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firstSheet="5" activeTab="5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  <sheet name="Foglio1" sheetId="14" r:id="rId13"/>
  </sheets>
  <calcPr calcId="125725"/>
</workbook>
</file>

<file path=xl/calcChain.xml><?xml version="1.0" encoding="utf-8"?>
<calcChain xmlns="http://schemas.openxmlformats.org/spreadsheetml/2006/main">
  <c r="AF41" i="5"/>
  <c r="AM32" i="4"/>
  <c r="Q48" i="11"/>
  <c r="Q22" i="10"/>
  <c r="AP7" i="13"/>
  <c r="AR7"/>
  <c r="AS7"/>
  <c r="AU7"/>
  <c r="AV7"/>
  <c r="AX7"/>
  <c r="AY7"/>
  <c r="BA7"/>
  <c r="AP8"/>
  <c r="AR8"/>
  <c r="AS8"/>
  <c r="AU8"/>
  <c r="AV8"/>
  <c r="AX8"/>
  <c r="AY8"/>
  <c r="BA8"/>
  <c r="AP9"/>
  <c r="AR9"/>
  <c r="AS9"/>
  <c r="AU9"/>
  <c r="AV9"/>
  <c r="AX9"/>
  <c r="AY9"/>
  <c r="BA9"/>
  <c r="AP10"/>
  <c r="AR10"/>
  <c r="AS10"/>
  <c r="AU10"/>
  <c r="AV10"/>
  <c r="AX10"/>
  <c r="AY10"/>
  <c r="BA10"/>
  <c r="AP11"/>
  <c r="AR11"/>
  <c r="AS11"/>
  <c r="AU11"/>
  <c r="AV11"/>
  <c r="AX11"/>
  <c r="AY11"/>
  <c r="BA11"/>
  <c r="AP12"/>
  <c r="AR12"/>
  <c r="AS12"/>
  <c r="AU12"/>
  <c r="AV12"/>
  <c r="AX12"/>
  <c r="AY12"/>
  <c r="BA12"/>
  <c r="AP13"/>
  <c r="AR13"/>
  <c r="AS13"/>
  <c r="AU13"/>
  <c r="AV13"/>
  <c r="AX13"/>
  <c r="AY13"/>
  <c r="BA13"/>
  <c r="AP14"/>
  <c r="AR14"/>
  <c r="AS14"/>
  <c r="AU14"/>
  <c r="AV14"/>
  <c r="AX14"/>
  <c r="AY14"/>
  <c r="BA14"/>
  <c r="AP15"/>
  <c r="AR15"/>
  <c r="AV15"/>
  <c r="AX15"/>
  <c r="AX6"/>
  <c r="AV6"/>
  <c r="AR6"/>
  <c r="AP6"/>
  <c r="X7"/>
  <c r="Z7"/>
  <c r="AD7"/>
  <c r="AF7"/>
  <c r="X8"/>
  <c r="Z8"/>
  <c r="AD8"/>
  <c r="AF8"/>
  <c r="X9"/>
  <c r="Z9"/>
  <c r="AD9"/>
  <c r="AF9"/>
  <c r="X10"/>
  <c r="Z10"/>
  <c r="AD10"/>
  <c r="AF10"/>
  <c r="X11"/>
  <c r="Z11"/>
  <c r="AD11"/>
  <c r="AF11"/>
  <c r="X12"/>
  <c r="Z12"/>
  <c r="AA12"/>
  <c r="AC12"/>
  <c r="AD12"/>
  <c r="AF12"/>
  <c r="AG12"/>
  <c r="AI12"/>
  <c r="X13"/>
  <c r="Z13"/>
  <c r="AA13"/>
  <c r="AC13"/>
  <c r="AD13"/>
  <c r="AF13"/>
  <c r="AG13"/>
  <c r="AI13"/>
  <c r="X14"/>
  <c r="Z14"/>
  <c r="AA14"/>
  <c r="AC14"/>
  <c r="AD14"/>
  <c r="AF14"/>
  <c r="AG14"/>
  <c r="AI14"/>
  <c r="X15"/>
  <c r="Z15"/>
  <c r="AD15"/>
  <c r="AF15"/>
  <c r="AD6"/>
  <c r="AF6"/>
  <c r="Z6"/>
  <c r="X6"/>
  <c r="F7"/>
  <c r="H7"/>
  <c r="I7"/>
  <c r="K7"/>
  <c r="L7"/>
  <c r="N7"/>
  <c r="O7"/>
  <c r="Q7"/>
  <c r="F8"/>
  <c r="H8"/>
  <c r="I8"/>
  <c r="K8"/>
  <c r="L8"/>
  <c r="N8"/>
  <c r="O8"/>
  <c r="Q8"/>
  <c r="F9"/>
  <c r="H9"/>
  <c r="I9"/>
  <c r="K9"/>
  <c r="L9"/>
  <c r="N9"/>
  <c r="O9"/>
  <c r="Q9"/>
  <c r="F10"/>
  <c r="H10"/>
  <c r="I10"/>
  <c r="K10"/>
  <c r="L10"/>
  <c r="N10"/>
  <c r="O10"/>
  <c r="Q10"/>
  <c r="F11"/>
  <c r="H11"/>
  <c r="I11"/>
  <c r="K11"/>
  <c r="L11"/>
  <c r="N11"/>
  <c r="O11"/>
  <c r="Q11"/>
  <c r="F12"/>
  <c r="H12"/>
  <c r="I12"/>
  <c r="K12"/>
  <c r="L12"/>
  <c r="N12"/>
  <c r="O12"/>
  <c r="Q12"/>
  <c r="F13"/>
  <c r="H13"/>
  <c r="I13"/>
  <c r="K13"/>
  <c r="L13"/>
  <c r="N13"/>
  <c r="O13"/>
  <c r="Q13"/>
  <c r="F14"/>
  <c r="H14"/>
  <c r="I14"/>
  <c r="K14"/>
  <c r="L14"/>
  <c r="N14"/>
  <c r="O14"/>
  <c r="Q14"/>
  <c r="F15"/>
  <c r="H15"/>
  <c r="L15"/>
  <c r="N15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6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7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8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10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11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3"/>
  <c r="AF32" i="6"/>
  <c r="AF32" i="7"/>
  <c r="AF32" i="8"/>
  <c r="AF32" i="10"/>
  <c r="AF32" i="11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8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10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3" i="1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4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2" i="5"/>
  <c r="Q32" i="2"/>
  <c r="Q32" i="3"/>
  <c r="Q32" i="6"/>
  <c r="Q32" i="7"/>
  <c r="Q32" i="8"/>
  <c r="Q32" i="10"/>
  <c r="Q32" i="11"/>
  <c r="Q32" i="12"/>
  <c r="Q32" i="4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0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3"/>
  <c r="AF7" i="6"/>
  <c r="AF7" i="7"/>
  <c r="AF7" i="8"/>
  <c r="AF7" i="10"/>
  <c r="AF7" i="11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6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7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8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10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11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1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4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32" i="3"/>
  <c r="AU32" i="6"/>
  <c r="AU32" i="7"/>
  <c r="AU32" i="8"/>
  <c r="AU32" i="10"/>
  <c r="AU32" i="11"/>
  <c r="AU32" i="12"/>
  <c r="AU32" i="4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3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6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7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0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1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4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7" i="5"/>
  <c r="AU7" i="2"/>
  <c r="AU7" i="3"/>
  <c r="AU7" i="6"/>
  <c r="AU7" i="7"/>
  <c r="AU7" i="8"/>
  <c r="AU7" i="10"/>
  <c r="AU7" i="11"/>
  <c r="AU7" i="12"/>
  <c r="AU7" i="4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BW10"/>
  <c r="L6" i="13"/>
  <c r="H6"/>
  <c r="F6"/>
  <c r="AK7" i="12" l="1"/>
  <c r="AZ7" i="3"/>
  <c r="AZ32"/>
  <c r="AZ7" i="11"/>
  <c r="AZ7" i="6"/>
  <c r="AZ7" i="2"/>
  <c r="AZ32" i="4"/>
  <c r="AZ32" i="12"/>
  <c r="AZ32" i="10"/>
  <c r="AK7" i="3"/>
  <c r="AZ7" i="4"/>
  <c r="AZ7" i="12"/>
  <c r="AZ7" i="10"/>
  <c r="AZ7" i="8"/>
  <c r="AZ7" i="7"/>
  <c r="AZ7" i="5"/>
  <c r="AZ32" i="11"/>
  <c r="AZ32" i="8"/>
  <c r="AZ32" i="7"/>
  <c r="AZ32" i="6"/>
  <c r="AZ32" i="2"/>
  <c r="AZ32" i="5"/>
  <c r="AK7" i="10"/>
  <c r="AK7" i="6"/>
  <c r="AK7" i="2"/>
  <c r="AK32" i="4"/>
  <c r="AK32" i="12"/>
  <c r="AK32" i="8"/>
  <c r="AK32" i="7"/>
  <c r="AK32" i="3"/>
  <c r="V7" i="6"/>
  <c r="AK7" i="11"/>
  <c r="AK7" i="4"/>
  <c r="AK32" i="10"/>
  <c r="AK7" i="8"/>
  <c r="AK7" i="7"/>
  <c r="AK7" i="5"/>
  <c r="AK32" i="11"/>
  <c r="AK32" i="6"/>
  <c r="AK32" i="2"/>
  <c r="AK32" i="5"/>
  <c r="V32"/>
  <c r="V32" i="2"/>
  <c r="V32" i="3"/>
  <c r="V32" i="7"/>
  <c r="V32" i="8"/>
  <c r="V32" i="10"/>
  <c r="V32" i="11"/>
  <c r="V32" i="12"/>
  <c r="V7" i="5"/>
  <c r="V7" i="2"/>
  <c r="V7" i="3"/>
  <c r="V7" i="7"/>
  <c r="V7" i="8"/>
  <c r="V7" i="10"/>
  <c r="V7" i="11"/>
  <c r="V7" i="12"/>
  <c r="V32" i="4"/>
  <c r="V7"/>
  <c r="V32" i="6"/>
  <c r="BF32" i="5"/>
  <c r="BF32" i="2"/>
  <c r="BF32" i="3"/>
  <c r="BF32" i="6"/>
  <c r="BF32" i="7"/>
  <c r="BF32" i="8"/>
  <c r="BF32" i="10"/>
  <c r="BF32" i="11"/>
  <c r="BF32" i="12"/>
  <c r="BF32" i="4"/>
  <c r="BF7" i="5"/>
  <c r="BF7" i="2"/>
  <c r="BF7" i="3"/>
  <c r="BF7" i="6"/>
  <c r="BF7" i="7"/>
  <c r="BF7" i="8"/>
  <c r="BF7" i="10"/>
  <c r="BF7" i="11"/>
  <c r="BF7" i="12"/>
  <c r="BF7" i="4"/>
  <c r="AQ32" i="5"/>
  <c r="AQ32" i="2"/>
  <c r="AQ32" i="3"/>
  <c r="AQ32" i="6"/>
  <c r="AQ32" i="7"/>
  <c r="AQ32" i="8"/>
  <c r="AQ32" i="10"/>
  <c r="AQ32" i="11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BZ25" i="6"/>
  <c r="CA7"/>
  <c r="BZ8" s="1"/>
  <c r="BX10"/>
  <c r="BW7"/>
  <c r="BV10" s="1"/>
  <c r="BX7"/>
  <c r="BU26"/>
  <c r="BU25"/>
  <c r="BU24"/>
  <c r="BU23"/>
  <c r="BU22"/>
  <c r="BU21"/>
  <c r="BU20"/>
  <c r="BU19"/>
  <c r="BU18"/>
  <c r="BU17"/>
  <c r="BX10" i="3"/>
  <c r="BX7"/>
  <c r="BW7"/>
  <c r="BU26"/>
  <c r="BU25"/>
  <c r="BU24"/>
  <c r="BU23"/>
  <c r="BU22"/>
  <c r="BU21"/>
  <c r="BU20"/>
  <c r="BU19"/>
  <c r="BU18"/>
  <c r="BU17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0"/>
  <c r="AP32" i="11"/>
  <c r="AP32" i="12"/>
  <c r="AP32" i="4"/>
  <c r="BE32" i="5"/>
  <c r="BE32" i="2"/>
  <c r="BE32" i="3"/>
  <c r="BE32" i="6"/>
  <c r="BE32" i="7"/>
  <c r="BE32" i="8"/>
  <c r="BE32" i="10"/>
  <c r="BE32" i="11"/>
  <c r="BE32" i="12"/>
  <c r="BE32" i="4"/>
  <c r="BE7" i="5"/>
  <c r="BE7" i="2"/>
  <c r="BE7" i="3"/>
  <c r="BE7" i="6"/>
  <c r="BE7" i="7"/>
  <c r="BE7" i="8"/>
  <c r="BE7" i="10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33"/>
  <c r="C34"/>
  <c r="C35"/>
  <c r="B33"/>
  <c r="B34"/>
  <c r="B35"/>
  <c r="B32"/>
  <c r="D8"/>
  <c r="D33" s="1"/>
  <c r="D9"/>
  <c r="D34" s="1"/>
  <c r="D10"/>
  <c r="D35" s="1"/>
  <c r="C32" i="11"/>
  <c r="C33"/>
  <c r="C34"/>
  <c r="C35"/>
  <c r="B33"/>
  <c r="B34"/>
  <c r="B35"/>
  <c r="B32"/>
  <c r="D8"/>
  <c r="D33" s="1"/>
  <c r="D9"/>
  <c r="D34" s="1"/>
  <c r="D10"/>
  <c r="D35" s="1"/>
  <c r="C32" i="10"/>
  <c r="C33"/>
  <c r="C34"/>
  <c r="C35"/>
  <c r="B33"/>
  <c r="B34"/>
  <c r="B35"/>
  <c r="B32"/>
  <c r="D8"/>
  <c r="D33" s="1"/>
  <c r="D9"/>
  <c r="D34" s="1"/>
  <c r="D10"/>
  <c r="D35" s="1"/>
  <c r="D8" i="8"/>
  <c r="D33" s="1"/>
  <c r="D9"/>
  <c r="D34" s="1"/>
  <c r="D10"/>
  <c r="D35" s="1"/>
  <c r="C32"/>
  <c r="C33"/>
  <c r="C34"/>
  <c r="C35"/>
  <c r="B33"/>
  <c r="B34"/>
  <c r="B35"/>
  <c r="B32"/>
  <c r="D8" i="7"/>
  <c r="D33" s="1"/>
  <c r="D9"/>
  <c r="D34" s="1"/>
  <c r="D10"/>
  <c r="D35" s="1"/>
  <c r="C32"/>
  <c r="C33"/>
  <c r="C34"/>
  <c r="C35"/>
  <c r="B33"/>
  <c r="B34"/>
  <c r="B35"/>
  <c r="B32"/>
  <c r="D8" i="6"/>
  <c r="D33" s="1"/>
  <c r="D9"/>
  <c r="D34" s="1"/>
  <c r="D10"/>
  <c r="D35" s="1"/>
  <c r="B33"/>
  <c r="C33"/>
  <c r="B34"/>
  <c r="C34"/>
  <c r="B35"/>
  <c r="C35"/>
  <c r="C32"/>
  <c r="B32"/>
  <c r="D8" i="3"/>
  <c r="D33" s="1"/>
  <c r="D9"/>
  <c r="D34" s="1"/>
  <c r="D10"/>
  <c r="D35" s="1"/>
  <c r="B33"/>
  <c r="C33"/>
  <c r="B34"/>
  <c r="C34"/>
  <c r="B35"/>
  <c r="C35"/>
  <c r="C32"/>
  <c r="B32"/>
  <c r="D8" i="2"/>
  <c r="D33" s="1"/>
  <c r="D9"/>
  <c r="D34" s="1"/>
  <c r="D10"/>
  <c r="D35" s="1"/>
  <c r="B33"/>
  <c r="C33"/>
  <c r="B34"/>
  <c r="C34"/>
  <c r="B35"/>
  <c r="C35"/>
  <c r="C32"/>
  <c r="B32"/>
  <c r="D8" i="5"/>
  <c r="D33" s="1"/>
  <c r="D9"/>
  <c r="D34" s="1"/>
  <c r="D10"/>
  <c r="D35" s="1"/>
  <c r="B33"/>
  <c r="C33"/>
  <c r="B34"/>
  <c r="C34"/>
  <c r="B35"/>
  <c r="C35"/>
  <c r="C32"/>
  <c r="B32"/>
  <c r="B33" i="4"/>
  <c r="C33"/>
  <c r="B34"/>
  <c r="C34"/>
  <c r="B35"/>
  <c r="C35"/>
  <c r="C32"/>
  <c r="B32"/>
  <c r="N24" i="9"/>
  <c r="J34"/>
  <c r="N34" s="1"/>
  <c r="Q34" s="1"/>
  <c r="E34"/>
  <c r="H34" s="1"/>
  <c r="A34"/>
  <c r="Q21"/>
  <c r="N21"/>
  <c r="J21"/>
  <c r="H21"/>
  <c r="E21"/>
  <c r="A21"/>
  <c r="D10" i="4"/>
  <c r="D35" s="1"/>
  <c r="D9"/>
  <c r="D34" s="1"/>
  <c r="J35" i="9"/>
  <c r="N35" s="1"/>
  <c r="Q35" s="1"/>
  <c r="J36"/>
  <c r="N36" s="1"/>
  <c r="Q36" s="1"/>
  <c r="J37"/>
  <c r="N37" s="1"/>
  <c r="Q37" s="1"/>
  <c r="J38"/>
  <c r="J39"/>
  <c r="N39" s="1"/>
  <c r="Q39" s="1"/>
  <c r="J40"/>
  <c r="N40" s="1"/>
  <c r="Q40" s="1"/>
  <c r="J41"/>
  <c r="N41" s="1"/>
  <c r="Q41" s="1"/>
  <c r="J42"/>
  <c r="N42" s="1"/>
  <c r="Q42" s="1"/>
  <c r="J43"/>
  <c r="J33"/>
  <c r="N33" s="1"/>
  <c r="Q33" s="1"/>
  <c r="A35"/>
  <c r="A36"/>
  <c r="E36" s="1"/>
  <c r="H36" s="1"/>
  <c r="A37"/>
  <c r="E37" s="1"/>
  <c r="H37" s="1"/>
  <c r="A38"/>
  <c r="A39"/>
  <c r="E39" s="1"/>
  <c r="H39" s="1"/>
  <c r="A40"/>
  <c r="E40" s="1"/>
  <c r="H40" s="1"/>
  <c r="A41"/>
  <c r="A42"/>
  <c r="A43"/>
  <c r="E43" s="1"/>
  <c r="H43" s="1"/>
  <c r="A33"/>
  <c r="E33" s="1"/>
  <c r="H33" s="1"/>
  <c r="J22"/>
  <c r="J23"/>
  <c r="N23" s="1"/>
  <c r="Q23" s="1"/>
  <c r="J24"/>
  <c r="Q24" s="1"/>
  <c r="J25"/>
  <c r="J26"/>
  <c r="N26" s="1"/>
  <c r="Q26" s="1"/>
  <c r="J27"/>
  <c r="N27" s="1"/>
  <c r="Q27" s="1"/>
  <c r="J28"/>
  <c r="N28" s="1"/>
  <c r="Q28" s="1"/>
  <c r="J29"/>
  <c r="N29" s="1"/>
  <c r="Q29" s="1"/>
  <c r="J30"/>
  <c r="J20"/>
  <c r="N20" s="1"/>
  <c r="Q20" s="1"/>
  <c r="A22"/>
  <c r="E22" s="1"/>
  <c r="H22" s="1"/>
  <c r="A23"/>
  <c r="E23" s="1"/>
  <c r="H23" s="1"/>
  <c r="A24"/>
  <c r="A25"/>
  <c r="A26"/>
  <c r="E26" s="1"/>
  <c r="H26" s="1"/>
  <c r="A27"/>
  <c r="E27" s="1"/>
  <c r="H27" s="1"/>
  <c r="A28"/>
  <c r="E28" s="1"/>
  <c r="H28" s="1"/>
  <c r="A29"/>
  <c r="A30"/>
  <c r="E30" s="1"/>
  <c r="H30" s="1"/>
  <c r="A20"/>
  <c r="E20" s="1"/>
  <c r="H20" s="1"/>
  <c r="N43"/>
  <c r="Q43" s="1"/>
  <c r="N38"/>
  <c r="Q38" s="1"/>
  <c r="H42"/>
  <c r="E42"/>
  <c r="E41"/>
  <c r="H41" s="1"/>
  <c r="E38"/>
  <c r="H38" s="1"/>
  <c r="E35"/>
  <c r="H35" s="1"/>
  <c r="N30"/>
  <c r="Q30" s="1"/>
  <c r="N25"/>
  <c r="Q25" s="1"/>
  <c r="N22"/>
  <c r="Q22" s="1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BU7" i="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BU33"/>
  <c r="BU34"/>
  <c r="BU35"/>
  <c r="BU36"/>
  <c r="BU37"/>
  <c r="BU38"/>
  <c r="BU39"/>
  <c r="BU40"/>
  <c r="BU41"/>
  <c r="BU32"/>
  <c r="BU16"/>
  <c r="BU15"/>
  <c r="BU14"/>
  <c r="BU13"/>
  <c r="BU12"/>
  <c r="BU11"/>
  <c r="BU10"/>
  <c r="BU9"/>
  <c r="BU8"/>
  <c r="BU7"/>
  <c r="BU8" i="3"/>
  <c r="BU9"/>
  <c r="BU10"/>
  <c r="BU11"/>
  <c r="BU12"/>
  <c r="BU13"/>
  <c r="BU14"/>
  <c r="BU15"/>
  <c r="BU16"/>
  <c r="BU33" i="2"/>
  <c r="BU34"/>
  <c r="BU35"/>
  <c r="BU36"/>
  <c r="BU37"/>
  <c r="BU38"/>
  <c r="BU39"/>
  <c r="BU40"/>
  <c r="BU41"/>
  <c r="BU33" i="3"/>
  <c r="BU34"/>
  <c r="BU35"/>
  <c r="BU36"/>
  <c r="BU37"/>
  <c r="BU38"/>
  <c r="BU39"/>
  <c r="BU40"/>
  <c r="BU41"/>
  <c r="BU33" i="7"/>
  <c r="BU34"/>
  <c r="BU35"/>
  <c r="BU36"/>
  <c r="BU37"/>
  <c r="BU38"/>
  <c r="BU39"/>
  <c r="BU40"/>
  <c r="BU41"/>
  <c r="BU33" i="8"/>
  <c r="BU34"/>
  <c r="BU35"/>
  <c r="BU36"/>
  <c r="BU37"/>
  <c r="BU38"/>
  <c r="BU39"/>
  <c r="BU40"/>
  <c r="BU41"/>
  <c r="BU33" i="10"/>
  <c r="BU34"/>
  <c r="BU35"/>
  <c r="BU36"/>
  <c r="BU37"/>
  <c r="BU38"/>
  <c r="BU39"/>
  <c r="BU40"/>
  <c r="BU41"/>
  <c r="BU33" i="11"/>
  <c r="BU34"/>
  <c r="BU35"/>
  <c r="BU36"/>
  <c r="BU37"/>
  <c r="BU38"/>
  <c r="BU39"/>
  <c r="BU40"/>
  <c r="BU41"/>
  <c r="BU33" i="12"/>
  <c r="BU34"/>
  <c r="BU35"/>
  <c r="BU36"/>
  <c r="BU37"/>
  <c r="BU38"/>
  <c r="BU39"/>
  <c r="BU40"/>
  <c r="BU41"/>
  <c r="BU33" i="5"/>
  <c r="BU34"/>
  <c r="BU35"/>
  <c r="BU36"/>
  <c r="BU37"/>
  <c r="BU38"/>
  <c r="BU39"/>
  <c r="BU40"/>
  <c r="BU41"/>
  <c r="BU32" i="2"/>
  <c r="BU32" i="3"/>
  <c r="BU32" i="7"/>
  <c r="BU32" i="8"/>
  <c r="BU32" i="10"/>
  <c r="BU32" i="11"/>
  <c r="BU32" i="12"/>
  <c r="BU32" i="5"/>
  <c r="BO7"/>
  <c r="BO7" i="2"/>
  <c r="BO7" i="3"/>
  <c r="BO7" i="7"/>
  <c r="BO7" i="8"/>
  <c r="BO7" i="10"/>
  <c r="BO7" i="11"/>
  <c r="BO7" i="12"/>
  <c r="BO7" i="6"/>
  <c r="BO32" i="5"/>
  <c r="BO32" i="2"/>
  <c r="BO32" i="3"/>
  <c r="BO32" i="7"/>
  <c r="BO32" i="8"/>
  <c r="BO32" i="10"/>
  <c r="BO32" i="11"/>
  <c r="BO32" i="12"/>
  <c r="BO32" i="6"/>
  <c r="BX32" i="5"/>
  <c r="BW32"/>
  <c r="BU16"/>
  <c r="BU15"/>
  <c r="BU14"/>
  <c r="BU13"/>
  <c r="BU12"/>
  <c r="BU11"/>
  <c r="BU10"/>
  <c r="BU9"/>
  <c r="BU8"/>
  <c r="BX7"/>
  <c r="BW7"/>
  <c r="BU7"/>
  <c r="BX32" i="2"/>
  <c r="BW32"/>
  <c r="BU16"/>
  <c r="BU15"/>
  <c r="BU14"/>
  <c r="BU13"/>
  <c r="BU12"/>
  <c r="BU11"/>
  <c r="BU10"/>
  <c r="BU9"/>
  <c r="BU8"/>
  <c r="BX7"/>
  <c r="BW7"/>
  <c r="BU7"/>
  <c r="BX32" i="3"/>
  <c r="BW32"/>
  <c r="BU7"/>
  <c r="BX32" i="7"/>
  <c r="BW32"/>
  <c r="BU16"/>
  <c r="BU15"/>
  <c r="BU14"/>
  <c r="BU13"/>
  <c r="BU12"/>
  <c r="BU11"/>
  <c r="BU10"/>
  <c r="BU9"/>
  <c r="BU8"/>
  <c r="BX7"/>
  <c r="BW7"/>
  <c r="BX32" i="8"/>
  <c r="BW32"/>
  <c r="BU16"/>
  <c r="BU15"/>
  <c r="BU14"/>
  <c r="BU13"/>
  <c r="BU12"/>
  <c r="BU11"/>
  <c r="BU10"/>
  <c r="BU9"/>
  <c r="BU8"/>
  <c r="BX7"/>
  <c r="BW7"/>
  <c r="BU7"/>
  <c r="BX32" i="10"/>
  <c r="BW32"/>
  <c r="BU16"/>
  <c r="BU15"/>
  <c r="BU14"/>
  <c r="BU13"/>
  <c r="BU12"/>
  <c r="BU11"/>
  <c r="BU10"/>
  <c r="BU9"/>
  <c r="BU8"/>
  <c r="BX7"/>
  <c r="BW7"/>
  <c r="BU7"/>
  <c r="BX32" i="11"/>
  <c r="BW32"/>
  <c r="BU16"/>
  <c r="BU15"/>
  <c r="BU14"/>
  <c r="BU13"/>
  <c r="BU12"/>
  <c r="BU11"/>
  <c r="BU10"/>
  <c r="BU9"/>
  <c r="BU8"/>
  <c r="BX7"/>
  <c r="BW7"/>
  <c r="BU7"/>
  <c r="BX32" i="12"/>
  <c r="BW32"/>
  <c r="BU16"/>
  <c r="BU15"/>
  <c r="BU14"/>
  <c r="BU13"/>
  <c r="BU12"/>
  <c r="BU11"/>
  <c r="BU10"/>
  <c r="BU9"/>
  <c r="BU8"/>
  <c r="BX7"/>
  <c r="BW7"/>
  <c r="BU7"/>
  <c r="BX32" i="6"/>
  <c r="BW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E29" i="9"/>
  <c r="H29" s="1"/>
  <c r="L32" i="12"/>
  <c r="D15" i="13" s="1"/>
  <c r="K32" i="12"/>
  <c r="L7"/>
  <c r="B15" i="13" s="1"/>
  <c r="K7" i="12"/>
  <c r="D7"/>
  <c r="D32" s="1"/>
  <c r="L32" i="11"/>
  <c r="D14" i="13" s="1"/>
  <c r="K32" i="11"/>
  <c r="L7"/>
  <c r="B14" i="13" s="1"/>
  <c r="K7" i="11"/>
  <c r="D7"/>
  <c r="D32" s="1"/>
  <c r="L32" i="10"/>
  <c r="D13" i="13" s="1"/>
  <c r="K32" i="10"/>
  <c r="L7"/>
  <c r="B13" i="13" s="1"/>
  <c r="K7" i="10"/>
  <c r="D7"/>
  <c r="D32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D12" i="13" s="1"/>
  <c r="K32" i="8"/>
  <c r="L32" i="7"/>
  <c r="D11" i="13" s="1"/>
  <c r="K32" i="7"/>
  <c r="L32" i="6"/>
  <c r="D10" i="13" s="1"/>
  <c r="K32" i="6"/>
  <c r="L32" i="3"/>
  <c r="D9" i="13" s="1"/>
  <c r="K32" i="3"/>
  <c r="L32" i="2"/>
  <c r="D8" i="13" s="1"/>
  <c r="K32" i="2"/>
  <c r="L32" i="5"/>
  <c r="D7" i="13" s="1"/>
  <c r="K32" i="5"/>
  <c r="E24" i="9"/>
  <c r="H24" s="1"/>
  <c r="E25"/>
  <c r="H25" s="1"/>
  <c r="D7" i="8"/>
  <c r="D32" s="1"/>
  <c r="D7" i="7"/>
  <c r="D32" s="1"/>
  <c r="D7" i="6"/>
  <c r="D32" s="1"/>
  <c r="D7" i="3"/>
  <c r="D32" s="1"/>
  <c r="D7" i="2"/>
  <c r="D32" s="1"/>
  <c r="D7" i="5"/>
  <c r="D32" s="1"/>
  <c r="L32" i="4"/>
  <c r="D6" i="13" s="1"/>
  <c r="L7" i="4"/>
  <c r="B6" i="13" s="1"/>
  <c r="K32" i="4"/>
  <c r="D7"/>
  <c r="D32" s="1"/>
  <c r="AC11" i="13"/>
  <c r="AA11"/>
  <c r="AI11"/>
  <c r="AG11"/>
  <c r="AI10"/>
  <c r="AG10"/>
  <c r="AC10"/>
  <c r="AA10"/>
  <c r="AI9"/>
  <c r="AG9"/>
  <c r="AC9"/>
  <c r="AA9"/>
  <c r="AI8"/>
  <c r="AG8"/>
  <c r="AC8"/>
  <c r="AA8"/>
  <c r="AI7"/>
  <c r="AG7"/>
  <c r="AC7"/>
  <c r="AA7"/>
  <c r="AU6"/>
  <c r="AC6"/>
  <c r="AG15"/>
  <c r="AS15"/>
  <c r="I15"/>
  <c r="AU15"/>
  <c r="AC15"/>
  <c r="K6"/>
  <c r="K15"/>
  <c r="O6"/>
  <c r="AY6"/>
  <c r="AA6"/>
  <c r="AG6"/>
  <c r="AS6"/>
  <c r="I6"/>
  <c r="BA6"/>
  <c r="AI6"/>
  <c r="O15"/>
  <c r="AY15"/>
  <c r="AA15"/>
  <c r="BA15"/>
  <c r="AI15"/>
  <c r="Q6"/>
  <c r="Q15"/>
  <c r="N6"/>
  <c r="F1"/>
  <c r="BZ22" i="6" l="1"/>
  <c r="BZ14"/>
  <c r="BY7"/>
  <c r="BZ10"/>
  <c r="BZ26"/>
  <c r="BZ17"/>
  <c r="BZ18"/>
  <c r="BZ9"/>
  <c r="BZ21"/>
  <c r="BZ13"/>
  <c r="BV24"/>
  <c r="BV20"/>
  <c r="BV16"/>
  <c r="BV11"/>
  <c r="BV12"/>
  <c r="BV25"/>
  <c r="BV21"/>
  <c r="BV17"/>
  <c r="BV13"/>
  <c r="BV8"/>
  <c r="BV26"/>
  <c r="BV22"/>
  <c r="BV18"/>
  <c r="BV14"/>
  <c r="BV9"/>
  <c r="BZ7"/>
  <c r="BZ23"/>
  <c r="BZ19"/>
  <c r="BZ15"/>
  <c r="BZ11"/>
  <c r="BV7"/>
  <c r="BV23"/>
  <c r="BV19"/>
  <c r="BV15"/>
  <c r="BZ24"/>
  <c r="BZ20"/>
  <c r="BZ16"/>
  <c r="BZ12"/>
  <c r="AM15" i="13"/>
  <c r="AM14"/>
  <c r="AM13"/>
  <c r="AM12"/>
  <c r="AM11"/>
  <c r="AM10"/>
  <c r="AM9"/>
  <c r="AM8"/>
  <c r="AM7"/>
  <c r="AJ6"/>
  <c r="AJ15"/>
  <c r="AJ14"/>
  <c r="AJ13"/>
  <c r="AJ12"/>
  <c r="AJ11"/>
  <c r="AJ10"/>
  <c r="AJ9"/>
  <c r="AJ8"/>
  <c r="AJ7"/>
  <c r="AM6"/>
  <c r="BE15"/>
  <c r="BE14"/>
  <c r="BE13"/>
  <c r="BE12"/>
  <c r="BE11"/>
  <c r="BE10"/>
  <c r="BE9"/>
  <c r="BE8"/>
  <c r="BB6"/>
  <c r="BB15"/>
  <c r="BB14"/>
  <c r="BB13"/>
  <c r="BB12"/>
  <c r="BB11"/>
  <c r="BB10"/>
  <c r="BB9"/>
  <c r="BB8"/>
  <c r="BB7"/>
  <c r="BE6"/>
  <c r="BE7"/>
  <c r="R15"/>
  <c r="R13"/>
  <c r="R9"/>
  <c r="R11"/>
  <c r="R7"/>
  <c r="R14"/>
  <c r="R12"/>
  <c r="R8"/>
  <c r="R10"/>
  <c r="U6"/>
  <c r="R6"/>
  <c r="BY32" i="6"/>
  <c r="BY32" i="12"/>
  <c r="BY32" i="11"/>
  <c r="BY7" i="10"/>
  <c r="BY32" i="8"/>
  <c r="BY32" i="3"/>
  <c r="BY7" i="5"/>
  <c r="BY32"/>
  <c r="BY7" i="3"/>
  <c r="BY32" i="2"/>
  <c r="BY7" i="12"/>
  <c r="BY7" i="8"/>
  <c r="BY32" i="7"/>
  <c r="BY7" i="2"/>
  <c r="BY7" i="11"/>
  <c r="BY32" i="10"/>
  <c r="BY7" i="7"/>
  <c r="M32" i="12"/>
  <c r="E15" i="13" s="1"/>
  <c r="M32" i="11"/>
  <c r="E14" i="13" s="1"/>
  <c r="M32" i="10"/>
  <c r="E13" i="13" s="1"/>
  <c r="M7" i="12"/>
  <c r="C15" i="13" s="1"/>
  <c r="M7" i="11"/>
  <c r="C14" i="13" s="1"/>
  <c r="M7" i="10"/>
  <c r="C13" i="13" s="1"/>
  <c r="M7" i="2"/>
  <c r="C8" i="13" s="1"/>
  <c r="M7" i="6"/>
  <c r="C10" i="13" s="1"/>
  <c r="M7" i="8"/>
  <c r="C12" i="13" s="1"/>
  <c r="M7" i="7"/>
  <c r="C11" i="13" s="1"/>
  <c r="M7" i="3"/>
  <c r="C9" i="13" s="1"/>
  <c r="M32" i="4"/>
  <c r="E6" i="13" s="1"/>
  <c r="M32" i="6"/>
  <c r="E10" i="13" s="1"/>
  <c r="M32" i="8"/>
  <c r="E12" i="13" s="1"/>
  <c r="M32" i="7"/>
  <c r="E11" i="13" s="1"/>
  <c r="M32" i="3"/>
  <c r="E9" i="13" s="1"/>
  <c r="M32" i="2"/>
  <c r="E8" i="13" s="1"/>
  <c r="M32" i="5"/>
  <c r="E7" i="13" s="1"/>
  <c r="BV27" i="6" l="1"/>
  <c r="BW27" s="1"/>
  <c r="BX27" s="1"/>
  <c r="BZ27"/>
  <c r="CA27" s="1"/>
  <c r="CB27" s="1"/>
  <c r="B17" i="9"/>
  <c r="B16"/>
  <c r="B15"/>
  <c r="K7" i="4"/>
  <c r="U9" i="13" l="1"/>
  <c r="U12"/>
  <c r="U10"/>
  <c r="U15"/>
  <c r="U13"/>
  <c r="U7"/>
  <c r="U14"/>
  <c r="U11"/>
  <c r="U8"/>
  <c r="M7" i="4"/>
  <c r="C6" i="13" s="1"/>
  <c r="M7" i="5"/>
  <c r="C7" i="13" s="1"/>
</calcChain>
</file>

<file path=xl/sharedStrings.xml><?xml version="1.0" encoding="utf-8"?>
<sst xmlns="http://schemas.openxmlformats.org/spreadsheetml/2006/main" count="1945" uniqueCount="56">
  <si>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</si>
  <si>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</si>
  <si>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</si>
  <si>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</si>
  <si>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</si>
  <si>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</si>
  <si>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</si>
  <si>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</si>
  <si>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</si>
  <si>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</si>
  <si>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x</t>
  </si>
  <si>
    <t>y</t>
  </si>
  <si>
    <t>dist 1 -2</t>
  </si>
  <si>
    <t>dist 3-2</t>
  </si>
  <si>
    <t>dist 3-4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</si>
  <si>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</si>
  <si>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</si>
  <si>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</si>
  <si>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</si>
  <si>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</si>
  <si>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</si>
  <si>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</si>
  <si>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</si>
  <si>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</si>
  <si>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</si>
  <si>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</si>
  <si>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</si>
  <si>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</si>
  <si>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</si>
  <si>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</si>
  <si>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</si>
  <si>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</si>
  <si>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</si>
  <si>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</si>
  <si>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</si>
  <si>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</si>
  <si>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</si>
  <si>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</si>
  <si>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</si>
  <si>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</si>
  <si>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</si>
  <si>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</si>
  <si>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</si>
  <si>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</si>
  <si>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,</t>
  </si>
  <si>
    <t>AVG</t>
  </si>
  <si>
    <t>TotTxTime</t>
  </si>
  <si>
    <t>σ</t>
  </si>
  <si>
    <t>Dev.Stand.</t>
  </si>
  <si>
    <t>±</t>
  </si>
  <si>
    <t>?</t>
  </si>
  <si>
    <t>Var</t>
  </si>
  <si>
    <t>run</t>
  </si>
  <si>
    <t>var</t>
  </si>
  <si>
    <t>dev.std.</t>
  </si>
  <si>
    <t>152,79ì6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</si>
</sst>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1" fillId="10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1" fillId="11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10" fontId="1" fillId="14" borderId="4" xfId="0" applyNumberFormat="1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10" fontId="1" fillId="18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4" borderId="4" xfId="0" applyNumberFormat="1" applyFont="1" applyFill="1" applyBorder="1" applyAlignment="1">
      <alignment horizontal="center" vertical="center"/>
    </xf>
    <xf numFmtId="0" fontId="1" fillId="18" borderId="4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8" fillId="23" borderId="15" xfId="0" applyFont="1" applyFill="1" applyBorder="1" applyAlignment="1">
      <alignment horizontal="center" vertical="center"/>
    </xf>
    <xf numFmtId="0" fontId="8" fillId="23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6" fillId="20" borderId="6" xfId="0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6" fillId="20" borderId="17" xfId="0" applyFont="1" applyFill="1" applyBorder="1" applyAlignment="1">
      <alignment horizont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6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9" borderId="1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85280640"/>
        <c:axId val="85295488"/>
      </c:scatterChart>
      <c:valAx>
        <c:axId val="852806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295488"/>
        <c:crosses val="autoZero"/>
        <c:crossBetween val="midCat"/>
      </c:valAx>
      <c:valAx>
        <c:axId val="85295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528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Grafici!$F$6:$F$15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Grafici!$L$6:$L$15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Grafici!$R$6:$R$15</c:f>
              <c:numCache>
                <c:formatCode>General</c:formatCode>
                <c:ptCount val="10"/>
                <c:pt idx="0">
                  <c:v>13.215</c:v>
                </c:pt>
                <c:pt idx="1">
                  <c:v>36.295000000000002</c:v>
                </c:pt>
                <c:pt idx="2">
                  <c:v>61.5</c:v>
                </c:pt>
                <c:pt idx="3">
                  <c:v>104.55</c:v>
                </c:pt>
                <c:pt idx="4">
                  <c:v>117</c:v>
                </c:pt>
                <c:pt idx="5">
                  <c:v>161.5</c:v>
                </c:pt>
                <c:pt idx="6">
                  <c:v>198</c:v>
                </c:pt>
                <c:pt idx="7">
                  <c:v>270</c:v>
                </c:pt>
                <c:pt idx="8">
                  <c:v>412.5</c:v>
                </c:pt>
                <c:pt idx="9">
                  <c:v>530</c:v>
                </c:pt>
              </c:numCache>
            </c:numRef>
          </c:yVal>
        </c:ser>
        <c:axId val="85350272"/>
        <c:axId val="84611072"/>
      </c:scatterChart>
      <c:valAx>
        <c:axId val="85350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4611072"/>
        <c:crosses val="autoZero"/>
        <c:crossBetween val="midCat"/>
      </c:valAx>
      <c:valAx>
        <c:axId val="84611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535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Grafici!$C$6:$C$15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84632320"/>
        <c:axId val="84634240"/>
      </c:scatterChart>
      <c:valAx>
        <c:axId val="846323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4634240"/>
        <c:crosses val="autoZero"/>
        <c:crossBetween val="midCat"/>
      </c:valAx>
      <c:valAx>
        <c:axId val="846342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463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Grafici!$I$6:$I$15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Grafici!$O$6:$O$15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Grafici!$U$6:$U$15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0.92999999999999994</c:v>
                </c:pt>
                <c:pt idx="2">
                  <c:v>0.97</c:v>
                </c:pt>
                <c:pt idx="3">
                  <c:v>0.93166666666666664</c:v>
                </c:pt>
                <c:pt idx="4">
                  <c:v>0.877</c:v>
                </c:pt>
                <c:pt idx="5">
                  <c:v>0.90437500000000004</c:v>
                </c:pt>
                <c:pt idx="6">
                  <c:v>0.9425</c:v>
                </c:pt>
                <c:pt idx="7">
                  <c:v>0.90500000000000003</c:v>
                </c:pt>
                <c:pt idx="8">
                  <c:v>0.88700000000000001</c:v>
                </c:pt>
                <c:pt idx="9">
                  <c:v>0.88600000000000001</c:v>
                </c:pt>
              </c:numCache>
            </c:numRef>
          </c:yVal>
        </c:ser>
        <c:axId val="86196608"/>
        <c:axId val="86198528"/>
      </c:scatterChart>
      <c:valAx>
        <c:axId val="861966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6198528"/>
        <c:crosses val="autoZero"/>
        <c:crossBetween val="midCat"/>
      </c:valAx>
      <c:valAx>
        <c:axId val="8619852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619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Grafici!$X$6:$X$15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Grafici!$AD$6:$AD$15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Grafici!$AJ$6:$AJ$15</c:f>
              <c:numCache>
                <c:formatCode>General</c:formatCode>
                <c:ptCount val="10"/>
                <c:pt idx="0">
                  <c:v>10.57</c:v>
                </c:pt>
                <c:pt idx="1">
                  <c:v>32.25</c:v>
                </c:pt>
                <c:pt idx="2">
                  <c:v>53.45</c:v>
                </c:pt>
                <c:pt idx="3">
                  <c:v>99.5</c:v>
                </c:pt>
                <c:pt idx="4">
                  <c:v>106.6</c:v>
                </c:pt>
                <c:pt idx="5">
                  <c:v>148.5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86237184"/>
        <c:axId val="86239104"/>
      </c:scatterChart>
      <c:valAx>
        <c:axId val="862371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6239104"/>
        <c:crosses val="autoZero"/>
        <c:crossBetween val="midCat"/>
      </c:valAx>
      <c:valAx>
        <c:axId val="86239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623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Grafici!$AA$6:$AA$15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Grafici!$AG$6:$AG$15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Grafici!$AM$6:$AM$15</c:f>
              <c:numCache>
                <c:formatCode>0.00%</c:formatCode>
                <c:ptCount val="10"/>
                <c:pt idx="0">
                  <c:v>0.9</c:v>
                </c:pt>
                <c:pt idx="1">
                  <c:v>0.79</c:v>
                </c:pt>
                <c:pt idx="2">
                  <c:v>0.74250000000000005</c:v>
                </c:pt>
                <c:pt idx="3">
                  <c:v>0.65833333333333333</c:v>
                </c:pt>
                <c:pt idx="4">
                  <c:v>0.54400000000000004</c:v>
                </c:pt>
                <c:pt idx="5">
                  <c:v>0.56874999999999998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85630976"/>
        <c:axId val="85632896"/>
      </c:scatterChart>
      <c:valAx>
        <c:axId val="856309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632896"/>
        <c:crosses val="autoZero"/>
        <c:crossBetween val="midCat"/>
      </c:valAx>
      <c:valAx>
        <c:axId val="856328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563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Grafici!$AP$6:$AP$15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Grafici!$AV$6:$AV$15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Grafici!$BB$6:$BB$15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87821696"/>
        <c:axId val="87840256"/>
      </c:scatterChart>
      <c:valAx>
        <c:axId val="878216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7840256"/>
        <c:crosses val="autoZero"/>
        <c:crossBetween val="midCat"/>
      </c:valAx>
      <c:valAx>
        <c:axId val="8784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782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Grafici!$AS$6:$AS$15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Grafici!$AY$6:$AY$15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Grafici!$BE$6:$BE$15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87874560"/>
        <c:axId val="86316160"/>
      </c:scatterChart>
      <c:valAx>
        <c:axId val="878745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6316160"/>
        <c:crosses val="autoZero"/>
        <c:crossBetween val="midCat"/>
      </c:valAx>
      <c:valAx>
        <c:axId val="8631616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787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28575">
              <a:noFill/>
            </a:ln>
          </c:spPr>
          <c:xVal>
            <c:numRef>
              <c:f>Foglio9!$E$3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xVal>
          <c:yVal>
            <c:numRef>
              <c:f>Foglio9!$F$3</c:f>
              <c:numCache>
                <c:formatCode>General</c:formatCode>
                <c:ptCount val="1"/>
                <c:pt idx="0">
                  <c:v>13.061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28575">
              <a:noFill/>
            </a:ln>
          </c:spPr>
          <c:xVal>
            <c:numRef>
              <c:f>Foglio9!$E$4</c:f>
              <c:numCache>
                <c:formatCode>General</c:formatCode>
                <c:ptCount val="1"/>
                <c:pt idx="0">
                  <c:v>12.499000000000001</c:v>
                </c:pt>
              </c:numCache>
            </c:numRef>
          </c:xVal>
          <c:yVal>
            <c:numRef>
              <c:f>Foglio9!$F$4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</c:ser>
        <c:ser>
          <c:idx val="2"/>
          <c:order val="2"/>
          <c:tx>
            <c:v>2</c:v>
          </c:tx>
          <c:spPr>
            <a:ln w="28575">
              <a:noFill/>
            </a:ln>
          </c:spPr>
          <c:xVal>
            <c:numRef>
              <c:f>Foglio9!$E$5</c:f>
              <c:numCache>
                <c:formatCode>General</c:formatCode>
                <c:ptCount val="1"/>
                <c:pt idx="0">
                  <c:v>5.4560000000000004</c:v>
                </c:pt>
              </c:numCache>
            </c:numRef>
          </c:xVal>
          <c:yVal>
            <c:numRef>
              <c:f>Foglio9!$F$5</c:f>
              <c:numCache>
                <c:formatCode>General</c:formatCode>
                <c:ptCount val="1"/>
                <c:pt idx="0">
                  <c:v>13.779</c:v>
                </c:pt>
              </c:numCache>
            </c:numRef>
          </c:yVal>
        </c:ser>
        <c:ser>
          <c:idx val="3"/>
          <c:order val="3"/>
          <c:tx>
            <c:v>3</c:v>
          </c:tx>
          <c:spPr>
            <a:ln w="28575">
              <a:noFill/>
            </a:ln>
          </c:spPr>
          <c:xVal>
            <c:numRef>
              <c:f>Foglio9!$E$6</c:f>
              <c:numCache>
                <c:formatCode>General</c:formatCode>
                <c:ptCount val="1"/>
                <c:pt idx="0">
                  <c:v>14.691000000000001</c:v>
                </c:pt>
              </c:numCache>
            </c:numRef>
          </c:xVal>
          <c:yVal>
            <c:numRef>
              <c:f>Foglio9!$F$6</c:f>
              <c:numCache>
                <c:formatCode>General</c:formatCode>
                <c:ptCount val="1"/>
                <c:pt idx="0">
                  <c:v>7.3259999999999996</c:v>
                </c:pt>
              </c:numCache>
            </c:numRef>
          </c:yVal>
        </c:ser>
        <c:ser>
          <c:idx val="4"/>
          <c:order val="4"/>
          <c:tx>
            <c:v>4</c:v>
          </c:tx>
          <c:spPr>
            <a:ln w="28575">
              <a:noFill/>
            </a:ln>
          </c:spPr>
          <c:xVal>
            <c:numRef>
              <c:f>Foglio9!$E$7</c:f>
              <c:numCache>
                <c:formatCode>General</c:formatCode>
                <c:ptCount val="1"/>
                <c:pt idx="0">
                  <c:v>1.347</c:v>
                </c:pt>
              </c:numCache>
            </c:numRef>
          </c:xVal>
          <c:yVal>
            <c:numRef>
              <c:f>Foglio9!$F$7</c:f>
              <c:numCache>
                <c:formatCode>General</c:formatCode>
                <c:ptCount val="1"/>
                <c:pt idx="0">
                  <c:v>9.1760000000000002</c:v>
                </c:pt>
              </c:numCache>
            </c:numRef>
          </c:yVal>
        </c:ser>
        <c:axId val="87932928"/>
        <c:axId val="87934464"/>
      </c:scatterChart>
      <c:valAx>
        <c:axId val="87932928"/>
        <c:scaling>
          <c:orientation val="minMax"/>
        </c:scaling>
        <c:axPos val="b"/>
        <c:numFmt formatCode="General" sourceLinked="1"/>
        <c:tickLblPos val="nextTo"/>
        <c:crossAx val="87934464"/>
        <c:crosses val="autoZero"/>
        <c:crossBetween val="midCat"/>
      </c:valAx>
      <c:valAx>
        <c:axId val="87934464"/>
        <c:scaling>
          <c:orientation val="minMax"/>
        </c:scaling>
        <c:axPos val="l"/>
        <c:majorGridlines/>
        <c:numFmt formatCode="General" sourceLinked="1"/>
        <c:tickLblPos val="nextTo"/>
        <c:crossAx val="87932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16</xdr:row>
      <xdr:rowOff>0</xdr:rowOff>
    </xdr:from>
    <xdr:to>
      <xdr:col>8</xdr:col>
      <xdr:colOff>593774</xdr:colOff>
      <xdr:row>31</xdr:row>
      <xdr:rowOff>22500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19</xdr:col>
      <xdr:colOff>419728</xdr:colOff>
      <xdr:row>31</xdr:row>
      <xdr:rowOff>22500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8</xdr:col>
      <xdr:colOff>593775</xdr:colOff>
      <xdr:row>47</xdr:row>
      <xdr:rowOff>22500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32</xdr:row>
      <xdr:rowOff>0</xdr:rowOff>
    </xdr:from>
    <xdr:to>
      <xdr:col>19</xdr:col>
      <xdr:colOff>429253</xdr:colOff>
      <xdr:row>47</xdr:row>
      <xdr:rowOff>22500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636010</xdr:colOff>
      <xdr:row>15</xdr:row>
      <xdr:rowOff>186171</xdr:rowOff>
    </xdr:from>
    <xdr:to>
      <xdr:col>28</xdr:col>
      <xdr:colOff>709373</xdr:colOff>
      <xdr:row>31</xdr:row>
      <xdr:rowOff>18171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621723</xdr:colOff>
      <xdr:row>31</xdr:row>
      <xdr:rowOff>162359</xdr:rowOff>
    </xdr:from>
    <xdr:to>
      <xdr:col>28</xdr:col>
      <xdr:colOff>695086</xdr:colOff>
      <xdr:row>46</xdr:row>
      <xdr:rowOff>184859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154130</xdr:colOff>
      <xdr:row>16</xdr:row>
      <xdr:rowOff>19483</xdr:rowOff>
    </xdr:from>
    <xdr:to>
      <xdr:col>38</xdr:col>
      <xdr:colOff>435312</xdr:colOff>
      <xdr:row>31</xdr:row>
      <xdr:rowOff>41983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154130</xdr:colOff>
      <xdr:row>31</xdr:row>
      <xdr:rowOff>114733</xdr:rowOff>
    </xdr:from>
    <xdr:to>
      <xdr:col>38</xdr:col>
      <xdr:colOff>435312</xdr:colOff>
      <xdr:row>46</xdr:row>
      <xdr:rowOff>137233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85725</xdr:rowOff>
    </xdr:from>
    <xdr:to>
      <xdr:col>14</xdr:col>
      <xdr:colOff>304800</xdr:colOff>
      <xdr:row>15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BF51"/>
  <sheetViews>
    <sheetView topLeftCell="AJ10" zoomScale="70" zoomScaleNormal="70" workbookViewId="0">
      <selection activeCell="AP32" sqref="AP32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42578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8.85546875" bestFit="1" customWidth="1"/>
    <col min="29" max="37" width="8.85546875" customWidth="1"/>
    <col min="39" max="39" width="8.28515625" customWidth="1"/>
    <col min="42" max="42" width="11.42578125" bestFit="1" customWidth="1"/>
    <col min="43" max="43" width="8.85546875" bestFit="1" customWidth="1"/>
    <col min="44" max="52" width="8.85546875" customWidth="1"/>
    <col min="58" max="58" width="8.85546875" bestFit="1" customWidth="1"/>
  </cols>
  <sheetData>
    <row r="1" spans="1:58" ht="24" thickBot="1">
      <c r="B1" s="100" t="s">
        <v>0</v>
      </c>
      <c r="C1" s="101"/>
      <c r="D1" s="101"/>
      <c r="E1" s="101"/>
      <c r="F1" s="102"/>
    </row>
    <row r="3" spans="1:58">
      <c r="A3" s="103" t="s">
        <v>15</v>
      </c>
      <c r="B3" s="103"/>
    </row>
    <row r="4" spans="1:58">
      <c r="A4" s="12">
        <v>1</v>
      </c>
      <c r="B4" s="13" t="s">
        <v>16</v>
      </c>
    </row>
    <row r="5" spans="1:58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04" t="s">
        <v>40</v>
      </c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6"/>
      <c r="AR5" s="110" t="s">
        <v>41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2"/>
    </row>
    <row r="6" spans="1:58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48" t="s">
        <v>1</v>
      </c>
      <c r="I6" s="48" t="s">
        <v>3</v>
      </c>
      <c r="J6" s="48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6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</row>
    <row r="7" spans="1:58">
      <c r="A7" s="4">
        <v>2</v>
      </c>
      <c r="B7" s="16">
        <v>10</v>
      </c>
      <c r="C7" s="16">
        <v>10</v>
      </c>
      <c r="D7" s="16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21">
        <f>I7/A$7</f>
        <v>1</v>
      </c>
      <c r="K7" s="15">
        <f>AVERAGE(H7:H16)</f>
        <v>11.910999999999998</v>
      </c>
      <c r="L7" s="15">
        <f>AVERAGEIF(H7:H16,"&gt;0")</f>
        <v>13.234444444444442</v>
      </c>
      <c r="M7" s="19">
        <f>AVERAGE(J7:J16)</f>
        <v>0.95</v>
      </c>
      <c r="N7" s="4">
        <v>1</v>
      </c>
      <c r="O7" s="4">
        <v>13.23</v>
      </c>
      <c r="P7" s="4">
        <v>2</v>
      </c>
      <c r="Q7" s="21">
        <f>P7/A$8</f>
        <v>1</v>
      </c>
      <c r="R7" s="146">
        <f>AVERAGE(O7:O26)</f>
        <v>12.568499999999997</v>
      </c>
      <c r="S7" s="146">
        <f>AVERAGEIF(O7:O26,"&gt;0")</f>
        <v>13.229999999999995</v>
      </c>
      <c r="T7" s="146">
        <f>VAR(O7:O26)</f>
        <v>8.7516450000001367</v>
      </c>
      <c r="U7" s="146">
        <f>STDEV(O7:O26)</f>
        <v>2.958317934232245</v>
      </c>
      <c r="V7" s="147">
        <f>AVERAGE(Q7:Q26)</f>
        <v>0.97499999999999998</v>
      </c>
      <c r="W7" s="49">
        <v>13.23</v>
      </c>
      <c r="X7" s="67">
        <v>0</v>
      </c>
      <c r="Y7" s="67">
        <v>1.95</v>
      </c>
      <c r="Z7" s="67">
        <v>0.105</v>
      </c>
      <c r="AA7" s="50">
        <f>Y7/$A8</f>
        <v>0.97499999999999998</v>
      </c>
      <c r="AB7" s="50">
        <f>Z7/$A$8</f>
        <v>5.2499999999999998E-2</v>
      </c>
      <c r="AC7" s="4">
        <v>1</v>
      </c>
      <c r="AD7" s="4">
        <v>13.23</v>
      </c>
      <c r="AE7" s="4">
        <v>2</v>
      </c>
      <c r="AF7" s="21">
        <f>AE7/A$9</f>
        <v>1</v>
      </c>
      <c r="AG7" s="146">
        <f>AVERAGE(AD7:AD26)</f>
        <v>7.9379999999999997</v>
      </c>
      <c r="AH7" s="146">
        <f>AVERAGEIF(AD7:AD26,"&gt;0")</f>
        <v>13.229999999999999</v>
      </c>
      <c r="AI7" s="146">
        <f>VAR(AD7:AD26)</f>
        <v>44.218837894736822</v>
      </c>
      <c r="AJ7" s="146">
        <f>STDEV(AD7:AD26)</f>
        <v>6.6497246480389567</v>
      </c>
      <c r="AK7" s="147">
        <f>AVERAGE(AF7:AF26)</f>
        <v>0.8</v>
      </c>
      <c r="AL7" s="53">
        <v>7.94</v>
      </c>
      <c r="AM7" s="68">
        <v>3.11</v>
      </c>
      <c r="AN7" s="68">
        <v>1.6</v>
      </c>
      <c r="AO7" s="68">
        <v>0.23499999999999999</v>
      </c>
      <c r="AP7" s="54">
        <f>AN7/$A9</f>
        <v>0.8</v>
      </c>
      <c r="AQ7" s="54">
        <f>AO7/$A$9</f>
        <v>0.11749999999999999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</row>
    <row r="8" spans="1:58">
      <c r="A8" s="4">
        <v>2</v>
      </c>
      <c r="B8" s="17">
        <v>10</v>
      </c>
      <c r="C8" s="17">
        <v>10</v>
      </c>
      <c r="D8" s="17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21">
        <f t="shared" ref="J8:J16" si="0">I8/A$7</f>
        <v>1</v>
      </c>
      <c r="N8" s="4">
        <v>2</v>
      </c>
      <c r="O8" s="4">
        <v>13.23</v>
      </c>
      <c r="P8" s="4">
        <v>2</v>
      </c>
      <c r="Q8" s="21">
        <f t="shared" ref="Q8:Q26" si="1">P8/A$8</f>
        <v>1</v>
      </c>
      <c r="AC8" s="4">
        <v>2</v>
      </c>
      <c r="AD8" s="4">
        <v>0</v>
      </c>
      <c r="AE8" s="4">
        <v>1</v>
      </c>
      <c r="AF8" s="21">
        <f>AE8/A$9</f>
        <v>0.5</v>
      </c>
      <c r="AR8" s="4">
        <v>2</v>
      </c>
      <c r="AS8" s="4"/>
      <c r="AT8" s="4"/>
      <c r="AU8" s="21">
        <f t="shared" ref="AU8:AU26" si="2">AT8/A$10</f>
        <v>0</v>
      </c>
    </row>
    <row r="9" spans="1:58">
      <c r="A9" s="4">
        <v>2</v>
      </c>
      <c r="B9" s="52">
        <v>14</v>
      </c>
      <c r="C9" s="52">
        <v>14</v>
      </c>
      <c r="D9" s="52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21">
        <f t="shared" si="0"/>
        <v>1</v>
      </c>
      <c r="N9" s="4">
        <v>3</v>
      </c>
      <c r="O9" s="4">
        <v>13.23</v>
      </c>
      <c r="P9" s="4">
        <v>2</v>
      </c>
      <c r="Q9" s="21">
        <f t="shared" si="1"/>
        <v>1</v>
      </c>
      <c r="AC9" s="4">
        <v>3</v>
      </c>
      <c r="AD9" s="4">
        <v>0</v>
      </c>
      <c r="AE9" s="4">
        <v>1</v>
      </c>
      <c r="AF9" s="21">
        <f>AE9/A$9</f>
        <v>0.5</v>
      </c>
      <c r="AR9" s="4">
        <v>3</v>
      </c>
      <c r="AS9" s="4"/>
      <c r="AT9" s="4"/>
      <c r="AU9" s="21">
        <f t="shared" si="2"/>
        <v>0</v>
      </c>
    </row>
    <row r="10" spans="1:58">
      <c r="A10" s="4">
        <v>2</v>
      </c>
      <c r="B10" s="55">
        <v>16</v>
      </c>
      <c r="C10" s="55">
        <v>16</v>
      </c>
      <c r="D10" s="55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21">
        <f t="shared" si="0"/>
        <v>1</v>
      </c>
      <c r="N10" s="4">
        <v>4</v>
      </c>
      <c r="O10" s="4">
        <v>13.23</v>
      </c>
      <c r="P10" s="4">
        <v>2</v>
      </c>
      <c r="Q10" s="21">
        <f t="shared" si="1"/>
        <v>1</v>
      </c>
      <c r="AC10" s="4">
        <v>4</v>
      </c>
      <c r="AD10" s="4">
        <v>0</v>
      </c>
      <c r="AE10" s="4">
        <v>1</v>
      </c>
      <c r="AF10" s="21">
        <f>AE10/A$9</f>
        <v>0.5</v>
      </c>
      <c r="AR10" s="4">
        <v>4</v>
      </c>
      <c r="AS10" s="4"/>
      <c r="AT10" s="4"/>
      <c r="AU10" s="21">
        <f t="shared" si="2"/>
        <v>0</v>
      </c>
    </row>
    <row r="11" spans="1:58">
      <c r="F11" s="4">
        <v>5</v>
      </c>
      <c r="G11" s="1">
        <v>10</v>
      </c>
      <c r="H11" s="4">
        <v>13.23</v>
      </c>
      <c r="I11" s="4">
        <v>2</v>
      </c>
      <c r="J11" s="21">
        <f t="shared" si="0"/>
        <v>1</v>
      </c>
      <c r="N11" s="4">
        <v>5</v>
      </c>
      <c r="O11" s="4">
        <v>13.23</v>
      </c>
      <c r="P11" s="4">
        <v>2</v>
      </c>
      <c r="Q11" s="21">
        <f t="shared" si="1"/>
        <v>1</v>
      </c>
      <c r="AC11" s="4">
        <v>5</v>
      </c>
      <c r="AD11" s="4">
        <v>0</v>
      </c>
      <c r="AE11" s="4">
        <v>1</v>
      </c>
      <c r="AF11" s="21">
        <f>AE11/A$9</f>
        <v>0.5</v>
      </c>
      <c r="AR11" s="4">
        <v>5</v>
      </c>
      <c r="AS11" s="4"/>
      <c r="AT11" s="4"/>
      <c r="AU11" s="21">
        <f t="shared" si="2"/>
        <v>0</v>
      </c>
    </row>
    <row r="12" spans="1:58">
      <c r="F12" s="4">
        <v>6</v>
      </c>
      <c r="G12" s="1">
        <v>10</v>
      </c>
      <c r="H12" s="4">
        <v>0</v>
      </c>
      <c r="I12" s="4">
        <v>1</v>
      </c>
      <c r="J12" s="21">
        <f t="shared" si="0"/>
        <v>0.5</v>
      </c>
      <c r="N12" s="4">
        <v>6</v>
      </c>
      <c r="O12" s="4">
        <v>0</v>
      </c>
      <c r="P12" s="4">
        <v>1</v>
      </c>
      <c r="Q12" s="21">
        <f t="shared" si="1"/>
        <v>0.5</v>
      </c>
      <c r="AC12" s="4">
        <v>6</v>
      </c>
      <c r="AD12" s="4">
        <v>0</v>
      </c>
      <c r="AE12" s="4">
        <v>1</v>
      </c>
      <c r="AF12" s="21">
        <f>AE12/A$9</f>
        <v>0.5</v>
      </c>
      <c r="AR12" s="4">
        <v>6</v>
      </c>
      <c r="AS12" s="4"/>
      <c r="AT12" s="4"/>
      <c r="AU12" s="21">
        <f t="shared" si="2"/>
        <v>0</v>
      </c>
    </row>
    <row r="13" spans="1:58">
      <c r="F13" s="4">
        <v>7</v>
      </c>
      <c r="G13" s="1">
        <v>10</v>
      </c>
      <c r="H13" s="4">
        <v>13.24</v>
      </c>
      <c r="I13" s="4">
        <v>2</v>
      </c>
      <c r="J13" s="21">
        <f t="shared" si="0"/>
        <v>1</v>
      </c>
      <c r="N13" s="4">
        <v>7</v>
      </c>
      <c r="O13" s="4">
        <v>13.23</v>
      </c>
      <c r="P13" s="4">
        <v>2</v>
      </c>
      <c r="Q13" s="21">
        <f t="shared" si="1"/>
        <v>1</v>
      </c>
      <c r="AC13" s="4">
        <v>7</v>
      </c>
      <c r="AD13" s="4">
        <v>0</v>
      </c>
      <c r="AE13" s="4">
        <v>1</v>
      </c>
      <c r="AF13" s="21">
        <f>AE13/A$9</f>
        <v>0.5</v>
      </c>
      <c r="AR13" s="4">
        <v>7</v>
      </c>
      <c r="AS13" s="4"/>
      <c r="AT13" s="4"/>
      <c r="AU13" s="21">
        <f t="shared" si="2"/>
        <v>0</v>
      </c>
    </row>
    <row r="14" spans="1:58">
      <c r="F14" s="4">
        <v>8</v>
      </c>
      <c r="G14" s="1">
        <v>10</v>
      </c>
      <c r="H14" s="4">
        <v>13.24</v>
      </c>
      <c r="I14" s="4">
        <v>2</v>
      </c>
      <c r="J14" s="21">
        <f t="shared" si="0"/>
        <v>1</v>
      </c>
      <c r="N14" s="4">
        <v>8</v>
      </c>
      <c r="O14" s="4">
        <v>13.23</v>
      </c>
      <c r="P14" s="4">
        <v>2</v>
      </c>
      <c r="Q14" s="21">
        <f t="shared" si="1"/>
        <v>1</v>
      </c>
      <c r="AC14" s="4">
        <v>8</v>
      </c>
      <c r="AD14" s="4">
        <v>13.23</v>
      </c>
      <c r="AE14" s="4">
        <v>2</v>
      </c>
      <c r="AF14" s="21">
        <f>AE14/A$9</f>
        <v>1</v>
      </c>
      <c r="AR14" s="4">
        <v>8</v>
      </c>
      <c r="AS14" s="4"/>
      <c r="AT14" s="4"/>
      <c r="AU14" s="21">
        <f t="shared" si="2"/>
        <v>0</v>
      </c>
    </row>
    <row r="15" spans="1:58">
      <c r="F15" s="4">
        <v>9</v>
      </c>
      <c r="G15" s="1">
        <v>10</v>
      </c>
      <c r="H15" s="4">
        <v>13.24</v>
      </c>
      <c r="I15" s="4">
        <v>2</v>
      </c>
      <c r="J15" s="21">
        <f t="shared" si="0"/>
        <v>1</v>
      </c>
      <c r="N15" s="4">
        <v>9</v>
      </c>
      <c r="O15" s="4">
        <v>13.23</v>
      </c>
      <c r="P15" s="4">
        <v>2</v>
      </c>
      <c r="Q15" s="21">
        <f t="shared" si="1"/>
        <v>1</v>
      </c>
      <c r="AC15" s="4">
        <v>9</v>
      </c>
      <c r="AD15" s="4">
        <v>13.23</v>
      </c>
      <c r="AE15" s="4">
        <v>2</v>
      </c>
      <c r="AF15" s="21">
        <f>AE15/A$9</f>
        <v>1</v>
      </c>
      <c r="AR15" s="4">
        <v>9</v>
      </c>
      <c r="AS15" s="4"/>
      <c r="AT15" s="4"/>
      <c r="AU15" s="21">
        <f t="shared" si="2"/>
        <v>0</v>
      </c>
    </row>
    <row r="16" spans="1:58">
      <c r="F16" s="4">
        <v>10</v>
      </c>
      <c r="G16" s="1">
        <v>10</v>
      </c>
      <c r="H16" s="4">
        <v>13.24</v>
      </c>
      <c r="I16" s="4">
        <v>2</v>
      </c>
      <c r="J16" s="21">
        <f t="shared" si="0"/>
        <v>1</v>
      </c>
      <c r="N16" s="4">
        <v>10</v>
      </c>
      <c r="O16" s="4">
        <v>13.23</v>
      </c>
      <c r="P16" s="4">
        <v>2</v>
      </c>
      <c r="Q16" s="21">
        <f t="shared" si="1"/>
        <v>1</v>
      </c>
      <c r="AC16" s="4">
        <v>10</v>
      </c>
      <c r="AD16" s="4">
        <v>13.23</v>
      </c>
      <c r="AE16" s="4">
        <v>2</v>
      </c>
      <c r="AF16" s="21">
        <f>AE16/A$9</f>
        <v>1</v>
      </c>
      <c r="AR16" s="4">
        <v>10</v>
      </c>
      <c r="AS16" s="4"/>
      <c r="AT16" s="4"/>
      <c r="AU16" s="21">
        <f t="shared" si="2"/>
        <v>0</v>
      </c>
    </row>
    <row r="17" spans="1:58">
      <c r="F17" s="4">
        <v>11</v>
      </c>
      <c r="G17" s="1"/>
      <c r="H17" s="4"/>
      <c r="I17" s="4"/>
      <c r="J17" s="21"/>
      <c r="N17" s="4">
        <v>11</v>
      </c>
      <c r="O17" s="4">
        <v>13.23</v>
      </c>
      <c r="P17" s="4">
        <v>2</v>
      </c>
      <c r="Q17" s="21">
        <f t="shared" si="1"/>
        <v>1</v>
      </c>
      <c r="AC17" s="4">
        <v>11</v>
      </c>
      <c r="AD17" s="4">
        <v>13.23</v>
      </c>
      <c r="AE17" s="4">
        <v>2</v>
      </c>
      <c r="AF17" s="21">
        <f>AE17/A$9</f>
        <v>1</v>
      </c>
      <c r="AR17" s="4">
        <v>11</v>
      </c>
      <c r="AS17" s="4"/>
      <c r="AT17" s="4"/>
      <c r="AU17" s="21">
        <f t="shared" si="2"/>
        <v>0</v>
      </c>
    </row>
    <row r="18" spans="1:58">
      <c r="F18" s="4">
        <v>12</v>
      </c>
      <c r="G18" s="1"/>
      <c r="H18" s="4"/>
      <c r="I18" s="4"/>
      <c r="J18" s="21"/>
      <c r="N18" s="4">
        <v>12</v>
      </c>
      <c r="O18" s="4">
        <v>13.23</v>
      </c>
      <c r="P18" s="4">
        <v>2</v>
      </c>
      <c r="Q18" s="21">
        <f t="shared" si="1"/>
        <v>1</v>
      </c>
      <c r="AC18" s="4">
        <v>12</v>
      </c>
      <c r="AD18" s="4">
        <v>0</v>
      </c>
      <c r="AE18" s="4">
        <v>1</v>
      </c>
      <c r="AF18" s="21">
        <f>AE18/A$9</f>
        <v>0.5</v>
      </c>
      <c r="AQ18" s="8"/>
      <c r="AR18" s="4">
        <v>12</v>
      </c>
      <c r="AS18" s="4"/>
      <c r="AT18" s="4"/>
      <c r="AU18" s="21">
        <f t="shared" si="2"/>
        <v>0</v>
      </c>
    </row>
    <row r="19" spans="1:58">
      <c r="F19" s="4">
        <v>13</v>
      </c>
      <c r="G19" s="1"/>
      <c r="H19" s="4"/>
      <c r="I19" s="4"/>
      <c r="J19" s="21"/>
      <c r="N19" s="4">
        <v>13</v>
      </c>
      <c r="O19" s="4">
        <v>13.23</v>
      </c>
      <c r="P19" s="4">
        <v>2</v>
      </c>
      <c r="Q19" s="21">
        <f t="shared" si="1"/>
        <v>1</v>
      </c>
      <c r="AC19" s="4">
        <v>13</v>
      </c>
      <c r="AD19" s="4">
        <v>13.23</v>
      </c>
      <c r="AE19" s="4">
        <v>2</v>
      </c>
      <c r="AF19" s="21">
        <f>AE19/A$9</f>
        <v>1</v>
      </c>
      <c r="AR19" s="4">
        <v>13</v>
      </c>
      <c r="AS19" s="4"/>
      <c r="AT19" s="4"/>
      <c r="AU19" s="21">
        <f t="shared" si="2"/>
        <v>0</v>
      </c>
    </row>
    <row r="20" spans="1:58">
      <c r="F20" s="4">
        <v>14</v>
      </c>
      <c r="G20" s="1"/>
      <c r="H20" s="4"/>
      <c r="I20" s="4"/>
      <c r="J20" s="21"/>
      <c r="N20" s="4">
        <v>14</v>
      </c>
      <c r="O20" s="4">
        <v>13.23</v>
      </c>
      <c r="P20" s="4">
        <v>2</v>
      </c>
      <c r="Q20" s="21">
        <f t="shared" si="1"/>
        <v>1</v>
      </c>
      <c r="AC20" s="4">
        <v>14</v>
      </c>
      <c r="AD20" s="4">
        <v>13.23</v>
      </c>
      <c r="AE20" s="4">
        <v>2</v>
      </c>
      <c r="AF20" s="21">
        <f>AE20/A$9</f>
        <v>1</v>
      </c>
      <c r="AR20" s="4">
        <v>14</v>
      </c>
      <c r="AS20" s="4"/>
      <c r="AT20" s="4"/>
      <c r="AU20" s="21">
        <f t="shared" si="2"/>
        <v>0</v>
      </c>
    </row>
    <row r="21" spans="1:58">
      <c r="F21" s="4">
        <v>15</v>
      </c>
      <c r="G21" s="1"/>
      <c r="H21" s="4"/>
      <c r="I21" s="4"/>
      <c r="J21" s="21"/>
      <c r="N21" s="4">
        <v>15</v>
      </c>
      <c r="O21" s="4">
        <v>13.23</v>
      </c>
      <c r="P21" s="4">
        <v>2</v>
      </c>
      <c r="Q21" s="21">
        <f t="shared" si="1"/>
        <v>1</v>
      </c>
      <c r="AC21" s="4">
        <v>15</v>
      </c>
      <c r="AD21" s="4">
        <v>13.23</v>
      </c>
      <c r="AE21" s="4">
        <v>2</v>
      </c>
      <c r="AF21" s="21">
        <f>AE21/A$9</f>
        <v>1</v>
      </c>
      <c r="AR21" s="4">
        <v>15</v>
      </c>
      <c r="AS21" s="4"/>
      <c r="AT21" s="4"/>
      <c r="AU21" s="21">
        <f t="shared" si="2"/>
        <v>0</v>
      </c>
    </row>
    <row r="22" spans="1:58">
      <c r="F22" s="4">
        <v>16</v>
      </c>
      <c r="G22" s="1"/>
      <c r="H22" s="4"/>
      <c r="I22" s="4"/>
      <c r="J22" s="21"/>
      <c r="N22" s="4">
        <v>16</v>
      </c>
      <c r="O22" s="4">
        <v>13.23</v>
      </c>
      <c r="P22" s="4">
        <v>2</v>
      </c>
      <c r="Q22" s="21">
        <f t="shared" si="1"/>
        <v>1</v>
      </c>
      <c r="AC22" s="4">
        <v>16</v>
      </c>
      <c r="AD22" s="4">
        <v>13.23</v>
      </c>
      <c r="AE22" s="4">
        <v>2</v>
      </c>
      <c r="AF22" s="21">
        <f>AE22/A$9</f>
        <v>1</v>
      </c>
      <c r="AR22" s="4">
        <v>16</v>
      </c>
      <c r="AS22" s="4"/>
      <c r="AT22" s="4"/>
      <c r="AU22" s="21">
        <f t="shared" si="2"/>
        <v>0</v>
      </c>
    </row>
    <row r="23" spans="1:58">
      <c r="F23" s="4">
        <v>17</v>
      </c>
      <c r="G23" s="1"/>
      <c r="H23" s="4"/>
      <c r="I23" s="4"/>
      <c r="J23" s="21"/>
      <c r="N23" s="4">
        <v>17</v>
      </c>
      <c r="O23" s="4">
        <v>13.23</v>
      </c>
      <c r="P23" s="4">
        <v>2</v>
      </c>
      <c r="Q23" s="21">
        <f t="shared" si="1"/>
        <v>1</v>
      </c>
      <c r="AC23" s="4">
        <v>17</v>
      </c>
      <c r="AD23" s="4">
        <v>13.23</v>
      </c>
      <c r="AE23" s="4">
        <v>2</v>
      </c>
      <c r="AF23" s="21">
        <f>AE23/A$9</f>
        <v>1</v>
      </c>
      <c r="AR23" s="4">
        <v>17</v>
      </c>
      <c r="AS23" s="4"/>
      <c r="AT23" s="4"/>
      <c r="AU23" s="21">
        <f t="shared" si="2"/>
        <v>0</v>
      </c>
    </row>
    <row r="24" spans="1:58">
      <c r="F24" s="4">
        <v>18</v>
      </c>
      <c r="G24" s="1"/>
      <c r="H24" s="4"/>
      <c r="I24" s="4"/>
      <c r="J24" s="21"/>
      <c r="N24" s="4">
        <v>18</v>
      </c>
      <c r="O24" s="4">
        <v>13.23</v>
      </c>
      <c r="P24" s="4">
        <v>2</v>
      </c>
      <c r="Q24" s="21">
        <f t="shared" si="1"/>
        <v>1</v>
      </c>
      <c r="AC24" s="4">
        <v>18</v>
      </c>
      <c r="AD24" s="4">
        <v>0</v>
      </c>
      <c r="AE24" s="4">
        <v>1</v>
      </c>
      <c r="AF24" s="21">
        <f>AE24/A$9</f>
        <v>0.5</v>
      </c>
      <c r="AR24" s="4">
        <v>18</v>
      </c>
      <c r="AS24" s="4"/>
      <c r="AT24" s="4"/>
      <c r="AU24" s="21">
        <f t="shared" si="2"/>
        <v>0</v>
      </c>
    </row>
    <row r="25" spans="1:58">
      <c r="F25" s="4">
        <v>19</v>
      </c>
      <c r="G25" s="1"/>
      <c r="H25" s="4"/>
      <c r="I25" s="4"/>
      <c r="J25" s="21"/>
      <c r="N25" s="4">
        <v>19</v>
      </c>
      <c r="O25" s="4">
        <v>13.23</v>
      </c>
      <c r="P25" s="4">
        <v>2</v>
      </c>
      <c r="Q25" s="21">
        <f t="shared" si="1"/>
        <v>1</v>
      </c>
      <c r="AC25" s="4">
        <v>19</v>
      </c>
      <c r="AD25" s="4">
        <v>13.23</v>
      </c>
      <c r="AE25" s="4">
        <v>2</v>
      </c>
      <c r="AF25" s="21">
        <f>AE25/A$9</f>
        <v>1</v>
      </c>
      <c r="AR25" s="4">
        <v>19</v>
      </c>
      <c r="AS25" s="4"/>
      <c r="AT25" s="4"/>
      <c r="AU25" s="21">
        <f t="shared" si="2"/>
        <v>0</v>
      </c>
    </row>
    <row r="26" spans="1:58">
      <c r="F26" s="4">
        <v>20</v>
      </c>
      <c r="G26" s="1"/>
      <c r="H26" s="4"/>
      <c r="I26" s="4"/>
      <c r="J26" s="21"/>
      <c r="N26" s="4">
        <v>20</v>
      </c>
      <c r="O26" s="4">
        <v>13.23</v>
      </c>
      <c r="P26" s="4">
        <v>2</v>
      </c>
      <c r="Q26" s="21">
        <f t="shared" si="1"/>
        <v>1</v>
      </c>
      <c r="AC26" s="4">
        <v>20</v>
      </c>
      <c r="AD26" s="4">
        <v>13.23</v>
      </c>
      <c r="AE26" s="4">
        <v>2</v>
      </c>
      <c r="AF26" s="21">
        <f>AE26/A$9</f>
        <v>1</v>
      </c>
      <c r="AR26" s="4">
        <v>20</v>
      </c>
      <c r="AS26" s="4"/>
      <c r="AT26" s="4"/>
      <c r="AU26" s="21">
        <f t="shared" si="2"/>
        <v>0</v>
      </c>
    </row>
    <row r="27" spans="1:58">
      <c r="F27" s="4"/>
      <c r="G27" s="1"/>
      <c r="H27" s="4"/>
      <c r="I27" s="4"/>
      <c r="J27" s="21"/>
    </row>
    <row r="28" spans="1:58">
      <c r="A28" s="103" t="s">
        <v>15</v>
      </c>
      <c r="B28" s="103"/>
      <c r="F28" s="4"/>
      <c r="G28" s="1"/>
      <c r="H28" s="4"/>
      <c r="I28" s="4"/>
      <c r="J28" s="21"/>
    </row>
    <row r="29" spans="1:58">
      <c r="A29" s="12">
        <v>1</v>
      </c>
      <c r="B29" s="13" t="s">
        <v>16</v>
      </c>
      <c r="G29" s="1"/>
      <c r="J29" s="6"/>
    </row>
    <row r="30" spans="1:58" ht="15.75">
      <c r="G30" s="1"/>
      <c r="J30" s="6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04" t="s">
        <v>40</v>
      </c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6"/>
      <c r="AR30" s="110" t="s">
        <v>41</v>
      </c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2"/>
    </row>
    <row r="31" spans="1:58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47" t="s">
        <v>1</v>
      </c>
      <c r="I31" s="47" t="s">
        <v>3</v>
      </c>
      <c r="J31" s="47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6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</row>
    <row r="32" spans="1:58">
      <c r="A32" s="4">
        <v>2</v>
      </c>
      <c r="B32" s="16">
        <f>B7</f>
        <v>10</v>
      </c>
      <c r="C32" s="16">
        <f t="shared" ref="C32:D32" si="3">C7</f>
        <v>10</v>
      </c>
      <c r="D32" s="16">
        <f t="shared" si="3"/>
        <v>0.02</v>
      </c>
      <c r="F32" s="4">
        <v>1</v>
      </c>
      <c r="G32" s="1">
        <v>15</v>
      </c>
      <c r="H32" s="4">
        <v>13.23</v>
      </c>
      <c r="I32" s="4">
        <v>2</v>
      </c>
      <c r="J32" s="21">
        <f>I32/A$32</f>
        <v>1</v>
      </c>
      <c r="K32" s="15">
        <f>AVERAGE(H32:H41)</f>
        <v>13.23</v>
      </c>
      <c r="L32" s="15">
        <f>AVERAGEIF(H32:H41,"&gt;0")</f>
        <v>13.23</v>
      </c>
      <c r="M32" s="19">
        <f>AVERAGE(J32:J41)</f>
        <v>1</v>
      </c>
      <c r="N32" s="4">
        <v>1</v>
      </c>
      <c r="O32" s="4">
        <v>13.23</v>
      </c>
      <c r="P32" s="4">
        <v>2</v>
      </c>
      <c r="Q32" s="21">
        <f>P32/A$33</f>
        <v>1</v>
      </c>
      <c r="R32" s="146">
        <f>AVERAGE(O32:O51)</f>
        <v>13.229999999999995</v>
      </c>
      <c r="S32" s="146">
        <f>AVERAGEIF(O32:O51,"&gt;0")</f>
        <v>13.229999999999995</v>
      </c>
      <c r="T32" s="146">
        <f>VAR(O32:O51)</f>
        <v>2.9893676408375182E-29</v>
      </c>
      <c r="U32" s="146">
        <f>STDEV(O32:O51)</f>
        <v>5.4675109884091849E-15</v>
      </c>
      <c r="V32" s="147">
        <f>AVERAGE(Q32:Q51)</f>
        <v>1</v>
      </c>
      <c r="W32" s="49">
        <v>13.2</v>
      </c>
      <c r="X32" s="67">
        <f>2.05*10^-7</f>
        <v>2.0499999999999997E-7</v>
      </c>
      <c r="Y32" s="67">
        <v>2</v>
      </c>
      <c r="Z32" s="67">
        <v>0</v>
      </c>
      <c r="AA32" s="50">
        <f>Y32/$A33</f>
        <v>1</v>
      </c>
      <c r="AB32" s="50">
        <f>Z32/$A$33</f>
        <v>0</v>
      </c>
      <c r="AC32" s="4">
        <v>1</v>
      </c>
      <c r="AD32" s="4">
        <v>13.23</v>
      </c>
      <c r="AE32" s="4">
        <v>2</v>
      </c>
      <c r="AF32" s="21">
        <f>AE32/A$34</f>
        <v>1</v>
      </c>
      <c r="AG32" s="146">
        <f>AVERAGE(AD32:AD51)</f>
        <v>13.229999999999995</v>
      </c>
      <c r="AH32" s="146">
        <f>AVERAGEIF(AD32:AD51,"&gt;0")</f>
        <v>13.229999999999995</v>
      </c>
      <c r="AI32" s="146">
        <f>VAR(AD32:AD51)</f>
        <v>2.9893676408375182E-29</v>
      </c>
      <c r="AJ32" s="146">
        <f>STDEV(AD32:AD51)</f>
        <v>5.4675109884091849E-15</v>
      </c>
      <c r="AK32" s="147">
        <f>AVERAGE(AF32:AF51)</f>
        <v>1</v>
      </c>
      <c r="AL32" s="53">
        <v>13.2</v>
      </c>
      <c r="AM32" s="68">
        <f>2.05*10^-7</f>
        <v>2.0499999999999997E-7</v>
      </c>
      <c r="AN32" s="68">
        <v>2</v>
      </c>
      <c r="AO32" s="68">
        <v>0</v>
      </c>
      <c r="AP32" s="54">
        <f>AN32/$A34</f>
        <v>1</v>
      </c>
      <c r="AQ32" s="54">
        <f>AO32/$A$34</f>
        <v>0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</row>
    <row r="33" spans="1:47">
      <c r="A33" s="4">
        <v>2</v>
      </c>
      <c r="B33" s="17">
        <f t="shared" ref="B33:D33" si="4">B8</f>
        <v>10</v>
      </c>
      <c r="C33" s="17">
        <f t="shared" si="4"/>
        <v>10</v>
      </c>
      <c r="D33" s="17">
        <f t="shared" si="4"/>
        <v>0.02</v>
      </c>
      <c r="F33" s="4">
        <v>2</v>
      </c>
      <c r="G33" s="1">
        <v>15</v>
      </c>
      <c r="H33" s="4">
        <v>13.23</v>
      </c>
      <c r="I33" s="4">
        <v>2</v>
      </c>
      <c r="J33" s="21">
        <f t="shared" ref="J33:J41" si="5">I33/A$32</f>
        <v>1</v>
      </c>
      <c r="N33" s="4">
        <v>2</v>
      </c>
      <c r="O33" s="4">
        <v>13.23</v>
      </c>
      <c r="P33" s="4">
        <v>2</v>
      </c>
      <c r="Q33" s="21">
        <f t="shared" ref="Q33:Q51" si="6">P33/A$33</f>
        <v>1</v>
      </c>
      <c r="AC33" s="4">
        <v>2</v>
      </c>
      <c r="AD33" s="4">
        <v>13.23</v>
      </c>
      <c r="AE33" s="4">
        <v>2</v>
      </c>
      <c r="AF33" s="21">
        <f t="shared" ref="AF33:AF51" si="7">AE33/A$34</f>
        <v>1</v>
      </c>
      <c r="AO33" s="70"/>
      <c r="AR33" s="4">
        <v>2</v>
      </c>
      <c r="AS33" s="4"/>
      <c r="AT33" s="4"/>
      <c r="AU33" s="21">
        <f t="shared" ref="AU33:AU51" si="8">AT33/A$35</f>
        <v>0</v>
      </c>
    </row>
    <row r="34" spans="1:47">
      <c r="A34" s="4">
        <v>2</v>
      </c>
      <c r="B34" s="52">
        <f t="shared" ref="B34:D34" si="9">B9</f>
        <v>14</v>
      </c>
      <c r="C34" s="52">
        <f t="shared" si="9"/>
        <v>14</v>
      </c>
      <c r="D34" s="52">
        <f t="shared" si="9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21">
        <f t="shared" si="5"/>
        <v>1</v>
      </c>
      <c r="N34" s="4">
        <v>3</v>
      </c>
      <c r="O34" s="4">
        <v>13.23</v>
      </c>
      <c r="P34" s="4">
        <v>2</v>
      </c>
      <c r="Q34" s="21">
        <f t="shared" si="6"/>
        <v>1</v>
      </c>
      <c r="AC34" s="4">
        <v>3</v>
      </c>
      <c r="AD34" s="4">
        <v>13.23</v>
      </c>
      <c r="AE34" s="4">
        <v>2</v>
      </c>
      <c r="AF34" s="21">
        <f t="shared" si="7"/>
        <v>1</v>
      </c>
      <c r="AR34" s="4">
        <v>3</v>
      </c>
      <c r="AS34" s="4"/>
      <c r="AT34" s="4"/>
      <c r="AU34" s="21">
        <f t="shared" si="8"/>
        <v>0</v>
      </c>
    </row>
    <row r="35" spans="1:47">
      <c r="A35" s="4">
        <v>2</v>
      </c>
      <c r="B35" s="55">
        <f t="shared" ref="B35:D35" si="10">B10</f>
        <v>16</v>
      </c>
      <c r="C35" s="55">
        <f t="shared" si="10"/>
        <v>16</v>
      </c>
      <c r="D35" s="55">
        <f t="shared" si="10"/>
        <v>7.8125E-3</v>
      </c>
      <c r="F35" s="4">
        <v>4</v>
      </c>
      <c r="G35" s="1">
        <v>15</v>
      </c>
      <c r="H35" s="4">
        <v>13.23</v>
      </c>
      <c r="I35" s="4">
        <v>2</v>
      </c>
      <c r="J35" s="21">
        <f t="shared" si="5"/>
        <v>1</v>
      </c>
      <c r="N35" s="4">
        <v>4</v>
      </c>
      <c r="O35" s="4">
        <v>13.23</v>
      </c>
      <c r="P35" s="4">
        <v>2</v>
      </c>
      <c r="Q35" s="21">
        <f t="shared" si="6"/>
        <v>1</v>
      </c>
      <c r="AC35" s="4">
        <v>4</v>
      </c>
      <c r="AD35" s="4">
        <v>13.23</v>
      </c>
      <c r="AE35" s="4">
        <v>2</v>
      </c>
      <c r="AF35" s="21">
        <f t="shared" si="7"/>
        <v>1</v>
      </c>
      <c r="AR35" s="4">
        <v>4</v>
      </c>
      <c r="AS35" s="4"/>
      <c r="AT35" s="4"/>
      <c r="AU35" s="21">
        <f t="shared" si="8"/>
        <v>0</v>
      </c>
    </row>
    <row r="36" spans="1:47">
      <c r="F36" s="4">
        <v>5</v>
      </c>
      <c r="G36" s="1">
        <v>15</v>
      </c>
      <c r="H36" s="4">
        <v>13.23</v>
      </c>
      <c r="I36" s="4">
        <v>2</v>
      </c>
      <c r="J36" s="21">
        <f t="shared" si="5"/>
        <v>1</v>
      </c>
      <c r="N36" s="4">
        <v>5</v>
      </c>
      <c r="O36" s="4">
        <v>13.23</v>
      </c>
      <c r="P36" s="4">
        <v>2</v>
      </c>
      <c r="Q36" s="21">
        <f t="shared" si="6"/>
        <v>1</v>
      </c>
      <c r="AC36" s="4">
        <v>5</v>
      </c>
      <c r="AD36" s="4">
        <v>13.23</v>
      </c>
      <c r="AE36" s="4">
        <v>2</v>
      </c>
      <c r="AF36" s="21">
        <f t="shared" si="7"/>
        <v>1</v>
      </c>
      <c r="AR36" s="4">
        <v>5</v>
      </c>
      <c r="AS36" s="4"/>
      <c r="AT36" s="4"/>
      <c r="AU36" s="21">
        <f t="shared" si="8"/>
        <v>0</v>
      </c>
    </row>
    <row r="37" spans="1:47">
      <c r="F37" s="4">
        <v>6</v>
      </c>
      <c r="G37" s="1">
        <v>15</v>
      </c>
      <c r="H37" s="4">
        <v>13.23</v>
      </c>
      <c r="I37" s="4">
        <v>2</v>
      </c>
      <c r="J37" s="21">
        <f t="shared" si="5"/>
        <v>1</v>
      </c>
      <c r="N37" s="4">
        <v>6</v>
      </c>
      <c r="O37" s="4">
        <v>13.23</v>
      </c>
      <c r="P37" s="4">
        <v>2</v>
      </c>
      <c r="Q37" s="21">
        <f t="shared" si="6"/>
        <v>1</v>
      </c>
      <c r="AC37" s="4">
        <v>6</v>
      </c>
      <c r="AD37" s="4">
        <v>13.23</v>
      </c>
      <c r="AE37" s="4">
        <v>2</v>
      </c>
      <c r="AF37" s="21">
        <f t="shared" si="7"/>
        <v>1</v>
      </c>
      <c r="AR37" s="4">
        <v>6</v>
      </c>
      <c r="AS37" s="4"/>
      <c r="AT37" s="4"/>
      <c r="AU37" s="21">
        <f t="shared" si="8"/>
        <v>0</v>
      </c>
    </row>
    <row r="38" spans="1:47">
      <c r="F38" s="4">
        <v>7</v>
      </c>
      <c r="G38" s="1">
        <v>15</v>
      </c>
      <c r="H38" s="4">
        <v>13.23</v>
      </c>
      <c r="I38" s="4">
        <v>2</v>
      </c>
      <c r="J38" s="21">
        <f t="shared" si="5"/>
        <v>1</v>
      </c>
      <c r="N38" s="4">
        <v>7</v>
      </c>
      <c r="O38" s="4">
        <v>13.23</v>
      </c>
      <c r="P38" s="4">
        <v>2</v>
      </c>
      <c r="Q38" s="21">
        <f t="shared" si="6"/>
        <v>1</v>
      </c>
      <c r="AC38" s="4">
        <v>7</v>
      </c>
      <c r="AD38" s="4">
        <v>13.23</v>
      </c>
      <c r="AE38" s="4">
        <v>2</v>
      </c>
      <c r="AF38" s="21">
        <f t="shared" si="7"/>
        <v>1</v>
      </c>
      <c r="AR38" s="4">
        <v>7</v>
      </c>
      <c r="AS38" s="4"/>
      <c r="AT38" s="4"/>
      <c r="AU38" s="21">
        <f t="shared" si="8"/>
        <v>0</v>
      </c>
    </row>
    <row r="39" spans="1:47">
      <c r="F39" s="4">
        <v>8</v>
      </c>
      <c r="G39" s="1">
        <v>15</v>
      </c>
      <c r="H39" s="4">
        <v>13.23</v>
      </c>
      <c r="I39" s="4">
        <v>2</v>
      </c>
      <c r="J39" s="21">
        <f t="shared" si="5"/>
        <v>1</v>
      </c>
      <c r="N39" s="4">
        <v>8</v>
      </c>
      <c r="O39" s="4">
        <v>13.23</v>
      </c>
      <c r="P39" s="4">
        <v>2</v>
      </c>
      <c r="Q39" s="21">
        <f t="shared" si="6"/>
        <v>1</v>
      </c>
      <c r="AC39" s="4">
        <v>8</v>
      </c>
      <c r="AD39" s="4">
        <v>13.23</v>
      </c>
      <c r="AE39" s="4">
        <v>2</v>
      </c>
      <c r="AF39" s="21">
        <f t="shared" si="7"/>
        <v>1</v>
      </c>
      <c r="AR39" s="4">
        <v>8</v>
      </c>
      <c r="AS39" s="4"/>
      <c r="AT39" s="4"/>
      <c r="AU39" s="21">
        <f t="shared" si="8"/>
        <v>0</v>
      </c>
    </row>
    <row r="40" spans="1:47">
      <c r="F40" s="4">
        <v>9</v>
      </c>
      <c r="G40" s="1">
        <v>15</v>
      </c>
      <c r="H40" s="4">
        <v>13.23</v>
      </c>
      <c r="I40" s="4">
        <v>2</v>
      </c>
      <c r="J40" s="21">
        <f t="shared" si="5"/>
        <v>1</v>
      </c>
      <c r="N40" s="4">
        <v>9</v>
      </c>
      <c r="O40" s="4">
        <v>13.23</v>
      </c>
      <c r="P40" s="4">
        <v>2</v>
      </c>
      <c r="Q40" s="21">
        <f t="shared" si="6"/>
        <v>1</v>
      </c>
      <c r="AC40" s="4">
        <v>9</v>
      </c>
      <c r="AD40" s="4">
        <v>13.23</v>
      </c>
      <c r="AE40" s="4">
        <v>2</v>
      </c>
      <c r="AF40" s="21">
        <f t="shared" si="7"/>
        <v>1</v>
      </c>
      <c r="AR40" s="4">
        <v>9</v>
      </c>
      <c r="AS40" s="4"/>
      <c r="AT40" s="4"/>
      <c r="AU40" s="21">
        <f t="shared" si="8"/>
        <v>0</v>
      </c>
    </row>
    <row r="41" spans="1:47">
      <c r="F41" s="4">
        <v>10</v>
      </c>
      <c r="G41" s="1">
        <v>15</v>
      </c>
      <c r="H41" s="4">
        <v>13.23</v>
      </c>
      <c r="I41" s="4">
        <v>2</v>
      </c>
      <c r="J41" s="21">
        <f t="shared" si="5"/>
        <v>1</v>
      </c>
      <c r="N41" s="4">
        <v>10</v>
      </c>
      <c r="O41" s="4">
        <v>13.23</v>
      </c>
      <c r="P41" s="4">
        <v>2</v>
      </c>
      <c r="Q41" s="21">
        <f t="shared" si="6"/>
        <v>1</v>
      </c>
      <c r="AC41" s="4">
        <v>10</v>
      </c>
      <c r="AD41" s="4">
        <v>13.23</v>
      </c>
      <c r="AE41" s="4">
        <v>2</v>
      </c>
      <c r="AF41" s="21">
        <f t="shared" si="7"/>
        <v>1</v>
      </c>
      <c r="AR41" s="4">
        <v>10</v>
      </c>
      <c r="AS41" s="4"/>
      <c r="AT41" s="4"/>
      <c r="AU41" s="21">
        <f t="shared" si="8"/>
        <v>0</v>
      </c>
    </row>
    <row r="42" spans="1:47">
      <c r="F42" s="4">
        <v>11</v>
      </c>
      <c r="N42" s="4">
        <v>11</v>
      </c>
      <c r="O42" s="4">
        <v>13.23</v>
      </c>
      <c r="P42" s="4">
        <v>2</v>
      </c>
      <c r="Q42" s="21">
        <f t="shared" si="6"/>
        <v>1</v>
      </c>
      <c r="AC42" s="4">
        <v>11</v>
      </c>
      <c r="AD42" s="4">
        <v>13.23</v>
      </c>
      <c r="AE42" s="4">
        <v>2</v>
      </c>
      <c r="AF42" s="21">
        <f t="shared" si="7"/>
        <v>1</v>
      </c>
      <c r="AR42" s="4">
        <v>11</v>
      </c>
      <c r="AS42" s="4"/>
      <c r="AT42" s="4"/>
      <c r="AU42" s="21">
        <f t="shared" si="8"/>
        <v>0</v>
      </c>
    </row>
    <row r="43" spans="1:47">
      <c r="F43" s="4">
        <v>12</v>
      </c>
      <c r="N43" s="4">
        <v>12</v>
      </c>
      <c r="O43" s="4">
        <v>13.23</v>
      </c>
      <c r="P43" s="4">
        <v>2</v>
      </c>
      <c r="Q43" s="21">
        <f t="shared" si="6"/>
        <v>1</v>
      </c>
      <c r="AC43" s="4">
        <v>12</v>
      </c>
      <c r="AD43" s="4">
        <v>13.23</v>
      </c>
      <c r="AE43" s="4">
        <v>2</v>
      </c>
      <c r="AF43" s="21">
        <f t="shared" si="7"/>
        <v>1</v>
      </c>
      <c r="AR43" s="4">
        <v>12</v>
      </c>
      <c r="AS43" s="4"/>
      <c r="AT43" s="4"/>
      <c r="AU43" s="21">
        <f t="shared" si="8"/>
        <v>0</v>
      </c>
    </row>
    <row r="44" spans="1:47">
      <c r="F44" s="4">
        <v>13</v>
      </c>
      <c r="N44" s="4">
        <v>13</v>
      </c>
      <c r="O44" s="4">
        <v>13.23</v>
      </c>
      <c r="P44" s="4">
        <v>2</v>
      </c>
      <c r="Q44" s="21">
        <f t="shared" si="6"/>
        <v>1</v>
      </c>
      <c r="AC44" s="4">
        <v>13</v>
      </c>
      <c r="AD44" s="4">
        <v>13.23</v>
      </c>
      <c r="AE44" s="4">
        <v>2</v>
      </c>
      <c r="AF44" s="21">
        <f t="shared" si="7"/>
        <v>1</v>
      </c>
      <c r="AR44" s="4">
        <v>13</v>
      </c>
      <c r="AS44" s="4"/>
      <c r="AT44" s="4"/>
      <c r="AU44" s="21">
        <f t="shared" si="8"/>
        <v>0</v>
      </c>
    </row>
    <row r="45" spans="1:47">
      <c r="F45" s="4">
        <v>14</v>
      </c>
      <c r="N45" s="4">
        <v>14</v>
      </c>
      <c r="O45" s="4">
        <v>13.23</v>
      </c>
      <c r="P45" s="4">
        <v>2</v>
      </c>
      <c r="Q45" s="21">
        <f t="shared" si="6"/>
        <v>1</v>
      </c>
      <c r="AC45" s="4">
        <v>14</v>
      </c>
      <c r="AD45" s="4">
        <v>13.23</v>
      </c>
      <c r="AE45" s="4">
        <v>2</v>
      </c>
      <c r="AF45" s="21">
        <f t="shared" si="7"/>
        <v>1</v>
      </c>
      <c r="AR45" s="4">
        <v>14</v>
      </c>
      <c r="AS45" s="4"/>
      <c r="AT45" s="4"/>
      <c r="AU45" s="21">
        <f t="shared" si="8"/>
        <v>0</v>
      </c>
    </row>
    <row r="46" spans="1:47">
      <c r="F46" s="4">
        <v>15</v>
      </c>
      <c r="N46" s="4">
        <v>15</v>
      </c>
      <c r="O46" s="4">
        <v>13.23</v>
      </c>
      <c r="P46" s="4">
        <v>2</v>
      </c>
      <c r="Q46" s="21">
        <f t="shared" si="6"/>
        <v>1</v>
      </c>
      <c r="AC46" s="4">
        <v>15</v>
      </c>
      <c r="AD46" s="4">
        <v>13.23</v>
      </c>
      <c r="AE46" s="4">
        <v>2</v>
      </c>
      <c r="AF46" s="21">
        <f t="shared" si="7"/>
        <v>1</v>
      </c>
      <c r="AR46" s="4">
        <v>15</v>
      </c>
      <c r="AS46" s="4"/>
      <c r="AT46" s="4"/>
      <c r="AU46" s="21">
        <f t="shared" si="8"/>
        <v>0</v>
      </c>
    </row>
    <row r="47" spans="1:47">
      <c r="F47" s="4">
        <v>16</v>
      </c>
      <c r="N47" s="4">
        <v>16</v>
      </c>
      <c r="O47" s="4">
        <v>13.23</v>
      </c>
      <c r="P47" s="4">
        <v>2</v>
      </c>
      <c r="Q47" s="21">
        <f t="shared" si="6"/>
        <v>1</v>
      </c>
      <c r="AC47" s="4">
        <v>16</v>
      </c>
      <c r="AD47" s="4">
        <v>13.23</v>
      </c>
      <c r="AE47" s="4">
        <v>2</v>
      </c>
      <c r="AF47" s="21">
        <f t="shared" si="7"/>
        <v>1</v>
      </c>
      <c r="AR47" s="4">
        <v>16</v>
      </c>
      <c r="AS47" s="4"/>
      <c r="AT47" s="4"/>
      <c r="AU47" s="21">
        <f t="shared" si="8"/>
        <v>0</v>
      </c>
    </row>
    <row r="48" spans="1:47">
      <c r="F48" s="4">
        <v>17</v>
      </c>
      <c r="N48" s="4">
        <v>17</v>
      </c>
      <c r="O48" s="4">
        <v>13.23</v>
      </c>
      <c r="P48" s="4">
        <v>2</v>
      </c>
      <c r="Q48" s="21">
        <f t="shared" si="6"/>
        <v>1</v>
      </c>
      <c r="AC48" s="4">
        <v>17</v>
      </c>
      <c r="AD48" s="4">
        <v>13.23</v>
      </c>
      <c r="AE48" s="4">
        <v>2</v>
      </c>
      <c r="AF48" s="21">
        <f t="shared" si="7"/>
        <v>1</v>
      </c>
      <c r="AR48" s="4">
        <v>17</v>
      </c>
      <c r="AS48" s="4"/>
      <c r="AT48" s="4"/>
      <c r="AU48" s="21">
        <f t="shared" si="8"/>
        <v>0</v>
      </c>
    </row>
    <row r="49" spans="6:47">
      <c r="F49" s="4">
        <v>18</v>
      </c>
      <c r="N49" s="4">
        <v>18</v>
      </c>
      <c r="O49" s="4">
        <v>13.23</v>
      </c>
      <c r="P49" s="4">
        <v>2</v>
      </c>
      <c r="Q49" s="21">
        <f t="shared" si="6"/>
        <v>1</v>
      </c>
      <c r="AC49" s="4">
        <v>18</v>
      </c>
      <c r="AD49" s="4">
        <v>13.23</v>
      </c>
      <c r="AE49" s="4">
        <v>2</v>
      </c>
      <c r="AF49" s="21">
        <f t="shared" si="7"/>
        <v>1</v>
      </c>
      <c r="AR49" s="4">
        <v>18</v>
      </c>
      <c r="AS49" s="4"/>
      <c r="AT49" s="4"/>
      <c r="AU49" s="21">
        <f t="shared" si="8"/>
        <v>0</v>
      </c>
    </row>
    <row r="50" spans="6:47">
      <c r="F50" s="4">
        <v>19</v>
      </c>
      <c r="N50" s="4">
        <v>19</v>
      </c>
      <c r="O50" s="4">
        <v>13.23</v>
      </c>
      <c r="P50" s="4">
        <v>2</v>
      </c>
      <c r="Q50" s="21">
        <f t="shared" si="6"/>
        <v>1</v>
      </c>
      <c r="AC50" s="4">
        <v>19</v>
      </c>
      <c r="AD50" s="4">
        <v>13.23</v>
      </c>
      <c r="AE50" s="4">
        <v>2</v>
      </c>
      <c r="AF50" s="21">
        <f t="shared" si="7"/>
        <v>1</v>
      </c>
      <c r="AR50" s="4">
        <v>19</v>
      </c>
      <c r="AS50" s="4"/>
      <c r="AT50" s="4"/>
      <c r="AU50" s="21">
        <f t="shared" si="8"/>
        <v>0</v>
      </c>
    </row>
    <row r="51" spans="6:47">
      <c r="F51" s="4">
        <v>20</v>
      </c>
      <c r="N51" s="4">
        <v>20</v>
      </c>
      <c r="O51" s="4">
        <v>13.23</v>
      </c>
      <c r="P51" s="4">
        <v>2</v>
      </c>
      <c r="Q51" s="21">
        <f t="shared" si="6"/>
        <v>1</v>
      </c>
      <c r="AC51" s="4">
        <v>20</v>
      </c>
      <c r="AD51" s="4">
        <v>13.23</v>
      </c>
      <c r="AE51" s="4">
        <v>2</v>
      </c>
      <c r="AF51" s="21">
        <f t="shared" si="7"/>
        <v>1</v>
      </c>
      <c r="AR51" s="4">
        <v>20</v>
      </c>
      <c r="AS51" s="4"/>
      <c r="AT51" s="4"/>
      <c r="AU51" s="21">
        <f t="shared" si="8"/>
        <v>0</v>
      </c>
    </row>
  </sheetData>
  <mergeCells count="9">
    <mergeCell ref="N5:AB5"/>
    <mergeCell ref="N30:AB30"/>
    <mergeCell ref="AC5:AQ5"/>
    <mergeCell ref="AC30:AQ30"/>
    <mergeCell ref="AR5:BF5"/>
    <mergeCell ref="AR30:BF30"/>
    <mergeCell ref="B1:F1"/>
    <mergeCell ref="A3:B3"/>
    <mergeCell ref="A28:B28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BY51"/>
  <sheetViews>
    <sheetView topLeftCell="AA1" zoomScale="55" zoomScaleNormal="55" workbookViewId="0">
      <selection activeCell="AI20" sqref="AI20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1000</v>
      </c>
      <c r="B7" s="16">
        <v>1000</v>
      </c>
      <c r="C7" s="16">
        <v>1000</v>
      </c>
      <c r="D7" s="16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21">
        <f>I7/A$7</f>
        <v>1E-3</v>
      </c>
      <c r="K7" s="15">
        <f>AVERAGE(H7:H16)</f>
        <v>3.8689999999999998</v>
      </c>
      <c r="L7" s="15">
        <f>AVERAGEIF(H7:H16,"&gt;0")</f>
        <v>19.344999999999999</v>
      </c>
      <c r="M7" s="19">
        <f>AVERAGE(J7:J16)</f>
        <v>1.3000000000000002E-3</v>
      </c>
      <c r="N7" s="4">
        <v>1</v>
      </c>
      <c r="O7" s="4">
        <v>527.5</v>
      </c>
      <c r="P7" s="4">
        <v>836</v>
      </c>
      <c r="Q7" s="21">
        <f>P7/A$8</f>
        <v>0.83599999999999997</v>
      </c>
      <c r="R7" s="146">
        <f>AVERAGE(O7:O26)</f>
        <v>684.88200000000006</v>
      </c>
      <c r="S7" s="146">
        <f>AVERAGEIF(O7:O26,"&gt;0")</f>
        <v>684.88200000000006</v>
      </c>
      <c r="T7" s="146">
        <f>VAR(O7:O26)</f>
        <v>32536.573669473688</v>
      </c>
      <c r="U7" s="146">
        <f>STDEV(O7:O26)</f>
        <v>180.37897235951226</v>
      </c>
      <c r="V7" s="147">
        <f>AVERAGE(Q7:Q26)</f>
        <v>0.79254999999999987</v>
      </c>
      <c r="W7" s="49">
        <v>685</v>
      </c>
      <c r="X7" s="67">
        <v>84.6</v>
      </c>
      <c r="Y7" s="67">
        <v>796</v>
      </c>
      <c r="Z7" s="67">
        <v>80</v>
      </c>
      <c r="AA7" s="50">
        <f>Y7/$A8</f>
        <v>0.79600000000000004</v>
      </c>
      <c r="AB7" s="50">
        <f>Z7/$A$8</f>
        <v>0.08</v>
      </c>
      <c r="AC7" s="4">
        <v>1</v>
      </c>
      <c r="AD7" s="4"/>
      <c r="AE7" s="4"/>
      <c r="AF7" s="21">
        <f>AE7/A$9</f>
        <v>0</v>
      </c>
      <c r="AG7" s="146" t="e">
        <f>AVERAGE(AD7:AD26)</f>
        <v>#DIV/0!</v>
      </c>
      <c r="AH7" s="146" t="e">
        <f>AVERAGEIF(AD7:AD26,"&gt;0")</f>
        <v>#DIV/0!</v>
      </c>
      <c r="AI7" s="146" t="e">
        <f>VAR(AD7:AD26)</f>
        <v>#DIV/0!</v>
      </c>
      <c r="AJ7" s="146" t="e">
        <f>STDEV(AD7:AD26)</f>
        <v>#DIV/0!</v>
      </c>
      <c r="AK7" s="147">
        <f>AVERAGE(AF7:AF26)</f>
        <v>0</v>
      </c>
      <c r="AL7" s="53"/>
      <c r="AM7" s="68"/>
      <c r="AN7" s="68"/>
      <c r="AO7" s="68"/>
      <c r="AP7" s="54">
        <f>AN7/$A9</f>
        <v>0</v>
      </c>
      <c r="AQ7" s="54">
        <f>AO7/$A$9</f>
        <v>0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1000</v>
      </c>
      <c r="BM7" s="17">
        <v>223</v>
      </c>
      <c r="BN7" s="17">
        <v>223</v>
      </c>
      <c r="BO7" s="17">
        <f>BL7/(BM7*BN7)</f>
        <v>2.0108990729755274E-2</v>
      </c>
      <c r="BP7" s="4"/>
      <c r="BQ7" s="4">
        <v>1</v>
      </c>
      <c r="BR7" s="1">
        <v>10</v>
      </c>
      <c r="BS7" s="4">
        <v>527.5</v>
      </c>
      <c r="BT7" s="4">
        <v>836</v>
      </c>
      <c r="BU7" s="21">
        <f>BT7/BL$7</f>
        <v>0.83599999999999997</v>
      </c>
      <c r="BW7" s="15">
        <f>AVERAGE(BS7:BS16)</f>
        <v>651.04300000000001</v>
      </c>
      <c r="BX7" s="15">
        <f>AVERAGEIF(BS7:BS16,"&gt;0")</f>
        <v>651.04300000000001</v>
      </c>
      <c r="BY7" s="19">
        <f>AVERAGE(BU7:BU16)</f>
        <v>0.74680000000000002</v>
      </c>
    </row>
    <row r="8" spans="1:77">
      <c r="A8" s="4">
        <v>1000</v>
      </c>
      <c r="B8" s="17">
        <v>223</v>
      </c>
      <c r="C8" s="17">
        <v>223</v>
      </c>
      <c r="D8" s="17">
        <f t="shared" ref="D8:D10" si="0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21">
        <f t="shared" ref="J8:J16" si="1">I8/A$7</f>
        <v>1E-3</v>
      </c>
      <c r="N8" s="4">
        <v>2</v>
      </c>
      <c r="O8" s="4">
        <v>918.34</v>
      </c>
      <c r="P8" s="4">
        <v>699</v>
      </c>
      <c r="Q8" s="21">
        <f t="shared" ref="Q8:Q26" si="2">P8/A$8</f>
        <v>0.69899999999999995</v>
      </c>
      <c r="AC8" s="4">
        <v>2</v>
      </c>
      <c r="AD8" s="4"/>
      <c r="AE8" s="4"/>
      <c r="AF8" s="21">
        <f>AE8/A$9</f>
        <v>0</v>
      </c>
      <c r="AR8" s="4">
        <v>2</v>
      </c>
      <c r="AS8" s="4"/>
      <c r="AT8" s="4"/>
      <c r="AU8" s="21">
        <f>AT8/A$10</f>
        <v>0</v>
      </c>
      <c r="BQ8" s="4">
        <v>2</v>
      </c>
      <c r="BR8" s="1">
        <v>10</v>
      </c>
      <c r="BS8" s="4">
        <v>918.34</v>
      </c>
      <c r="BT8" s="4">
        <v>699</v>
      </c>
      <c r="BU8" s="21">
        <f t="shared" ref="BU8:BU16" si="3">BT8/BL$7</f>
        <v>0.69899999999999995</v>
      </c>
    </row>
    <row r="9" spans="1:77">
      <c r="A9" s="4">
        <v>1000</v>
      </c>
      <c r="B9" s="52">
        <v>316</v>
      </c>
      <c r="C9" s="52">
        <v>316</v>
      </c>
      <c r="D9" s="52">
        <f t="shared" si="0"/>
        <v>1.00144207659029E-2</v>
      </c>
      <c r="F9" s="4">
        <v>3</v>
      </c>
      <c r="G9" s="1">
        <v>10</v>
      </c>
      <c r="H9" s="4">
        <v>0</v>
      </c>
      <c r="I9" s="4">
        <v>1</v>
      </c>
      <c r="J9" s="21">
        <f t="shared" si="1"/>
        <v>1E-3</v>
      </c>
      <c r="N9" s="4">
        <v>3</v>
      </c>
      <c r="O9" s="4">
        <v>534.73</v>
      </c>
      <c r="P9" s="4">
        <v>935</v>
      </c>
      <c r="Q9" s="21">
        <f t="shared" si="2"/>
        <v>0.93500000000000005</v>
      </c>
      <c r="AC9" s="4">
        <v>3</v>
      </c>
      <c r="AD9" s="4"/>
      <c r="AE9" s="4"/>
      <c r="AF9" s="21">
        <f>AE9/A$9</f>
        <v>0</v>
      </c>
      <c r="AR9" s="4">
        <v>3</v>
      </c>
      <c r="AS9" s="4"/>
      <c r="AT9" s="4"/>
      <c r="AU9" s="21">
        <f>AT9/A$10</f>
        <v>0</v>
      </c>
      <c r="BQ9" s="4">
        <v>3</v>
      </c>
      <c r="BR9" s="1">
        <v>10</v>
      </c>
      <c r="BS9" s="4">
        <v>534.73</v>
      </c>
      <c r="BT9" s="4">
        <v>935</v>
      </c>
      <c r="BU9" s="21">
        <f t="shared" si="3"/>
        <v>0.93500000000000005</v>
      </c>
    </row>
    <row r="10" spans="1:77">
      <c r="A10" s="4">
        <v>1000</v>
      </c>
      <c r="B10" s="55">
        <v>354</v>
      </c>
      <c r="C10" s="55">
        <v>354</v>
      </c>
      <c r="D10" s="55">
        <f t="shared" si="0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21">
        <f t="shared" si="1"/>
        <v>1E-3</v>
      </c>
      <c r="N10" s="4">
        <v>4</v>
      </c>
      <c r="O10" s="4">
        <v>204.7</v>
      </c>
      <c r="P10" s="4">
        <v>121</v>
      </c>
      <c r="Q10" s="21">
        <f t="shared" si="2"/>
        <v>0.121</v>
      </c>
      <c r="AC10" s="4">
        <v>4</v>
      </c>
      <c r="AD10" s="4"/>
      <c r="AE10" s="4"/>
      <c r="AF10" s="21">
        <f>AE10/A$9</f>
        <v>0</v>
      </c>
      <c r="AR10" s="4">
        <v>4</v>
      </c>
      <c r="AS10" s="4"/>
      <c r="AT10" s="4"/>
      <c r="AU10" s="21">
        <f>AT10/A$10</f>
        <v>0</v>
      </c>
      <c r="BL10" s="103" t="s">
        <v>15</v>
      </c>
      <c r="BM10" s="103"/>
      <c r="BQ10" s="4">
        <v>4</v>
      </c>
      <c r="BR10" s="1">
        <v>10</v>
      </c>
      <c r="BS10" s="4">
        <v>204.7</v>
      </c>
      <c r="BT10" s="4">
        <v>121</v>
      </c>
      <c r="BU10" s="21">
        <f t="shared" si="3"/>
        <v>0.121</v>
      </c>
    </row>
    <row r="11" spans="1:77">
      <c r="F11" s="4">
        <v>5</v>
      </c>
      <c r="G11" s="1">
        <v>10</v>
      </c>
      <c r="H11" s="4">
        <v>25.46</v>
      </c>
      <c r="I11" s="4">
        <v>3</v>
      </c>
      <c r="J11" s="21">
        <f t="shared" si="1"/>
        <v>3.0000000000000001E-3</v>
      </c>
      <c r="N11" s="4">
        <v>5</v>
      </c>
      <c r="O11" s="4">
        <v>886.61</v>
      </c>
      <c r="P11" s="4">
        <v>796</v>
      </c>
      <c r="Q11" s="21">
        <f t="shared" si="2"/>
        <v>0.79600000000000004</v>
      </c>
      <c r="AC11" s="4">
        <v>5</v>
      </c>
      <c r="AD11" s="4"/>
      <c r="AE11" s="4"/>
      <c r="AF11" s="21">
        <f>AE11/A$9</f>
        <v>0</v>
      </c>
      <c r="AR11" s="4">
        <v>5</v>
      </c>
      <c r="AS11" s="4"/>
      <c r="AT11" s="4"/>
      <c r="AU11" s="21">
        <f>AT11/A$10</f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886.61</v>
      </c>
      <c r="BT11" s="4">
        <v>796</v>
      </c>
      <c r="BU11" s="21">
        <f t="shared" si="3"/>
        <v>0.79600000000000004</v>
      </c>
    </row>
    <row r="12" spans="1:77">
      <c r="F12" s="4">
        <v>6</v>
      </c>
      <c r="G12" s="1">
        <v>10</v>
      </c>
      <c r="H12" s="4">
        <v>0</v>
      </c>
      <c r="I12" s="4">
        <v>1</v>
      </c>
      <c r="J12" s="21">
        <f t="shared" si="1"/>
        <v>1E-3</v>
      </c>
      <c r="N12" s="4">
        <v>6</v>
      </c>
      <c r="O12" s="4">
        <v>753.67</v>
      </c>
      <c r="P12" s="4">
        <v>894</v>
      </c>
      <c r="Q12" s="21">
        <f t="shared" si="2"/>
        <v>0.89400000000000002</v>
      </c>
      <c r="AC12" s="4">
        <v>6</v>
      </c>
      <c r="AD12" s="4"/>
      <c r="AE12" s="4"/>
      <c r="AF12" s="21">
        <f>AE12/A$9</f>
        <v>0</v>
      </c>
      <c r="AR12" s="4">
        <v>6</v>
      </c>
      <c r="AS12" s="4"/>
      <c r="AT12" s="4"/>
      <c r="AU12" s="21">
        <f>AT12/A$10</f>
        <v>0</v>
      </c>
      <c r="BQ12" s="4">
        <v>6</v>
      </c>
      <c r="BR12" s="1">
        <v>10</v>
      </c>
      <c r="BS12" s="4">
        <v>753.67</v>
      </c>
      <c r="BT12" s="4">
        <v>894</v>
      </c>
      <c r="BU12" s="21">
        <f t="shared" si="3"/>
        <v>0.89400000000000002</v>
      </c>
    </row>
    <row r="13" spans="1:77">
      <c r="F13" s="4">
        <v>7</v>
      </c>
      <c r="G13" s="1">
        <v>10</v>
      </c>
      <c r="H13" s="4">
        <v>0</v>
      </c>
      <c r="I13" s="4">
        <v>1</v>
      </c>
      <c r="J13" s="21">
        <f t="shared" si="1"/>
        <v>1E-3</v>
      </c>
      <c r="N13" s="4">
        <v>7</v>
      </c>
      <c r="O13" s="4">
        <v>622.58000000000004</v>
      </c>
      <c r="P13" s="4">
        <v>822</v>
      </c>
      <c r="Q13" s="21">
        <f t="shared" si="2"/>
        <v>0.82199999999999995</v>
      </c>
      <c r="AC13" s="4">
        <v>7</v>
      </c>
      <c r="AD13" s="4"/>
      <c r="AE13" s="4"/>
      <c r="AF13" s="21">
        <f>AE13/A$9</f>
        <v>0</v>
      </c>
      <c r="AR13" s="4">
        <v>7</v>
      </c>
      <c r="AS13" s="4"/>
      <c r="AT13" s="4"/>
      <c r="AU13" s="21">
        <f>AT13/A$10</f>
        <v>0</v>
      </c>
      <c r="BQ13" s="4">
        <v>7</v>
      </c>
      <c r="BR13" s="1">
        <v>10</v>
      </c>
      <c r="BS13" s="4">
        <v>622.58000000000004</v>
      </c>
      <c r="BT13" s="4">
        <v>822</v>
      </c>
      <c r="BU13" s="21">
        <f t="shared" si="3"/>
        <v>0.82199999999999995</v>
      </c>
    </row>
    <row r="14" spans="1:77">
      <c r="F14" s="4">
        <v>8</v>
      </c>
      <c r="G14" s="1">
        <v>10</v>
      </c>
      <c r="H14" s="4">
        <v>13.23</v>
      </c>
      <c r="I14" s="4">
        <v>2</v>
      </c>
      <c r="J14" s="21">
        <f t="shared" si="1"/>
        <v>2E-3</v>
      </c>
      <c r="N14" s="4">
        <v>8</v>
      </c>
      <c r="O14" s="4">
        <v>559.20000000000005</v>
      </c>
      <c r="P14" s="4">
        <v>827</v>
      </c>
      <c r="Q14" s="21">
        <f t="shared" si="2"/>
        <v>0.82699999999999996</v>
      </c>
      <c r="AC14" s="4">
        <v>8</v>
      </c>
      <c r="AD14" s="4"/>
      <c r="AE14" s="4"/>
      <c r="AF14" s="21">
        <f>AE14/A$9</f>
        <v>0</v>
      </c>
      <c r="AR14" s="4">
        <v>8</v>
      </c>
      <c r="AS14" s="4"/>
      <c r="AT14" s="4"/>
      <c r="AU14" s="21">
        <f>AT14/A$10</f>
        <v>0</v>
      </c>
      <c r="BQ14" s="4">
        <v>8</v>
      </c>
      <c r="BR14" s="1">
        <v>10</v>
      </c>
      <c r="BS14" s="4">
        <v>559.20000000000005</v>
      </c>
      <c r="BT14" s="4">
        <v>827</v>
      </c>
      <c r="BU14" s="21">
        <f t="shared" si="3"/>
        <v>0.82699999999999996</v>
      </c>
    </row>
    <row r="15" spans="1:77">
      <c r="F15" s="4">
        <v>9</v>
      </c>
      <c r="G15" s="1">
        <v>10</v>
      </c>
      <c r="H15" s="4">
        <v>0</v>
      </c>
      <c r="I15" s="4">
        <v>1</v>
      </c>
      <c r="J15" s="21">
        <f t="shared" si="1"/>
        <v>1E-3</v>
      </c>
      <c r="N15" s="4">
        <v>9</v>
      </c>
      <c r="O15" s="4">
        <v>659.8</v>
      </c>
      <c r="P15" s="4">
        <v>744</v>
      </c>
      <c r="Q15" s="21">
        <f t="shared" si="2"/>
        <v>0.74399999999999999</v>
      </c>
      <c r="AC15" s="4">
        <v>9</v>
      </c>
      <c r="AD15" s="4"/>
      <c r="AE15" s="4"/>
      <c r="AF15" s="21">
        <f>AE15/A$9</f>
        <v>0</v>
      </c>
      <c r="AR15" s="4">
        <v>9</v>
      </c>
      <c r="AS15" s="4"/>
      <c r="AT15" s="4"/>
      <c r="AU15" s="21">
        <f>AT15/A$10</f>
        <v>0</v>
      </c>
      <c r="BQ15" s="4">
        <v>9</v>
      </c>
      <c r="BR15" s="1">
        <v>10</v>
      </c>
      <c r="BS15" s="4">
        <v>659.8</v>
      </c>
      <c r="BT15" s="4">
        <v>744</v>
      </c>
      <c r="BU15" s="21">
        <f t="shared" si="3"/>
        <v>0.74399999999999999</v>
      </c>
    </row>
    <row r="16" spans="1:77">
      <c r="F16" s="4">
        <v>10</v>
      </c>
      <c r="G16" s="1">
        <v>10</v>
      </c>
      <c r="H16" s="4">
        <v>0</v>
      </c>
      <c r="I16" s="4">
        <v>1</v>
      </c>
      <c r="J16" s="21">
        <f t="shared" si="1"/>
        <v>1E-3</v>
      </c>
      <c r="N16" s="4">
        <v>10</v>
      </c>
      <c r="O16" s="4">
        <v>843.3</v>
      </c>
      <c r="P16" s="4">
        <v>794</v>
      </c>
      <c r="Q16" s="21">
        <f t="shared" si="2"/>
        <v>0.79400000000000004</v>
      </c>
      <c r="AC16" s="4">
        <v>10</v>
      </c>
      <c r="AD16" s="4"/>
      <c r="AE16" s="4"/>
      <c r="AF16" s="21">
        <f>AE16/A$9</f>
        <v>0</v>
      </c>
      <c r="AR16" s="4">
        <v>10</v>
      </c>
      <c r="AS16" s="4"/>
      <c r="AT16" s="4"/>
      <c r="AU16" s="21">
        <f>AT16/A$10</f>
        <v>0</v>
      </c>
      <c r="BQ16" s="4">
        <v>10</v>
      </c>
      <c r="BR16" s="1">
        <v>10</v>
      </c>
      <c r="BS16" s="4">
        <v>843.3</v>
      </c>
      <c r="BT16" s="4">
        <v>794</v>
      </c>
      <c r="BU16" s="21">
        <f t="shared" si="3"/>
        <v>0.79400000000000004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948.4</v>
      </c>
      <c r="P17" s="4">
        <v>825</v>
      </c>
      <c r="Q17" s="21">
        <f t="shared" si="2"/>
        <v>0.82499999999999996</v>
      </c>
      <c r="AC17" s="4">
        <v>11</v>
      </c>
      <c r="AD17" s="4"/>
      <c r="AE17" s="4"/>
      <c r="AF17" s="21">
        <f>AE17/A$9</f>
        <v>0</v>
      </c>
      <c r="AR17" s="4">
        <v>11</v>
      </c>
      <c r="AS17" s="4"/>
      <c r="AT17" s="4"/>
      <c r="AU17" s="21">
        <f>AT17/A$10</f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561.44000000000005</v>
      </c>
      <c r="P18" s="4">
        <v>895</v>
      </c>
      <c r="Q18" s="21">
        <f t="shared" si="2"/>
        <v>0.89500000000000002</v>
      </c>
      <c r="AC18" s="4">
        <v>12</v>
      </c>
      <c r="AD18" s="4"/>
      <c r="AE18" s="4"/>
      <c r="AF18" s="21">
        <f>AE18/A$9</f>
        <v>0</v>
      </c>
      <c r="AR18" s="4">
        <v>12</v>
      </c>
      <c r="AS18" s="4"/>
      <c r="AT18" s="4"/>
      <c r="AU18" s="21">
        <f>AT18/A$10</f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698.77</v>
      </c>
      <c r="P19" s="4">
        <v>873</v>
      </c>
      <c r="Q19" s="21">
        <f t="shared" si="2"/>
        <v>0.873</v>
      </c>
      <c r="AC19" s="4">
        <v>13</v>
      </c>
      <c r="AD19" s="4"/>
      <c r="AE19" s="4"/>
      <c r="AF19" s="21">
        <f>AE19/A$9</f>
        <v>0</v>
      </c>
      <c r="AR19" s="4">
        <v>13</v>
      </c>
      <c r="AS19" s="4"/>
      <c r="AT19" s="4"/>
      <c r="AU19" s="21">
        <f>AT19/A$10</f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517.51</v>
      </c>
      <c r="P20" s="4">
        <v>868</v>
      </c>
      <c r="Q20" s="21">
        <f t="shared" si="2"/>
        <v>0.86799999999999999</v>
      </c>
      <c r="AC20" s="4">
        <v>14</v>
      </c>
      <c r="AD20" s="4"/>
      <c r="AE20" s="4"/>
      <c r="AF20" s="21">
        <f>AE20/A$9</f>
        <v>0</v>
      </c>
      <c r="AR20" s="4">
        <v>14</v>
      </c>
      <c r="AS20" s="4"/>
      <c r="AT20" s="4"/>
      <c r="AU20" s="21">
        <f>AT20/A$10</f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700.98</v>
      </c>
      <c r="P21" s="4">
        <v>856</v>
      </c>
      <c r="Q21" s="21">
        <f t="shared" si="2"/>
        <v>0.85599999999999998</v>
      </c>
      <c r="AC21" s="4">
        <v>15</v>
      </c>
      <c r="AD21" s="4"/>
      <c r="AE21" s="4"/>
      <c r="AF21" s="21">
        <f>AE21/A$9</f>
        <v>0</v>
      </c>
      <c r="AR21" s="4">
        <v>15</v>
      </c>
      <c r="AS21" s="4"/>
      <c r="AT21" s="4"/>
      <c r="AU21" s="21">
        <f>AT21/A$10</f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737.7</v>
      </c>
      <c r="P22" s="4">
        <v>820</v>
      </c>
      <c r="Q22" s="21">
        <f t="shared" si="2"/>
        <v>0.82</v>
      </c>
      <c r="AC22" s="4">
        <v>16</v>
      </c>
      <c r="AD22" s="4"/>
      <c r="AE22" s="4"/>
      <c r="AF22" s="21">
        <f>AE22/A$9</f>
        <v>0</v>
      </c>
      <c r="AR22" s="4">
        <v>16</v>
      </c>
      <c r="AS22" s="4"/>
      <c r="AT22" s="4"/>
      <c r="AU22" s="21">
        <f>AT22/A$10</f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831.1</v>
      </c>
      <c r="P23" s="4">
        <v>697</v>
      </c>
      <c r="Q23" s="21">
        <f t="shared" si="2"/>
        <v>0.69699999999999995</v>
      </c>
      <c r="AC23" s="4">
        <v>17</v>
      </c>
      <c r="AD23" s="4"/>
      <c r="AE23" s="4"/>
      <c r="AF23" s="21">
        <f>AE23/A$9</f>
        <v>0</v>
      </c>
      <c r="AR23" s="4">
        <v>17</v>
      </c>
      <c r="AS23" s="4"/>
      <c r="AT23" s="4"/>
      <c r="AU23" s="21">
        <f>AT23/A$10</f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762.68</v>
      </c>
      <c r="P24" s="4">
        <v>872</v>
      </c>
      <c r="Q24" s="21">
        <f t="shared" si="2"/>
        <v>0.872</v>
      </c>
      <c r="AC24" s="4">
        <v>18</v>
      </c>
      <c r="AD24" s="4"/>
      <c r="AE24" s="4"/>
      <c r="AF24" s="21">
        <f>AE24/A$9</f>
        <v>0</v>
      </c>
      <c r="AR24" s="4">
        <v>18</v>
      </c>
      <c r="AS24" s="4"/>
      <c r="AT24" s="4"/>
      <c r="AU24" s="21">
        <f>AT24/A$10</f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556.4</v>
      </c>
      <c r="P25" s="4">
        <v>881</v>
      </c>
      <c r="Q25" s="21">
        <f t="shared" si="2"/>
        <v>0.88100000000000001</v>
      </c>
      <c r="AC25" s="4">
        <v>19</v>
      </c>
      <c r="AD25" s="4"/>
      <c r="AE25" s="4"/>
      <c r="AF25" s="21">
        <f>AE25/A$9</f>
        <v>0</v>
      </c>
      <c r="AR25" s="4">
        <v>19</v>
      </c>
      <c r="AS25" s="4"/>
      <c r="AT25" s="4"/>
      <c r="AU25" s="21">
        <f>AT25/A$10</f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872.23</v>
      </c>
      <c r="P26" s="4">
        <v>796</v>
      </c>
      <c r="Q26" s="21">
        <f t="shared" si="2"/>
        <v>0.79600000000000004</v>
      </c>
      <c r="AC26" s="4">
        <v>20</v>
      </c>
      <c r="AD26" s="4"/>
      <c r="AE26" s="4"/>
      <c r="AF26" s="21">
        <f>AE26/A$9</f>
        <v>0</v>
      </c>
      <c r="AR26" s="4">
        <v>20</v>
      </c>
      <c r="AS26" s="4"/>
      <c r="AT26" s="4"/>
      <c r="AU26" s="21">
        <f>AT26/A$10</f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1000</v>
      </c>
      <c r="B32" s="16">
        <f>B7</f>
        <v>1000</v>
      </c>
      <c r="C32" s="16">
        <f t="shared" ref="C32:D32" si="4">C7</f>
        <v>1000</v>
      </c>
      <c r="D32" s="16">
        <f t="shared" si="4"/>
        <v>1E-3</v>
      </c>
      <c r="F32" s="4">
        <v>1</v>
      </c>
      <c r="G32" s="1">
        <v>15</v>
      </c>
      <c r="H32" s="4">
        <v>0</v>
      </c>
      <c r="I32" s="4">
        <v>1</v>
      </c>
      <c r="J32" s="21">
        <f>I32/A$32</f>
        <v>1E-3</v>
      </c>
      <c r="K32" s="15">
        <f>AVERAGE(H32:H41)</f>
        <v>12.831999999999999</v>
      </c>
      <c r="L32" s="15">
        <f>AVERAGEIF(H32:H41,"&gt;0")</f>
        <v>21.386666666666667</v>
      </c>
      <c r="M32" s="19">
        <f>AVERAGE(J32:J41)</f>
        <v>2.0000000000000005E-3</v>
      </c>
      <c r="N32" s="4">
        <v>1</v>
      </c>
      <c r="O32" s="4">
        <v>304.55</v>
      </c>
      <c r="P32" s="4">
        <v>984</v>
      </c>
      <c r="Q32" s="21">
        <f>P32/A$33</f>
        <v>0.98399999999999999</v>
      </c>
      <c r="R32" s="146">
        <f>AVERAGE(O32:O51)</f>
        <v>365.7879999999999</v>
      </c>
      <c r="S32" s="146">
        <f>AVERAGEIF(O32:O51,"&gt;0")</f>
        <v>365.7879999999999</v>
      </c>
      <c r="T32" s="146">
        <f>VAR(O32:O51)</f>
        <v>5180.5699852632461</v>
      </c>
      <c r="U32" s="146">
        <f>STDEV(O32:O51)</f>
        <v>71.976176511837906</v>
      </c>
      <c r="V32" s="147">
        <f>AVERAGE(Q32:Q51)</f>
        <v>0.97555000000000014</v>
      </c>
      <c r="W32" s="49">
        <v>375</v>
      </c>
      <c r="X32" s="67">
        <v>23</v>
      </c>
      <c r="Y32" s="67">
        <v>976</v>
      </c>
      <c r="Z32" s="67">
        <v>4.99</v>
      </c>
      <c r="AA32" s="50">
        <f>Y32/$A33</f>
        <v>0.97599999999999998</v>
      </c>
      <c r="AB32" s="50">
        <f>Z32/$A$33</f>
        <v>4.9900000000000005E-3</v>
      </c>
      <c r="AC32" s="4">
        <v>1</v>
      </c>
      <c r="AD32" s="4"/>
      <c r="AE32" s="4"/>
      <c r="AF32" s="21">
        <f>AE32/A$34</f>
        <v>0</v>
      </c>
      <c r="AG32" s="146" t="e">
        <f>AVERAGE(AD32:AD51)</f>
        <v>#DIV/0!</v>
      </c>
      <c r="AH32" s="146" t="e">
        <f>AVERAGEIF(AD32:AD51,"&gt;0")</f>
        <v>#DIV/0!</v>
      </c>
      <c r="AI32" s="146" t="e">
        <f>VAR(AD32:AD51)</f>
        <v>#DIV/0!</v>
      </c>
      <c r="AJ32" s="146" t="e">
        <f>STDEV(AD32:AD51)</f>
        <v>#DIV/0!</v>
      </c>
      <c r="AK32" s="147">
        <f>AVERAGE(AF32:AF51)</f>
        <v>0</v>
      </c>
      <c r="AL32" s="53"/>
      <c r="AM32" s="68"/>
      <c r="AN32" s="68"/>
      <c r="AO32" s="68"/>
      <c r="AP32" s="54">
        <f>AN32/$A34</f>
        <v>0</v>
      </c>
      <c r="AQ32" s="54">
        <f>AO32/$A$34</f>
        <v>0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1000</v>
      </c>
      <c r="BM32" s="17">
        <v>223</v>
      </c>
      <c r="BN32" s="17">
        <v>223</v>
      </c>
      <c r="BO32" s="17">
        <f>BL32/(BM32*BN32)</f>
        <v>2.0108990729755274E-2</v>
      </c>
      <c r="BQ32" s="4">
        <v>1</v>
      </c>
      <c r="BR32" s="1">
        <v>15</v>
      </c>
      <c r="BS32" s="4">
        <v>304.55</v>
      </c>
      <c r="BT32" s="4">
        <v>984</v>
      </c>
      <c r="BU32" s="21">
        <f>BT32/BL$32</f>
        <v>0.98399999999999999</v>
      </c>
      <c r="BW32" s="18">
        <f>AVERAGE(BS32:BS41)</f>
        <v>374.88799999999998</v>
      </c>
      <c r="BX32" s="18">
        <f>AVERAGEIF(BS32:BS41,"&gt;0")</f>
        <v>374.88799999999998</v>
      </c>
      <c r="BY32" s="20">
        <f>AVERAGE(BU32:BU41)</f>
        <v>0.97499999999999998</v>
      </c>
    </row>
    <row r="33" spans="1:73">
      <c r="A33" s="4">
        <v>1000</v>
      </c>
      <c r="B33" s="17">
        <f t="shared" ref="B33:D35" si="5">B8</f>
        <v>223</v>
      </c>
      <c r="C33" s="17">
        <f t="shared" si="5"/>
        <v>223</v>
      </c>
      <c r="D33" s="17">
        <f t="shared" si="5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21">
        <f t="shared" ref="J33:J41" si="6">I33/A$32</f>
        <v>3.0000000000000001E-3</v>
      </c>
      <c r="N33" s="4">
        <v>2</v>
      </c>
      <c r="O33" s="4">
        <v>417.41</v>
      </c>
      <c r="P33" s="4">
        <v>969</v>
      </c>
      <c r="Q33" s="21">
        <f t="shared" ref="Q33:Q51" si="7">P33/A$33</f>
        <v>0.96899999999999997</v>
      </c>
      <c r="AC33" s="4">
        <v>2</v>
      </c>
      <c r="AD33" s="4"/>
      <c r="AE33" s="4"/>
      <c r="AF33" s="21">
        <f t="shared" ref="AF33:AF51" si="8">AE33/A$34</f>
        <v>0</v>
      </c>
      <c r="AO33" s="70"/>
      <c r="AR33" s="4">
        <v>2</v>
      </c>
      <c r="AS33" s="4"/>
      <c r="AT33" s="4"/>
      <c r="AU33" s="21">
        <f t="shared" ref="AU33:AU51" si="9">AT33/A$35</f>
        <v>0</v>
      </c>
      <c r="BQ33" s="4">
        <v>2</v>
      </c>
      <c r="BR33" s="1">
        <v>15</v>
      </c>
      <c r="BS33" s="4">
        <v>417.41</v>
      </c>
      <c r="BT33" s="4">
        <v>969</v>
      </c>
      <c r="BU33" s="21">
        <f t="shared" ref="BU33:BU41" si="10">BT33/BL$32</f>
        <v>0.96899999999999997</v>
      </c>
    </row>
    <row r="34" spans="1:73">
      <c r="A34" s="4">
        <v>1000</v>
      </c>
      <c r="B34" s="52">
        <f t="shared" si="5"/>
        <v>316</v>
      </c>
      <c r="C34" s="52">
        <f t="shared" si="5"/>
        <v>316</v>
      </c>
      <c r="D34" s="52">
        <f t="shared" si="5"/>
        <v>1.00144207659029E-2</v>
      </c>
      <c r="F34" s="4">
        <v>3</v>
      </c>
      <c r="G34" s="1">
        <v>15</v>
      </c>
      <c r="H34" s="4">
        <v>0</v>
      </c>
      <c r="I34" s="4">
        <v>1</v>
      </c>
      <c r="J34" s="21">
        <f t="shared" si="6"/>
        <v>1E-3</v>
      </c>
      <c r="N34" s="4">
        <v>3</v>
      </c>
      <c r="O34" s="4">
        <v>307.33</v>
      </c>
      <c r="P34" s="4">
        <v>991</v>
      </c>
      <c r="Q34" s="21">
        <f t="shared" si="7"/>
        <v>0.99099999999999999</v>
      </c>
      <c r="AC34" s="4">
        <v>3</v>
      </c>
      <c r="AD34" s="4"/>
      <c r="AE34" s="4"/>
      <c r="AF34" s="21">
        <f t="shared" si="8"/>
        <v>0</v>
      </c>
      <c r="AR34" s="4">
        <v>3</v>
      </c>
      <c r="AS34" s="4"/>
      <c r="AT34" s="4"/>
      <c r="AU34" s="21">
        <f t="shared" si="9"/>
        <v>0</v>
      </c>
      <c r="BQ34" s="4">
        <v>3</v>
      </c>
      <c r="BR34" s="1">
        <v>15</v>
      </c>
      <c r="BS34" s="4">
        <v>307.33</v>
      </c>
      <c r="BT34" s="4">
        <v>991</v>
      </c>
      <c r="BU34" s="21">
        <f t="shared" si="10"/>
        <v>0.99099999999999999</v>
      </c>
    </row>
    <row r="35" spans="1:73">
      <c r="A35" s="4">
        <v>1000</v>
      </c>
      <c r="B35" s="55">
        <f t="shared" si="5"/>
        <v>354</v>
      </c>
      <c r="C35" s="55">
        <f t="shared" si="5"/>
        <v>354</v>
      </c>
      <c r="D35" s="55">
        <f t="shared" si="5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21">
        <f t="shared" si="6"/>
        <v>1E-3</v>
      </c>
      <c r="N35" s="4">
        <v>4</v>
      </c>
      <c r="O35" s="4">
        <v>390.18</v>
      </c>
      <c r="P35" s="4">
        <v>976</v>
      </c>
      <c r="Q35" s="21">
        <f t="shared" si="7"/>
        <v>0.97599999999999998</v>
      </c>
      <c r="AC35" s="4">
        <v>4</v>
      </c>
      <c r="AD35" s="4"/>
      <c r="AE35" s="4"/>
      <c r="AF35" s="21">
        <f t="shared" si="8"/>
        <v>0</v>
      </c>
      <c r="AR35" s="4">
        <v>4</v>
      </c>
      <c r="AS35" s="4"/>
      <c r="AT35" s="4"/>
      <c r="AU35" s="21">
        <f t="shared" si="9"/>
        <v>0</v>
      </c>
      <c r="BL35" s="103" t="s">
        <v>15</v>
      </c>
      <c r="BM35" s="103"/>
      <c r="BQ35" s="4">
        <v>4</v>
      </c>
      <c r="BR35" s="1">
        <v>15</v>
      </c>
      <c r="BS35" s="4">
        <v>390.18</v>
      </c>
      <c r="BT35" s="4">
        <v>976</v>
      </c>
      <c r="BU35" s="21">
        <f t="shared" si="10"/>
        <v>0.97599999999999998</v>
      </c>
    </row>
    <row r="36" spans="1:73">
      <c r="F36" s="4">
        <v>5</v>
      </c>
      <c r="G36" s="1">
        <v>15</v>
      </c>
      <c r="H36" s="4">
        <v>37.700000000000003</v>
      </c>
      <c r="I36" s="4">
        <v>4</v>
      </c>
      <c r="J36" s="21">
        <f t="shared" si="6"/>
        <v>4.0000000000000001E-3</v>
      </c>
      <c r="N36" s="4">
        <v>5</v>
      </c>
      <c r="O36" s="4">
        <v>463.56</v>
      </c>
      <c r="P36" s="4">
        <v>946</v>
      </c>
      <c r="Q36" s="21">
        <f t="shared" si="7"/>
        <v>0.94599999999999995</v>
      </c>
      <c r="AC36" s="4">
        <v>5</v>
      </c>
      <c r="AD36" s="4"/>
      <c r="AE36" s="4"/>
      <c r="AF36" s="21">
        <f t="shared" si="8"/>
        <v>0</v>
      </c>
      <c r="AR36" s="4">
        <v>5</v>
      </c>
      <c r="AS36" s="4"/>
      <c r="AT36" s="4"/>
      <c r="AU36" s="21">
        <f t="shared" si="9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463.56</v>
      </c>
      <c r="BT36" s="4">
        <v>946</v>
      </c>
      <c r="BU36" s="21">
        <f t="shared" si="10"/>
        <v>0.94599999999999995</v>
      </c>
    </row>
    <row r="37" spans="1:73">
      <c r="F37" s="4">
        <v>6</v>
      </c>
      <c r="G37" s="1">
        <v>15</v>
      </c>
      <c r="H37" s="4">
        <v>25.46</v>
      </c>
      <c r="I37" s="4">
        <v>3</v>
      </c>
      <c r="J37" s="21">
        <f t="shared" si="6"/>
        <v>3.0000000000000001E-3</v>
      </c>
      <c r="N37" s="4">
        <v>6</v>
      </c>
      <c r="O37" s="4">
        <v>390.19</v>
      </c>
      <c r="P37" s="4">
        <v>979</v>
      </c>
      <c r="Q37" s="21">
        <f t="shared" si="7"/>
        <v>0.97899999999999998</v>
      </c>
      <c r="AC37" s="4">
        <v>6</v>
      </c>
      <c r="AD37" s="4"/>
      <c r="AE37" s="4"/>
      <c r="AF37" s="21">
        <f t="shared" si="8"/>
        <v>0</v>
      </c>
      <c r="AR37" s="4">
        <v>6</v>
      </c>
      <c r="AS37" s="4"/>
      <c r="AT37" s="4"/>
      <c r="AU37" s="21">
        <f t="shared" si="9"/>
        <v>0</v>
      </c>
      <c r="BQ37" s="4">
        <v>6</v>
      </c>
      <c r="BR37" s="1">
        <v>15</v>
      </c>
      <c r="BS37" s="4">
        <v>390.19</v>
      </c>
      <c r="BT37" s="4">
        <v>979</v>
      </c>
      <c r="BU37" s="21">
        <f t="shared" si="10"/>
        <v>0.97899999999999998</v>
      </c>
    </row>
    <row r="38" spans="1:73">
      <c r="F38" s="4">
        <v>7</v>
      </c>
      <c r="G38" s="1">
        <v>15</v>
      </c>
      <c r="H38" s="4">
        <v>0</v>
      </c>
      <c r="I38" s="4">
        <v>1</v>
      </c>
      <c r="J38" s="21">
        <f t="shared" si="6"/>
        <v>1E-3</v>
      </c>
      <c r="N38" s="4">
        <v>7</v>
      </c>
      <c r="O38" s="4">
        <v>363.5</v>
      </c>
      <c r="P38" s="4">
        <v>973</v>
      </c>
      <c r="Q38" s="21">
        <f t="shared" si="7"/>
        <v>0.97299999999999998</v>
      </c>
      <c r="AC38" s="4">
        <v>7</v>
      </c>
      <c r="AD38" s="4"/>
      <c r="AE38" s="4"/>
      <c r="AF38" s="21">
        <f t="shared" si="8"/>
        <v>0</v>
      </c>
      <c r="AR38" s="4">
        <v>7</v>
      </c>
      <c r="AS38" s="4"/>
      <c r="AT38" s="4"/>
      <c r="AU38" s="21">
        <f t="shared" si="9"/>
        <v>0</v>
      </c>
      <c r="BQ38" s="4">
        <v>7</v>
      </c>
      <c r="BR38" s="1">
        <v>15</v>
      </c>
      <c r="BS38" s="4">
        <v>363.5</v>
      </c>
      <c r="BT38" s="4">
        <v>973</v>
      </c>
      <c r="BU38" s="21">
        <f t="shared" si="10"/>
        <v>0.97299999999999998</v>
      </c>
    </row>
    <row r="39" spans="1:73">
      <c r="F39" s="4">
        <v>8</v>
      </c>
      <c r="G39" s="1">
        <v>15</v>
      </c>
      <c r="H39" s="4">
        <v>13.23</v>
      </c>
      <c r="I39" s="4">
        <v>2</v>
      </c>
      <c r="J39" s="21">
        <f t="shared" si="6"/>
        <v>2E-3</v>
      </c>
      <c r="N39" s="4">
        <v>8</v>
      </c>
      <c r="O39" s="4">
        <v>341.25</v>
      </c>
      <c r="P39" s="4">
        <v>983</v>
      </c>
      <c r="Q39" s="21">
        <f t="shared" si="7"/>
        <v>0.98299999999999998</v>
      </c>
      <c r="AC39" s="4">
        <v>8</v>
      </c>
      <c r="AD39" s="4"/>
      <c r="AE39" s="4"/>
      <c r="AF39" s="21">
        <f t="shared" si="8"/>
        <v>0</v>
      </c>
      <c r="AR39" s="4">
        <v>8</v>
      </c>
      <c r="AS39" s="4"/>
      <c r="AT39" s="4"/>
      <c r="AU39" s="21">
        <f t="shared" si="9"/>
        <v>0</v>
      </c>
      <c r="BQ39" s="4">
        <v>8</v>
      </c>
      <c r="BR39" s="1">
        <v>15</v>
      </c>
      <c r="BS39" s="4">
        <v>341.25</v>
      </c>
      <c r="BT39" s="4">
        <v>983</v>
      </c>
      <c r="BU39" s="21">
        <f t="shared" si="10"/>
        <v>0.98299999999999998</v>
      </c>
    </row>
    <row r="40" spans="1:73">
      <c r="F40" s="4">
        <v>9</v>
      </c>
      <c r="G40" s="1">
        <v>15</v>
      </c>
      <c r="H40" s="4">
        <v>13.23</v>
      </c>
      <c r="I40" s="4">
        <v>2</v>
      </c>
      <c r="J40" s="21">
        <f t="shared" si="6"/>
        <v>2E-3</v>
      </c>
      <c r="N40" s="4">
        <v>9</v>
      </c>
      <c r="O40" s="4">
        <v>351.27</v>
      </c>
      <c r="P40" s="4">
        <v>981</v>
      </c>
      <c r="Q40" s="21">
        <f t="shared" si="7"/>
        <v>0.98099999999999998</v>
      </c>
      <c r="AC40" s="4">
        <v>9</v>
      </c>
      <c r="AD40" s="4"/>
      <c r="AE40" s="4"/>
      <c r="AF40" s="21">
        <f t="shared" si="8"/>
        <v>0</v>
      </c>
      <c r="AR40" s="4">
        <v>9</v>
      </c>
      <c r="AS40" s="4"/>
      <c r="AT40" s="4"/>
      <c r="AU40" s="21">
        <f t="shared" si="9"/>
        <v>0</v>
      </c>
      <c r="BQ40" s="4">
        <v>9</v>
      </c>
      <c r="BR40" s="1">
        <v>15</v>
      </c>
      <c r="BS40" s="4">
        <v>351.27</v>
      </c>
      <c r="BT40" s="4">
        <v>981</v>
      </c>
      <c r="BU40" s="21">
        <f t="shared" si="10"/>
        <v>0.98099999999999998</v>
      </c>
    </row>
    <row r="41" spans="1:73">
      <c r="F41" s="4">
        <v>10</v>
      </c>
      <c r="G41" s="1">
        <v>15</v>
      </c>
      <c r="H41" s="4">
        <v>13.23</v>
      </c>
      <c r="I41" s="4">
        <v>2</v>
      </c>
      <c r="J41" s="21">
        <f t="shared" si="6"/>
        <v>2E-3</v>
      </c>
      <c r="N41" s="4">
        <v>10</v>
      </c>
      <c r="O41" s="4">
        <v>419.64</v>
      </c>
      <c r="P41" s="4">
        <v>968</v>
      </c>
      <c r="Q41" s="21">
        <f t="shared" si="7"/>
        <v>0.96799999999999997</v>
      </c>
      <c r="AC41" s="4">
        <v>10</v>
      </c>
      <c r="AD41" s="4"/>
      <c r="AE41" s="4"/>
      <c r="AF41" s="21">
        <f t="shared" si="8"/>
        <v>0</v>
      </c>
      <c r="AR41" s="4">
        <v>10</v>
      </c>
      <c r="AS41" s="4"/>
      <c r="AT41" s="4"/>
      <c r="AU41" s="21">
        <f t="shared" si="9"/>
        <v>0</v>
      </c>
      <c r="BQ41" s="4">
        <v>10</v>
      </c>
      <c r="BR41" s="1">
        <v>15</v>
      </c>
      <c r="BS41" s="4">
        <v>419.64</v>
      </c>
      <c r="BT41" s="4">
        <v>968</v>
      </c>
      <c r="BU41" s="21">
        <f t="shared" si="10"/>
        <v>0.96799999999999997</v>
      </c>
    </row>
    <row r="42" spans="1:73">
      <c r="F42" s="4">
        <v>11</v>
      </c>
      <c r="N42" s="4">
        <v>11</v>
      </c>
      <c r="O42" s="4">
        <v>449.13</v>
      </c>
      <c r="P42" s="4">
        <v>958</v>
      </c>
      <c r="Q42" s="21">
        <f t="shared" si="7"/>
        <v>0.95799999999999996</v>
      </c>
      <c r="AC42" s="4">
        <v>11</v>
      </c>
      <c r="AD42" s="4"/>
      <c r="AE42" s="4"/>
      <c r="AF42" s="21">
        <f t="shared" si="8"/>
        <v>0</v>
      </c>
      <c r="AR42" s="4">
        <v>11</v>
      </c>
      <c r="AS42" s="4"/>
      <c r="AT42" s="4"/>
      <c r="AU42" s="21">
        <f t="shared" si="9"/>
        <v>0</v>
      </c>
      <c r="BQ42" s="4">
        <v>11</v>
      </c>
    </row>
    <row r="43" spans="1:73">
      <c r="F43" s="4">
        <v>12</v>
      </c>
      <c r="N43" s="4">
        <v>12</v>
      </c>
      <c r="O43" s="4">
        <v>358.48</v>
      </c>
      <c r="P43" s="4">
        <v>979</v>
      </c>
      <c r="Q43" s="21">
        <f t="shared" si="7"/>
        <v>0.97899999999999998</v>
      </c>
      <c r="AC43" s="4">
        <v>12</v>
      </c>
      <c r="AD43" s="4"/>
      <c r="AE43" s="4"/>
      <c r="AF43" s="21">
        <f t="shared" si="8"/>
        <v>0</v>
      </c>
      <c r="AR43" s="4">
        <v>12</v>
      </c>
      <c r="AS43" s="4"/>
      <c r="AT43" s="4"/>
      <c r="AU43" s="21">
        <f t="shared" si="9"/>
        <v>0</v>
      </c>
      <c r="BQ43" s="4">
        <v>12</v>
      </c>
    </row>
    <row r="44" spans="1:73">
      <c r="F44" s="4">
        <v>13</v>
      </c>
      <c r="N44" s="4">
        <v>13</v>
      </c>
      <c r="O44" s="4">
        <v>390.17</v>
      </c>
      <c r="P44" s="4">
        <v>976</v>
      </c>
      <c r="Q44" s="21">
        <f t="shared" si="7"/>
        <v>0.97599999999999998</v>
      </c>
      <c r="AC44" s="4">
        <v>13</v>
      </c>
      <c r="AD44" s="4"/>
      <c r="AE44" s="4"/>
      <c r="AF44" s="21">
        <f t="shared" si="8"/>
        <v>0</v>
      </c>
      <c r="AR44" s="4">
        <v>13</v>
      </c>
      <c r="AS44" s="4"/>
      <c r="AT44" s="4"/>
      <c r="AU44" s="21">
        <f t="shared" si="9"/>
        <v>0</v>
      </c>
      <c r="BQ44" s="4">
        <v>13</v>
      </c>
    </row>
    <row r="45" spans="1:73">
      <c r="F45" s="4">
        <v>14</v>
      </c>
      <c r="N45" s="4">
        <v>14</v>
      </c>
      <c r="O45" s="4">
        <v>134.79</v>
      </c>
      <c r="P45" s="4">
        <v>985</v>
      </c>
      <c r="Q45" s="21">
        <f t="shared" si="7"/>
        <v>0.98499999999999999</v>
      </c>
      <c r="AC45" s="4">
        <v>14</v>
      </c>
      <c r="AD45" s="4"/>
      <c r="AE45" s="4"/>
      <c r="AF45" s="21">
        <f t="shared" si="8"/>
        <v>0</v>
      </c>
      <c r="AR45" s="4">
        <v>14</v>
      </c>
      <c r="AS45" s="4"/>
      <c r="AT45" s="4"/>
      <c r="AU45" s="21">
        <f t="shared" si="9"/>
        <v>0</v>
      </c>
      <c r="BQ45" s="4">
        <v>14</v>
      </c>
    </row>
    <row r="46" spans="1:73">
      <c r="F46" s="4">
        <v>15</v>
      </c>
      <c r="N46" s="4">
        <v>15</v>
      </c>
      <c r="O46" s="4">
        <v>392.96</v>
      </c>
      <c r="P46" s="4">
        <v>978</v>
      </c>
      <c r="Q46" s="21">
        <f t="shared" si="7"/>
        <v>0.97799999999999998</v>
      </c>
      <c r="AC46" s="4">
        <v>15</v>
      </c>
      <c r="AD46" s="4"/>
      <c r="AE46" s="4"/>
      <c r="AF46" s="21">
        <f t="shared" si="8"/>
        <v>0</v>
      </c>
      <c r="AR46" s="4">
        <v>15</v>
      </c>
      <c r="AS46" s="4"/>
      <c r="AT46" s="4"/>
      <c r="AU46" s="21">
        <f t="shared" si="9"/>
        <v>0</v>
      </c>
      <c r="BQ46" s="4">
        <v>15</v>
      </c>
    </row>
    <row r="47" spans="1:73">
      <c r="F47" s="4">
        <v>16</v>
      </c>
      <c r="N47" s="4">
        <v>16</v>
      </c>
      <c r="O47" s="4">
        <v>387.94</v>
      </c>
      <c r="P47" s="4">
        <v>969</v>
      </c>
      <c r="Q47" s="21">
        <f t="shared" si="7"/>
        <v>0.96899999999999997</v>
      </c>
      <c r="AC47" s="4">
        <v>16</v>
      </c>
      <c r="AD47" s="4"/>
      <c r="AE47" s="4"/>
      <c r="AF47" s="21">
        <f t="shared" si="8"/>
        <v>0</v>
      </c>
      <c r="AR47" s="4">
        <v>16</v>
      </c>
      <c r="AS47" s="4"/>
      <c r="AT47" s="4"/>
      <c r="AU47" s="21">
        <f t="shared" si="9"/>
        <v>0</v>
      </c>
      <c r="BQ47" s="4">
        <v>16</v>
      </c>
    </row>
    <row r="48" spans="1:73">
      <c r="F48" s="4">
        <v>17</v>
      </c>
      <c r="N48" s="4">
        <v>17</v>
      </c>
      <c r="O48" s="4">
        <v>407.41</v>
      </c>
      <c r="P48" s="4">
        <v>975</v>
      </c>
      <c r="Q48" s="21">
        <f t="shared" si="7"/>
        <v>0.97499999999999998</v>
      </c>
      <c r="AC48" s="4">
        <v>17</v>
      </c>
      <c r="AD48" s="4"/>
      <c r="AE48" s="4"/>
      <c r="AF48" s="21">
        <f t="shared" si="8"/>
        <v>0</v>
      </c>
      <c r="AR48" s="4">
        <v>17</v>
      </c>
      <c r="AS48" s="4"/>
      <c r="AT48" s="4"/>
      <c r="AU48" s="21">
        <f t="shared" si="9"/>
        <v>0</v>
      </c>
      <c r="BQ48" s="4">
        <v>17</v>
      </c>
    </row>
    <row r="49" spans="6:69">
      <c r="F49" s="4">
        <v>18</v>
      </c>
      <c r="N49" s="4">
        <v>18</v>
      </c>
      <c r="O49" s="4">
        <v>329.02</v>
      </c>
      <c r="P49" s="4">
        <v>981</v>
      </c>
      <c r="Q49" s="21">
        <f t="shared" si="7"/>
        <v>0.98099999999999998</v>
      </c>
      <c r="AC49" s="4">
        <v>18</v>
      </c>
      <c r="AD49" s="4"/>
      <c r="AE49" s="4"/>
      <c r="AF49" s="21">
        <f t="shared" si="8"/>
        <v>0</v>
      </c>
      <c r="AR49" s="4">
        <v>18</v>
      </c>
      <c r="AS49" s="4"/>
      <c r="AT49" s="4"/>
      <c r="AU49" s="21">
        <f t="shared" si="9"/>
        <v>0</v>
      </c>
      <c r="BQ49" s="4">
        <v>18</v>
      </c>
    </row>
    <row r="50" spans="6:69">
      <c r="F50" s="4">
        <v>19</v>
      </c>
      <c r="N50" s="4">
        <v>19</v>
      </c>
      <c r="O50" s="4">
        <v>292.32</v>
      </c>
      <c r="P50" s="4">
        <v>991</v>
      </c>
      <c r="Q50" s="21">
        <f t="shared" si="7"/>
        <v>0.99099999999999999</v>
      </c>
      <c r="AC50" s="4">
        <v>19</v>
      </c>
      <c r="AD50" s="4"/>
      <c r="AE50" s="4"/>
      <c r="AF50" s="21">
        <f t="shared" si="8"/>
        <v>0</v>
      </c>
      <c r="AR50" s="4">
        <v>19</v>
      </c>
      <c r="AS50" s="4"/>
      <c r="AT50" s="4"/>
      <c r="AU50" s="21">
        <f t="shared" si="9"/>
        <v>0</v>
      </c>
      <c r="BQ50" s="4">
        <v>19</v>
      </c>
    </row>
    <row r="51" spans="6:69">
      <c r="F51" s="4">
        <v>20</v>
      </c>
      <c r="N51" s="4">
        <v>20</v>
      </c>
      <c r="O51" s="4">
        <v>424.66</v>
      </c>
      <c r="P51" s="4">
        <v>969</v>
      </c>
      <c r="Q51" s="21">
        <f t="shared" si="7"/>
        <v>0.96899999999999997</v>
      </c>
      <c r="AC51" s="4">
        <v>20</v>
      </c>
      <c r="AD51" s="4"/>
      <c r="AE51" s="4"/>
      <c r="AF51" s="21">
        <f t="shared" si="8"/>
        <v>0</v>
      </c>
      <c r="AR51" s="4">
        <v>20</v>
      </c>
      <c r="AS51" s="4"/>
      <c r="AT51" s="4"/>
      <c r="AU51" s="21">
        <f t="shared" si="9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30:AB30"/>
    <mergeCell ref="N5:AB5"/>
    <mergeCell ref="AC5:AQ5"/>
    <mergeCell ref="AC30:AQ30"/>
    <mergeCell ref="AR5:BF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G15"/>
  <sheetViews>
    <sheetView zoomScale="55" zoomScaleNormal="55" workbookViewId="0">
      <selection activeCell="BA6" sqref="AP6:BA15"/>
    </sheetView>
  </sheetViews>
  <sheetFormatPr defaultRowHeight="15"/>
  <cols>
    <col min="2" max="2" width="9.85546875" bestFit="1" customWidth="1"/>
    <col min="3" max="3" width="10.85546875" bestFit="1" customWidth="1"/>
    <col min="4" max="5" width="10.85546875" customWidth="1"/>
    <col min="6" max="6" width="9.85546875" bestFit="1" customWidth="1"/>
    <col min="7" max="7" width="2" bestFit="1" customWidth="1"/>
    <col min="8" max="8" width="6.28515625" bestFit="1" customWidth="1"/>
    <col min="9" max="9" width="10.85546875" bestFit="1" customWidth="1"/>
    <col min="10" max="10" width="2" bestFit="1" customWidth="1"/>
    <col min="11" max="11" width="8.28515625" bestFit="1" customWidth="1"/>
    <col min="12" max="12" width="9.85546875" bestFit="1" customWidth="1"/>
    <col min="13" max="13" width="2" bestFit="1" customWidth="1"/>
    <col min="14" max="14" width="8.140625" customWidth="1"/>
    <col min="15" max="15" width="10.85546875" bestFit="1" customWidth="1"/>
    <col min="16" max="16" width="2" bestFit="1" customWidth="1"/>
    <col min="17" max="17" width="7.42578125" bestFit="1" customWidth="1"/>
    <col min="18" max="18" width="10.85546875" customWidth="1"/>
    <col min="19" max="19" width="2" bestFit="1" customWidth="1"/>
    <col min="20" max="21" width="10.85546875" customWidth="1"/>
    <col min="22" max="22" width="2" bestFit="1" customWidth="1"/>
    <col min="23" max="23" width="10.85546875" customWidth="1"/>
    <col min="25" max="25" width="2.5703125" bestFit="1" customWidth="1"/>
    <col min="27" max="27" width="10.85546875" bestFit="1" customWidth="1"/>
    <col min="28" max="28" width="2.5703125" bestFit="1" customWidth="1"/>
    <col min="29" max="29" width="10.85546875" customWidth="1"/>
    <col min="31" max="31" width="2.5703125" bestFit="1" customWidth="1"/>
    <col min="33" max="33" width="10.85546875" bestFit="1" customWidth="1"/>
    <col min="34" max="34" width="2.5703125" bestFit="1" customWidth="1"/>
    <col min="35" max="35" width="10.85546875" customWidth="1"/>
    <col min="37" max="37" width="2.5703125" bestFit="1" customWidth="1"/>
    <col min="40" max="40" width="2.5703125" bestFit="1" customWidth="1"/>
    <col min="43" max="43" width="2.5703125" bestFit="1" customWidth="1"/>
    <col min="46" max="46" width="2.5703125" bestFit="1" customWidth="1"/>
    <col min="49" max="49" width="2.5703125" bestFit="1" customWidth="1"/>
    <col min="52" max="52" width="2.5703125" bestFit="1" customWidth="1"/>
    <col min="55" max="55" width="2.5703125" bestFit="1" customWidth="1"/>
    <col min="58" max="58" width="2.5703125" bestFit="1" customWidth="1"/>
  </cols>
  <sheetData>
    <row r="1" spans="1:59" ht="27" thickBot="1">
      <c r="B1" s="128" t="s">
        <v>36</v>
      </c>
      <c r="C1" s="129"/>
      <c r="F1">
        <f ca="1">INDIRECT(A6&amp;"!$N$7")</f>
        <v>1</v>
      </c>
    </row>
    <row r="3" spans="1:59">
      <c r="A3" s="130" t="s">
        <v>33</v>
      </c>
      <c r="B3" s="135" t="s">
        <v>29</v>
      </c>
      <c r="C3" s="136"/>
      <c r="D3" s="136"/>
      <c r="E3" s="137"/>
      <c r="F3" s="141" t="s">
        <v>30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3"/>
      <c r="X3" s="116" t="s">
        <v>30</v>
      </c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  <c r="AP3" s="122" t="s">
        <v>30</v>
      </c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4"/>
    </row>
    <row r="4" spans="1:59">
      <c r="A4" s="131"/>
      <c r="B4" s="133" t="s">
        <v>34</v>
      </c>
      <c r="C4" s="134"/>
      <c r="D4" s="133" t="s">
        <v>35</v>
      </c>
      <c r="E4" s="134"/>
      <c r="F4" s="138" t="s">
        <v>34</v>
      </c>
      <c r="G4" s="139"/>
      <c r="H4" s="139"/>
      <c r="I4" s="139"/>
      <c r="J4" s="139"/>
      <c r="K4" s="140"/>
      <c r="L4" s="138" t="s">
        <v>35</v>
      </c>
      <c r="M4" s="139"/>
      <c r="N4" s="139"/>
      <c r="O4" s="139"/>
      <c r="P4" s="139"/>
      <c r="Q4" s="140"/>
      <c r="R4" s="141" t="s">
        <v>45</v>
      </c>
      <c r="S4" s="142"/>
      <c r="T4" s="142"/>
      <c r="U4" s="142"/>
      <c r="V4" s="142"/>
      <c r="W4" s="143"/>
      <c r="X4" s="119" t="s">
        <v>34</v>
      </c>
      <c r="Y4" s="120"/>
      <c r="Z4" s="120"/>
      <c r="AA4" s="120"/>
      <c r="AB4" s="120"/>
      <c r="AC4" s="121"/>
      <c r="AD4" s="119" t="s">
        <v>35</v>
      </c>
      <c r="AE4" s="120"/>
      <c r="AF4" s="120"/>
      <c r="AG4" s="120"/>
      <c r="AH4" s="120"/>
      <c r="AI4" s="121"/>
      <c r="AJ4" s="116" t="s">
        <v>45</v>
      </c>
      <c r="AK4" s="117"/>
      <c r="AL4" s="117"/>
      <c r="AM4" s="117"/>
      <c r="AN4" s="117"/>
      <c r="AO4" s="118"/>
      <c r="AP4" s="125" t="s">
        <v>34</v>
      </c>
      <c r="AQ4" s="126"/>
      <c r="AR4" s="126"/>
      <c r="AS4" s="126"/>
      <c r="AT4" s="126"/>
      <c r="AU4" s="127"/>
      <c r="AV4" s="125" t="s">
        <v>35</v>
      </c>
      <c r="AW4" s="126"/>
      <c r="AX4" s="126"/>
      <c r="AY4" s="126"/>
      <c r="AZ4" s="126"/>
      <c r="BA4" s="127"/>
      <c r="BB4" s="122" t="s">
        <v>45</v>
      </c>
      <c r="BC4" s="123"/>
      <c r="BD4" s="123"/>
      <c r="BE4" s="123"/>
      <c r="BF4" s="123"/>
      <c r="BG4" s="124"/>
    </row>
    <row r="5" spans="1:59">
      <c r="A5" s="132"/>
      <c r="B5" s="62" t="s">
        <v>31</v>
      </c>
      <c r="C5" s="62" t="s">
        <v>32</v>
      </c>
      <c r="D5" s="62" t="s">
        <v>31</v>
      </c>
      <c r="E5" s="32" t="s">
        <v>32</v>
      </c>
      <c r="F5" s="75" t="s">
        <v>31</v>
      </c>
      <c r="G5" s="76"/>
      <c r="H5" s="80" t="s">
        <v>47</v>
      </c>
      <c r="I5" s="75" t="s">
        <v>32</v>
      </c>
      <c r="J5" s="76"/>
      <c r="K5" s="80" t="s">
        <v>47</v>
      </c>
      <c r="L5" s="75" t="s">
        <v>31</v>
      </c>
      <c r="M5" s="76"/>
      <c r="N5" s="80" t="s">
        <v>47</v>
      </c>
      <c r="O5" s="75" t="s">
        <v>32</v>
      </c>
      <c r="P5" s="76"/>
      <c r="Q5" s="85" t="s">
        <v>47</v>
      </c>
      <c r="R5" s="58" t="s">
        <v>46</v>
      </c>
      <c r="S5" s="63"/>
      <c r="T5" s="59" t="s">
        <v>47</v>
      </c>
      <c r="U5" s="58" t="s">
        <v>32</v>
      </c>
      <c r="V5" s="63"/>
      <c r="W5" s="59" t="s">
        <v>47</v>
      </c>
      <c r="X5" s="89" t="s">
        <v>31</v>
      </c>
      <c r="Y5" s="90"/>
      <c r="Z5" s="91" t="s">
        <v>47</v>
      </c>
      <c r="AA5" s="89" t="s">
        <v>32</v>
      </c>
      <c r="AB5" s="90"/>
      <c r="AC5" s="91" t="s">
        <v>47</v>
      </c>
      <c r="AD5" s="89" t="s">
        <v>31</v>
      </c>
      <c r="AE5" s="90"/>
      <c r="AF5" s="91" t="s">
        <v>47</v>
      </c>
      <c r="AG5" s="89" t="s">
        <v>32</v>
      </c>
      <c r="AH5" s="90"/>
      <c r="AI5" s="92" t="s">
        <v>47</v>
      </c>
      <c r="AJ5" s="60" t="s">
        <v>46</v>
      </c>
      <c r="AK5" s="65"/>
      <c r="AL5" s="61" t="s">
        <v>47</v>
      </c>
      <c r="AM5" s="60" t="s">
        <v>32</v>
      </c>
      <c r="AN5" s="65"/>
      <c r="AO5" s="61" t="s">
        <v>47</v>
      </c>
      <c r="AP5" s="93" t="s">
        <v>31</v>
      </c>
      <c r="AQ5" s="94"/>
      <c r="AR5" s="95" t="s">
        <v>47</v>
      </c>
      <c r="AS5" s="93" t="s">
        <v>32</v>
      </c>
      <c r="AT5" s="94"/>
      <c r="AU5" s="95" t="s">
        <v>47</v>
      </c>
      <c r="AV5" s="93" t="s">
        <v>31</v>
      </c>
      <c r="AW5" s="94"/>
      <c r="AX5" s="95" t="s">
        <v>47</v>
      </c>
      <c r="AY5" s="93" t="s">
        <v>32</v>
      </c>
      <c r="AZ5" s="94"/>
      <c r="BA5" s="96" t="s">
        <v>47</v>
      </c>
      <c r="BB5" s="56" t="s">
        <v>46</v>
      </c>
      <c r="BC5" s="64"/>
      <c r="BD5" s="57" t="s">
        <v>47</v>
      </c>
      <c r="BE5" s="56" t="s">
        <v>32</v>
      </c>
      <c r="BF5" s="64"/>
      <c r="BG5" s="57" t="s">
        <v>47</v>
      </c>
    </row>
    <row r="6" spans="1:59">
      <c r="A6" s="97">
        <v>2</v>
      </c>
      <c r="B6" s="23">
        <f>'2'!$L$7</f>
        <v>13.234444444444442</v>
      </c>
      <c r="C6" s="26">
        <f>'2'!$M$7</f>
        <v>0.95</v>
      </c>
      <c r="D6" s="23">
        <f>'2'!$L$32</f>
        <v>13.23</v>
      </c>
      <c r="E6" s="29">
        <f>'2'!$M$32</f>
        <v>1</v>
      </c>
      <c r="F6" s="74">
        <f ca="1">INDIRECT($A6&amp;"!$W$7")</f>
        <v>13.23</v>
      </c>
      <c r="G6" s="82" t="s">
        <v>49</v>
      </c>
      <c r="H6" s="81">
        <f ca="1">INDIRECT($A6&amp;"!$X$7")</f>
        <v>0</v>
      </c>
      <c r="I6" s="29">
        <f ca="1">INDIRECT($A6&amp;"!$AA$7")</f>
        <v>0.97499999999999998</v>
      </c>
      <c r="J6" s="82" t="s">
        <v>49</v>
      </c>
      <c r="K6" s="71">
        <f ca="1">INDIRECT($A6&amp;"!$AB$7")</f>
        <v>5.2499999999999998E-2</v>
      </c>
      <c r="L6" s="74">
        <f ca="1">INDIRECT($A6&amp;"!$W$32")</f>
        <v>13.2</v>
      </c>
      <c r="M6" s="82" t="s">
        <v>49</v>
      </c>
      <c r="N6" s="81">
        <f ca="1">INDIRECT($A6&amp;"!$X$32")</f>
        <v>2.0499999999999997E-7</v>
      </c>
      <c r="O6" s="29">
        <f ca="1">INDIRECT($A6&amp;"!$AA$32")</f>
        <v>1</v>
      </c>
      <c r="P6" s="82" t="s">
        <v>49</v>
      </c>
      <c r="Q6" s="71">
        <f ca="1">INDIRECT($A6&amp;"!$AB$32")</f>
        <v>0</v>
      </c>
      <c r="R6" s="86">
        <f ca="1">AVERAGE(F6,L6)</f>
        <v>13.215</v>
      </c>
      <c r="S6" s="82" t="s">
        <v>49</v>
      </c>
      <c r="T6" s="77" t="s">
        <v>50</v>
      </c>
      <c r="U6" s="29">
        <f ca="1">AVERAGE(I6,O6)</f>
        <v>0.98750000000000004</v>
      </c>
      <c r="V6" s="82" t="s">
        <v>49</v>
      </c>
      <c r="W6" s="71" t="s">
        <v>50</v>
      </c>
      <c r="X6" s="74">
        <f ca="1">INDIRECT($A6&amp;"!$AL$7")</f>
        <v>7.94</v>
      </c>
      <c r="Y6" s="82" t="s">
        <v>49</v>
      </c>
      <c r="Z6" s="81">
        <f ca="1">INDIRECT($A6&amp;"!$AM$7")</f>
        <v>3.11</v>
      </c>
      <c r="AA6" s="29">
        <f ca="1">INDIRECT($A6&amp;"!$AP$7")</f>
        <v>0.8</v>
      </c>
      <c r="AB6" s="82" t="s">
        <v>49</v>
      </c>
      <c r="AC6" s="71">
        <f ca="1">INDIRECT($A6&amp;"!$AQ$7")</f>
        <v>0.11749999999999999</v>
      </c>
      <c r="AD6" s="74">
        <f ca="1">INDIRECT($A6&amp;"!$AL$32")</f>
        <v>13.2</v>
      </c>
      <c r="AE6" s="82" t="s">
        <v>49</v>
      </c>
      <c r="AF6" s="81">
        <f ca="1">INDIRECT($A6&amp;"!$AM$32")</f>
        <v>2.0499999999999997E-7</v>
      </c>
      <c r="AG6" s="29">
        <f ca="1">INDIRECT($A6&amp;"!$AP$32")</f>
        <v>1</v>
      </c>
      <c r="AH6" s="82" t="s">
        <v>49</v>
      </c>
      <c r="AI6" s="71">
        <f ca="1">INDIRECT($A6&amp;"!$AQ$32")</f>
        <v>0</v>
      </c>
      <c r="AJ6" s="86">
        <f ca="1">AVERAGE(X6,AD6)</f>
        <v>10.57</v>
      </c>
      <c r="AK6" s="82" t="s">
        <v>49</v>
      </c>
      <c r="AL6" s="77" t="s">
        <v>50</v>
      </c>
      <c r="AM6" s="29">
        <f ca="1">AVERAGE(AA6,AG6)</f>
        <v>0.9</v>
      </c>
      <c r="AN6" s="82" t="s">
        <v>49</v>
      </c>
      <c r="AO6" s="71" t="s">
        <v>50</v>
      </c>
      <c r="AP6" s="74">
        <f ca="1">INDIRECT($A6&amp;"!$BA$7")</f>
        <v>0</v>
      </c>
      <c r="AQ6" s="82" t="s">
        <v>49</v>
      </c>
      <c r="AR6" s="81">
        <f ca="1">INDIRECT($A6&amp;"!$BB$7")</f>
        <v>0</v>
      </c>
      <c r="AS6" s="29">
        <f ca="1">INDIRECT($A6&amp;"!$BE$7")</f>
        <v>0</v>
      </c>
      <c r="AT6" s="82" t="s">
        <v>49</v>
      </c>
      <c r="AU6" s="71">
        <f ca="1">INDIRECT($A6&amp;"!$BF$7")</f>
        <v>0</v>
      </c>
      <c r="AV6" s="74">
        <f ca="1">INDIRECT($A6&amp;"!$BA$32")</f>
        <v>0</v>
      </c>
      <c r="AW6" s="82" t="s">
        <v>49</v>
      </c>
      <c r="AX6" s="81">
        <f ca="1">INDIRECT($A6&amp;"!$BB$32")</f>
        <v>0</v>
      </c>
      <c r="AY6" s="29">
        <f ca="1">INDIRECT($A6&amp;"!$BE$32")</f>
        <v>0</v>
      </c>
      <c r="AZ6" s="82" t="s">
        <v>49</v>
      </c>
      <c r="BA6" s="71">
        <f ca="1">INDIRECT($A6&amp;"!$BF$32")</f>
        <v>0</v>
      </c>
      <c r="BB6" s="86">
        <f ca="1">AVERAGE(AP6,AV6)</f>
        <v>0</v>
      </c>
      <c r="BC6" s="82" t="s">
        <v>49</v>
      </c>
      <c r="BD6" s="77" t="s">
        <v>50</v>
      </c>
      <c r="BE6" s="29">
        <f ca="1">AVERAGE(AS6,AY6)</f>
        <v>0</v>
      </c>
      <c r="BF6" s="82" t="s">
        <v>49</v>
      </c>
      <c r="BG6" s="71" t="s">
        <v>50</v>
      </c>
    </row>
    <row r="7" spans="1:59">
      <c r="A7" s="98">
        <v>5</v>
      </c>
      <c r="B7" s="24">
        <f>'5'!$L$7</f>
        <v>36.97</v>
      </c>
      <c r="C7" s="27">
        <f>'5'!$M$7</f>
        <v>0.91999999999999993</v>
      </c>
      <c r="D7" s="24">
        <f>'5'!$L$32</f>
        <v>37.69</v>
      </c>
      <c r="E7" s="30">
        <f>'5'!$M$32</f>
        <v>1</v>
      </c>
      <c r="F7" s="74">
        <f t="shared" ref="F7:F15" ca="1" si="0">INDIRECT($A7&amp;"!$W$7")</f>
        <v>34.9</v>
      </c>
      <c r="G7" s="82" t="s">
        <v>49</v>
      </c>
      <c r="H7" s="81">
        <f t="shared" ref="H7:H15" ca="1" si="1">INDIRECT($A7&amp;"!$X$7")</f>
        <v>4.1399999999999997</v>
      </c>
      <c r="I7" s="29">
        <f t="shared" ref="I7:I15" ca="1" si="2">INDIRECT($A7&amp;"!$AA$7")</f>
        <v>0.86</v>
      </c>
      <c r="J7" s="82" t="s">
        <v>49</v>
      </c>
      <c r="K7" s="71">
        <f t="shared" ref="K7:K15" ca="1" si="3">INDIRECT($A7&amp;"!$AB$7")</f>
        <v>0.1056</v>
      </c>
      <c r="L7" s="74">
        <f t="shared" ref="L7:L15" ca="1" si="4">INDIRECT($A7&amp;"!$W$32")</f>
        <v>37.69</v>
      </c>
      <c r="M7" s="82" t="s">
        <v>49</v>
      </c>
      <c r="N7" s="81">
        <f t="shared" ref="N7:N15" ca="1" si="5">INDIRECT($A7&amp;"!$X$32")</f>
        <v>0</v>
      </c>
      <c r="O7" s="29">
        <f t="shared" ref="O7:O15" ca="1" si="6">INDIRECT($A7&amp;"!$AA$32")</f>
        <v>1</v>
      </c>
      <c r="P7" s="82" t="s">
        <v>49</v>
      </c>
      <c r="Q7" s="71">
        <f t="shared" ref="Q7:Q15" ca="1" si="7">INDIRECT($A7&amp;"!$AB$32")</f>
        <v>0</v>
      </c>
      <c r="R7" s="87">
        <f t="shared" ref="R7:R15" ca="1" si="8">AVERAGE(F7,L7)</f>
        <v>36.295000000000002</v>
      </c>
      <c r="S7" s="83" t="s">
        <v>49</v>
      </c>
      <c r="T7" s="78"/>
      <c r="U7" s="30">
        <f t="shared" ref="U7:U15" ca="1" si="9">AVERAGE(I7,O7)</f>
        <v>0.92999999999999994</v>
      </c>
      <c r="V7" s="83" t="s">
        <v>49</v>
      </c>
      <c r="W7" s="72"/>
      <c r="X7" s="74">
        <f t="shared" ref="X7:X15" ca="1" si="10">INDIRECT($A7&amp;"!$AL$7")</f>
        <v>25.7</v>
      </c>
      <c r="Y7" s="82" t="s">
        <v>49</v>
      </c>
      <c r="Z7" s="81">
        <f t="shared" ref="Z7:Z15" ca="1" si="11">INDIRECT($A7&amp;"!$AM$7")</f>
        <v>6.5</v>
      </c>
      <c r="AA7" s="29">
        <f t="shared" ref="AA7:AA15" ca="1" si="12">INDIRECT($A7&amp;"!$AP$7")</f>
        <v>0.63</v>
      </c>
      <c r="AB7" s="82" t="s">
        <v>49</v>
      </c>
      <c r="AC7" s="71">
        <f t="shared" ref="AC7:AC15" ca="1" si="13">INDIRECT($A7&amp;"!$AQ$7")</f>
        <v>0.11479999999999999</v>
      </c>
      <c r="AD7" s="74">
        <f t="shared" ref="AD7:AD15" ca="1" si="14">INDIRECT($A7&amp;"!$AL$32")</f>
        <v>38.799999999999997</v>
      </c>
      <c r="AE7" s="82" t="s">
        <v>49</v>
      </c>
      <c r="AF7" s="81">
        <f t="shared" ref="AF7:AF15" ca="1" si="15">INDIRECT($A7&amp;"!$AM$32")</f>
        <v>3.79</v>
      </c>
      <c r="AG7" s="29">
        <f t="shared" ref="AG7:AG15" ca="1" si="16">INDIRECT($A7&amp;"!$AP$32")</f>
        <v>0.95</v>
      </c>
      <c r="AH7" s="82" t="s">
        <v>49</v>
      </c>
      <c r="AI7" s="71">
        <f t="shared" ref="AI7:AI15" ca="1" si="17">INDIRECT($A7&amp;"!$AQ$32")</f>
        <v>6.7000000000000004E-2</v>
      </c>
      <c r="AJ7" s="87">
        <f t="shared" ref="AJ7:AJ15" ca="1" si="18">AVERAGE(X7,AD7)</f>
        <v>32.25</v>
      </c>
      <c r="AK7" s="83" t="s">
        <v>49</v>
      </c>
      <c r="AL7" s="78"/>
      <c r="AM7" s="30">
        <f t="shared" ref="AM7:AM15" ca="1" si="19">AVERAGE(AA7,AG7)</f>
        <v>0.79</v>
      </c>
      <c r="AN7" s="83" t="s">
        <v>49</v>
      </c>
      <c r="AO7" s="72"/>
      <c r="AP7" s="74">
        <f t="shared" ref="AP7:AP15" ca="1" si="20">INDIRECT($A7&amp;"!$BA$7")</f>
        <v>0</v>
      </c>
      <c r="AQ7" s="82" t="s">
        <v>49</v>
      </c>
      <c r="AR7" s="81">
        <f t="shared" ref="AR7:AR15" ca="1" si="21">INDIRECT($A7&amp;"!$BB$7")</f>
        <v>0</v>
      </c>
      <c r="AS7" s="29">
        <f t="shared" ref="AS7:AS15" ca="1" si="22">INDIRECT($A7&amp;"!$BE$7")</f>
        <v>0</v>
      </c>
      <c r="AT7" s="82" t="s">
        <v>49</v>
      </c>
      <c r="AU7" s="71">
        <f t="shared" ref="AU7:AU15" ca="1" si="23">INDIRECT($A7&amp;"!$BF$7")</f>
        <v>0</v>
      </c>
      <c r="AV7" s="74">
        <f t="shared" ref="AV7:AV15" ca="1" si="24">INDIRECT($A7&amp;"!$BA$32")</f>
        <v>0</v>
      </c>
      <c r="AW7" s="82" t="s">
        <v>49</v>
      </c>
      <c r="AX7" s="81">
        <f t="shared" ref="AX7:AX15" ca="1" si="25">INDIRECT($A7&amp;"!$BB$32")</f>
        <v>0</v>
      </c>
      <c r="AY7" s="29">
        <f t="shared" ref="AY7:AY15" ca="1" si="26">INDIRECT($A7&amp;"!$BE$32")</f>
        <v>0</v>
      </c>
      <c r="AZ7" s="82" t="s">
        <v>49</v>
      </c>
      <c r="BA7" s="71">
        <f t="shared" ref="BA7:BA15" ca="1" si="27">INDIRECT($A7&amp;"!$BF$32")</f>
        <v>0</v>
      </c>
      <c r="BB7" s="87">
        <f t="shared" ref="BB7:BB15" ca="1" si="28">AVERAGE(AP7,AV7)</f>
        <v>0</v>
      </c>
      <c r="BC7" s="83" t="s">
        <v>49</v>
      </c>
      <c r="BD7" s="78"/>
      <c r="BE7" s="30">
        <f t="shared" ref="BE7:BE15" ca="1" si="29">AVERAGE(AS7,AY7)</f>
        <v>0</v>
      </c>
      <c r="BF7" s="83" t="s">
        <v>49</v>
      </c>
      <c r="BG7" s="72"/>
    </row>
    <row r="8" spans="1:59">
      <c r="A8" s="98">
        <v>10</v>
      </c>
      <c r="B8" s="24">
        <f>'10'!$L$7</f>
        <v>54.376999999999995</v>
      </c>
      <c r="C8" s="27">
        <f>'10'!$M$7</f>
        <v>0.74</v>
      </c>
      <c r="D8" s="24">
        <f>'10'!$L$32</f>
        <v>66.383999999999986</v>
      </c>
      <c r="E8" s="30">
        <f>'10'!$M$32</f>
        <v>0.99</v>
      </c>
      <c r="F8" s="74">
        <f t="shared" ca="1" si="0"/>
        <v>65.7</v>
      </c>
      <c r="G8" s="82" t="s">
        <v>49</v>
      </c>
      <c r="H8" s="81">
        <f t="shared" ca="1" si="1"/>
        <v>6.89</v>
      </c>
      <c r="I8" s="29">
        <f t="shared" ca="1" si="2"/>
        <v>0.94000000000000006</v>
      </c>
      <c r="J8" s="82" t="s">
        <v>49</v>
      </c>
      <c r="K8" s="71">
        <f t="shared" ca="1" si="3"/>
        <v>6.1499999999999999E-2</v>
      </c>
      <c r="L8" s="74">
        <f t="shared" ca="1" si="4"/>
        <v>57.3</v>
      </c>
      <c r="M8" s="82" t="s">
        <v>49</v>
      </c>
      <c r="N8" s="81">
        <f t="shared" ca="1" si="5"/>
        <v>2.13</v>
      </c>
      <c r="O8" s="29">
        <f t="shared" ca="1" si="6"/>
        <v>1</v>
      </c>
      <c r="P8" s="82" t="s">
        <v>49</v>
      </c>
      <c r="Q8" s="71">
        <f t="shared" ca="1" si="7"/>
        <v>0</v>
      </c>
      <c r="R8" s="87">
        <f t="shared" ca="1" si="8"/>
        <v>61.5</v>
      </c>
      <c r="S8" s="83" t="s">
        <v>49</v>
      </c>
      <c r="T8" s="78"/>
      <c r="U8" s="30">
        <f t="shared" ca="1" si="9"/>
        <v>0.97</v>
      </c>
      <c r="V8" s="83" t="s">
        <v>49</v>
      </c>
      <c r="W8" s="72"/>
      <c r="X8" s="74">
        <f t="shared" ca="1" si="10"/>
        <v>42.4</v>
      </c>
      <c r="Y8" s="82" t="s">
        <v>49</v>
      </c>
      <c r="Z8" s="81">
        <f t="shared" ca="1" si="11"/>
        <v>10.9</v>
      </c>
      <c r="AA8" s="29">
        <f t="shared" ca="1" si="12"/>
        <v>0.54500000000000004</v>
      </c>
      <c r="AB8" s="82" t="s">
        <v>49</v>
      </c>
      <c r="AC8" s="71">
        <f t="shared" ca="1" si="13"/>
        <v>0.129</v>
      </c>
      <c r="AD8" s="74">
        <f t="shared" ca="1" si="14"/>
        <v>64.5</v>
      </c>
      <c r="AE8" s="82" t="s">
        <v>49</v>
      </c>
      <c r="AF8" s="81">
        <f t="shared" ca="1" si="15"/>
        <v>6.76</v>
      </c>
      <c r="AG8" s="29">
        <f t="shared" ca="1" si="16"/>
        <v>0.94000000000000006</v>
      </c>
      <c r="AH8" s="82" t="s">
        <v>49</v>
      </c>
      <c r="AI8" s="71">
        <f t="shared" ca="1" si="17"/>
        <v>6.1499999999999999E-2</v>
      </c>
      <c r="AJ8" s="87">
        <f t="shared" ca="1" si="18"/>
        <v>53.45</v>
      </c>
      <c r="AK8" s="83" t="s">
        <v>49</v>
      </c>
      <c r="AL8" s="78"/>
      <c r="AM8" s="30">
        <f t="shared" ca="1" si="19"/>
        <v>0.74250000000000005</v>
      </c>
      <c r="AN8" s="83" t="s">
        <v>49</v>
      </c>
      <c r="AO8" s="72"/>
      <c r="AP8" s="74">
        <f t="shared" ca="1" si="20"/>
        <v>0</v>
      </c>
      <c r="AQ8" s="82" t="s">
        <v>49</v>
      </c>
      <c r="AR8" s="81">
        <f t="shared" ca="1" si="21"/>
        <v>0</v>
      </c>
      <c r="AS8" s="29">
        <f t="shared" ca="1" si="22"/>
        <v>0</v>
      </c>
      <c r="AT8" s="82" t="s">
        <v>49</v>
      </c>
      <c r="AU8" s="71">
        <f t="shared" ca="1" si="23"/>
        <v>0</v>
      </c>
      <c r="AV8" s="74">
        <f t="shared" ca="1" si="24"/>
        <v>0</v>
      </c>
      <c r="AW8" s="82" t="s">
        <v>49</v>
      </c>
      <c r="AX8" s="81">
        <f t="shared" ca="1" si="25"/>
        <v>0</v>
      </c>
      <c r="AY8" s="29">
        <f t="shared" ca="1" si="26"/>
        <v>0</v>
      </c>
      <c r="AZ8" s="82" t="s">
        <v>49</v>
      </c>
      <c r="BA8" s="71">
        <f t="shared" ca="1" si="27"/>
        <v>0</v>
      </c>
      <c r="BB8" s="87">
        <f t="shared" ca="1" si="28"/>
        <v>0</v>
      </c>
      <c r="BC8" s="83" t="s">
        <v>49</v>
      </c>
      <c r="BD8" s="78"/>
      <c r="BE8" s="30">
        <f t="shared" ca="1" si="29"/>
        <v>0</v>
      </c>
      <c r="BF8" s="83" t="s">
        <v>49</v>
      </c>
      <c r="BG8" s="72"/>
    </row>
    <row r="9" spans="1:59">
      <c r="A9" s="98">
        <v>30</v>
      </c>
      <c r="B9" s="24">
        <f>'30'!$L$7</f>
        <v>108.196</v>
      </c>
      <c r="C9" s="27">
        <f>'30'!$M$7</f>
        <v>0.54666666666666675</v>
      </c>
      <c r="D9" s="24">
        <f>'30'!$L$32</f>
        <v>114.86799999999998</v>
      </c>
      <c r="E9" s="30">
        <f>'30'!$M$32</f>
        <v>1</v>
      </c>
      <c r="F9" s="74">
        <f t="shared" ca="1" si="0"/>
        <v>119</v>
      </c>
      <c r="G9" s="82" t="s">
        <v>49</v>
      </c>
      <c r="H9" s="81">
        <f t="shared" ca="1" si="1"/>
        <v>21.2</v>
      </c>
      <c r="I9" s="29">
        <f t="shared" ca="1" si="2"/>
        <v>0.86333333333333329</v>
      </c>
      <c r="J9" s="82" t="s">
        <v>49</v>
      </c>
      <c r="K9" s="71">
        <f t="shared" ca="1" si="3"/>
        <v>0.127</v>
      </c>
      <c r="L9" s="74">
        <f t="shared" ca="1" si="4"/>
        <v>90.1</v>
      </c>
      <c r="M9" s="82" t="s">
        <v>49</v>
      </c>
      <c r="N9" s="81">
        <f t="shared" ca="1" si="5"/>
        <v>3.25</v>
      </c>
      <c r="O9" s="29">
        <f t="shared" ca="1" si="6"/>
        <v>1</v>
      </c>
      <c r="P9" s="82" t="s">
        <v>49</v>
      </c>
      <c r="Q9" s="71">
        <f t="shared" ca="1" si="7"/>
        <v>3.5000000000000001E-3</v>
      </c>
      <c r="R9" s="87">
        <f t="shared" ca="1" si="8"/>
        <v>104.55</v>
      </c>
      <c r="S9" s="83" t="s">
        <v>49</v>
      </c>
      <c r="T9" s="78"/>
      <c r="U9" s="30">
        <f t="shared" ca="1" si="9"/>
        <v>0.93166666666666664</v>
      </c>
      <c r="V9" s="83" t="s">
        <v>49</v>
      </c>
      <c r="W9" s="72"/>
      <c r="X9" s="74">
        <f t="shared" ca="1" si="10"/>
        <v>85</v>
      </c>
      <c r="Y9" s="82" t="s">
        <v>49</v>
      </c>
      <c r="Z9" s="81">
        <f t="shared" ca="1" si="11"/>
        <v>23.1</v>
      </c>
      <c r="AA9" s="29">
        <f t="shared" ca="1" si="12"/>
        <v>0.44333333333333336</v>
      </c>
      <c r="AB9" s="82" t="s">
        <v>49</v>
      </c>
      <c r="AC9" s="71">
        <f t="shared" ca="1" si="13"/>
        <v>0.13366666666666666</v>
      </c>
      <c r="AD9" s="74">
        <f t="shared" ca="1" si="14"/>
        <v>114</v>
      </c>
      <c r="AE9" s="82" t="s">
        <v>49</v>
      </c>
      <c r="AF9" s="81">
        <f t="shared" ca="1" si="15"/>
        <v>19.5</v>
      </c>
      <c r="AG9" s="29">
        <f t="shared" ca="1" si="16"/>
        <v>0.87333333333333329</v>
      </c>
      <c r="AH9" s="82" t="s">
        <v>49</v>
      </c>
      <c r="AI9" s="71">
        <f t="shared" ca="1" si="17"/>
        <v>0.129</v>
      </c>
      <c r="AJ9" s="87">
        <f t="shared" ca="1" si="18"/>
        <v>99.5</v>
      </c>
      <c r="AK9" s="83" t="s">
        <v>49</v>
      </c>
      <c r="AL9" s="78"/>
      <c r="AM9" s="30">
        <f t="shared" ca="1" si="19"/>
        <v>0.65833333333333333</v>
      </c>
      <c r="AN9" s="83" t="s">
        <v>49</v>
      </c>
      <c r="AO9" s="72"/>
      <c r="AP9" s="74">
        <f t="shared" ca="1" si="20"/>
        <v>0</v>
      </c>
      <c r="AQ9" s="82" t="s">
        <v>49</v>
      </c>
      <c r="AR9" s="81">
        <f t="shared" ca="1" si="21"/>
        <v>0</v>
      </c>
      <c r="AS9" s="29">
        <f t="shared" ca="1" si="22"/>
        <v>0</v>
      </c>
      <c r="AT9" s="82" t="s">
        <v>49</v>
      </c>
      <c r="AU9" s="71">
        <f t="shared" ca="1" si="23"/>
        <v>0</v>
      </c>
      <c r="AV9" s="74">
        <f t="shared" ca="1" si="24"/>
        <v>0</v>
      </c>
      <c r="AW9" s="82" t="s">
        <v>49</v>
      </c>
      <c r="AX9" s="81">
        <f t="shared" ca="1" si="25"/>
        <v>0</v>
      </c>
      <c r="AY9" s="29">
        <f t="shared" ca="1" si="26"/>
        <v>0</v>
      </c>
      <c r="AZ9" s="82" t="s">
        <v>49</v>
      </c>
      <c r="BA9" s="71">
        <f t="shared" ca="1" si="27"/>
        <v>0</v>
      </c>
      <c r="BB9" s="87">
        <f t="shared" ca="1" si="28"/>
        <v>0</v>
      </c>
      <c r="BC9" s="83" t="s">
        <v>49</v>
      </c>
      <c r="BD9" s="78"/>
      <c r="BE9" s="30">
        <f t="shared" ca="1" si="29"/>
        <v>0</v>
      </c>
      <c r="BF9" s="83" t="s">
        <v>49</v>
      </c>
      <c r="BG9" s="72"/>
    </row>
    <row r="10" spans="1:59">
      <c r="A10" s="98">
        <v>50</v>
      </c>
      <c r="B10" s="24">
        <f>'50'!$L$7</f>
        <v>135.12</v>
      </c>
      <c r="C10" s="27">
        <f>'50'!$M$7</f>
        <v>0.81600000000000006</v>
      </c>
      <c r="D10" s="24">
        <f>'50'!$L$32</f>
        <v>107.58399999999999</v>
      </c>
      <c r="E10" s="30">
        <f>'50'!$M$32</f>
        <v>1</v>
      </c>
      <c r="F10" s="74">
        <f t="shared" ca="1" si="0"/>
        <v>121</v>
      </c>
      <c r="G10" s="82" t="s">
        <v>49</v>
      </c>
      <c r="H10" s="81">
        <f t="shared" ca="1" si="1"/>
        <v>22.1</v>
      </c>
      <c r="I10" s="29">
        <f t="shared" ca="1" si="2"/>
        <v>0.754</v>
      </c>
      <c r="J10" s="82" t="s">
        <v>49</v>
      </c>
      <c r="K10" s="71">
        <f t="shared" ca="1" si="3"/>
        <v>0.14859999999999998</v>
      </c>
      <c r="L10" s="74">
        <f t="shared" ca="1" si="4"/>
        <v>113</v>
      </c>
      <c r="M10" s="82" t="s">
        <v>49</v>
      </c>
      <c r="N10" s="81">
        <f t="shared" ca="1" si="5"/>
        <v>5.05</v>
      </c>
      <c r="O10" s="29">
        <f t="shared" ca="1" si="6"/>
        <v>1</v>
      </c>
      <c r="P10" s="82" t="s">
        <v>49</v>
      </c>
      <c r="Q10" s="71">
        <f t="shared" ca="1" si="7"/>
        <v>0</v>
      </c>
      <c r="R10" s="87">
        <f t="shared" ca="1" si="8"/>
        <v>117</v>
      </c>
      <c r="S10" s="83" t="s">
        <v>49</v>
      </c>
      <c r="T10" s="78"/>
      <c r="U10" s="30">
        <f t="shared" ca="1" si="9"/>
        <v>0.877</v>
      </c>
      <c r="V10" s="83" t="s">
        <v>49</v>
      </c>
      <c r="W10" s="72"/>
      <c r="X10" s="74">
        <f t="shared" ca="1" si="10"/>
        <v>65.2</v>
      </c>
      <c r="Y10" s="82" t="s">
        <v>49</v>
      </c>
      <c r="Z10" s="81">
        <f t="shared" ca="1" si="11"/>
        <v>19.8</v>
      </c>
      <c r="AA10" s="29">
        <f t="shared" ca="1" si="12"/>
        <v>0.214</v>
      </c>
      <c r="AB10" s="82" t="s">
        <v>49</v>
      </c>
      <c r="AC10" s="71">
        <f t="shared" ca="1" si="13"/>
        <v>8.0399999999999985E-2</v>
      </c>
      <c r="AD10" s="74">
        <f t="shared" ca="1" si="14"/>
        <v>148</v>
      </c>
      <c r="AE10" s="82" t="s">
        <v>49</v>
      </c>
      <c r="AF10" s="81">
        <f t="shared" ca="1" si="15"/>
        <v>23.3</v>
      </c>
      <c r="AG10" s="29">
        <f t="shared" ca="1" si="16"/>
        <v>0.87400000000000011</v>
      </c>
      <c r="AH10" s="82" t="s">
        <v>49</v>
      </c>
      <c r="AI10" s="71">
        <f t="shared" ca="1" si="17"/>
        <v>0.10859999999999999</v>
      </c>
      <c r="AJ10" s="87">
        <f t="shared" ca="1" si="18"/>
        <v>106.6</v>
      </c>
      <c r="AK10" s="83" t="s">
        <v>49</v>
      </c>
      <c r="AL10" s="78"/>
      <c r="AM10" s="30">
        <f t="shared" ca="1" si="19"/>
        <v>0.54400000000000004</v>
      </c>
      <c r="AN10" s="83" t="s">
        <v>49</v>
      </c>
      <c r="AO10" s="72"/>
      <c r="AP10" s="74">
        <f t="shared" ca="1" si="20"/>
        <v>0</v>
      </c>
      <c r="AQ10" s="82" t="s">
        <v>49</v>
      </c>
      <c r="AR10" s="81">
        <f t="shared" ca="1" si="21"/>
        <v>0</v>
      </c>
      <c r="AS10" s="29">
        <f t="shared" ca="1" si="22"/>
        <v>0</v>
      </c>
      <c r="AT10" s="82" t="s">
        <v>49</v>
      </c>
      <c r="AU10" s="71">
        <f t="shared" ca="1" si="23"/>
        <v>0</v>
      </c>
      <c r="AV10" s="74">
        <f t="shared" ca="1" si="24"/>
        <v>0</v>
      </c>
      <c r="AW10" s="82" t="s">
        <v>49</v>
      </c>
      <c r="AX10" s="81">
        <f t="shared" ca="1" si="25"/>
        <v>0</v>
      </c>
      <c r="AY10" s="29">
        <f t="shared" ca="1" si="26"/>
        <v>0</v>
      </c>
      <c r="AZ10" s="82" t="s">
        <v>49</v>
      </c>
      <c r="BA10" s="71">
        <f t="shared" ca="1" si="27"/>
        <v>0</v>
      </c>
      <c r="BB10" s="87">
        <f t="shared" ca="1" si="28"/>
        <v>0</v>
      </c>
      <c r="BC10" s="83" t="s">
        <v>49</v>
      </c>
      <c r="BD10" s="78"/>
      <c r="BE10" s="30">
        <f t="shared" ca="1" si="29"/>
        <v>0</v>
      </c>
      <c r="BF10" s="83" t="s">
        <v>49</v>
      </c>
      <c r="BG10" s="72"/>
    </row>
    <row r="11" spans="1:59">
      <c r="A11" s="98">
        <v>80</v>
      </c>
      <c r="B11" s="24">
        <f>'80'!$L$7</f>
        <v>90.76111111111112</v>
      </c>
      <c r="C11" s="27">
        <f>'80'!$M$7</f>
        <v>0.17375000000000002</v>
      </c>
      <c r="D11" s="24">
        <f>'80'!$L$32</f>
        <v>211.99200000000002</v>
      </c>
      <c r="E11" s="30">
        <f>'80'!$M$32</f>
        <v>0.8</v>
      </c>
      <c r="F11" s="74">
        <f t="shared" ca="1" si="0"/>
        <v>189</v>
      </c>
      <c r="G11" s="82" t="s">
        <v>49</v>
      </c>
      <c r="H11" s="81">
        <f t="shared" ca="1" si="1"/>
        <v>26.3</v>
      </c>
      <c r="I11" s="29">
        <f t="shared" ca="1" si="2"/>
        <v>0.80875000000000008</v>
      </c>
      <c r="J11" s="82" t="s">
        <v>49</v>
      </c>
      <c r="K11" s="71">
        <f t="shared" ca="1" si="3"/>
        <v>0.13999999999999999</v>
      </c>
      <c r="L11" s="74">
        <f t="shared" ca="1" si="4"/>
        <v>134</v>
      </c>
      <c r="M11" s="82" t="s">
        <v>49</v>
      </c>
      <c r="N11" s="81">
        <f t="shared" ca="1" si="5"/>
        <v>6.1</v>
      </c>
      <c r="O11" s="29">
        <f t="shared" ca="1" si="6"/>
        <v>1</v>
      </c>
      <c r="P11" s="82" t="s">
        <v>49</v>
      </c>
      <c r="Q11" s="71">
        <f t="shared" ca="1" si="7"/>
        <v>0</v>
      </c>
      <c r="R11" s="87">
        <f t="shared" ca="1" si="8"/>
        <v>161.5</v>
      </c>
      <c r="S11" s="83" t="s">
        <v>49</v>
      </c>
      <c r="T11" s="78"/>
      <c r="U11" s="30">
        <f t="shared" ca="1" si="9"/>
        <v>0.90437500000000004</v>
      </c>
      <c r="V11" s="83" t="s">
        <v>49</v>
      </c>
      <c r="W11" s="72"/>
      <c r="X11" s="74">
        <f t="shared" ca="1" si="10"/>
        <v>104</v>
      </c>
      <c r="Y11" s="82" t="s">
        <v>49</v>
      </c>
      <c r="Z11" s="81">
        <f t="shared" ca="1" si="11"/>
        <v>33.799999999999997</v>
      </c>
      <c r="AA11" s="29">
        <f t="shared" ca="1" si="12"/>
        <v>0.22374999999999998</v>
      </c>
      <c r="AB11" s="82" t="s">
        <v>49</v>
      </c>
      <c r="AC11" s="71">
        <f t="shared" ca="1" si="13"/>
        <v>9.1499999999999998E-2</v>
      </c>
      <c r="AD11" s="74">
        <f t="shared" ca="1" si="14"/>
        <v>193</v>
      </c>
      <c r="AE11" s="82" t="s">
        <v>49</v>
      </c>
      <c r="AF11" s="81">
        <f t="shared" ca="1" si="15"/>
        <v>19.899999999999999</v>
      </c>
      <c r="AG11" s="29">
        <f t="shared" ca="1" si="16"/>
        <v>0.91374999999999995</v>
      </c>
      <c r="AH11" s="82" t="s">
        <v>49</v>
      </c>
      <c r="AI11" s="71">
        <f t="shared" ca="1" si="17"/>
        <v>9.0999999999999998E-2</v>
      </c>
      <c r="AJ11" s="87">
        <f t="shared" ca="1" si="18"/>
        <v>148.5</v>
      </c>
      <c r="AK11" s="83" t="s">
        <v>49</v>
      </c>
      <c r="AL11" s="78"/>
      <c r="AM11" s="30">
        <f t="shared" ca="1" si="19"/>
        <v>0.56874999999999998</v>
      </c>
      <c r="AN11" s="83" t="s">
        <v>49</v>
      </c>
      <c r="AO11" s="72"/>
      <c r="AP11" s="74">
        <f t="shared" ca="1" si="20"/>
        <v>0</v>
      </c>
      <c r="AQ11" s="82" t="s">
        <v>49</v>
      </c>
      <c r="AR11" s="81">
        <f t="shared" ca="1" si="21"/>
        <v>0</v>
      </c>
      <c r="AS11" s="29">
        <f t="shared" ca="1" si="22"/>
        <v>0</v>
      </c>
      <c r="AT11" s="82" t="s">
        <v>49</v>
      </c>
      <c r="AU11" s="71">
        <f t="shared" ca="1" si="23"/>
        <v>0</v>
      </c>
      <c r="AV11" s="74">
        <f t="shared" ca="1" si="24"/>
        <v>0</v>
      </c>
      <c r="AW11" s="82" t="s">
        <v>49</v>
      </c>
      <c r="AX11" s="81">
        <f t="shared" ca="1" si="25"/>
        <v>0</v>
      </c>
      <c r="AY11" s="29">
        <f t="shared" ca="1" si="26"/>
        <v>0</v>
      </c>
      <c r="AZ11" s="82" t="s">
        <v>49</v>
      </c>
      <c r="BA11" s="71">
        <f t="shared" ca="1" si="27"/>
        <v>0</v>
      </c>
      <c r="BB11" s="87">
        <f t="shared" ca="1" si="28"/>
        <v>0</v>
      </c>
      <c r="BC11" s="83" t="s">
        <v>49</v>
      </c>
      <c r="BD11" s="78"/>
      <c r="BE11" s="30">
        <f t="shared" ca="1" si="29"/>
        <v>0</v>
      </c>
      <c r="BF11" s="83" t="s">
        <v>49</v>
      </c>
      <c r="BG11" s="72"/>
    </row>
    <row r="12" spans="1:59">
      <c r="A12" s="98">
        <v>100</v>
      </c>
      <c r="B12" s="24">
        <f>'100'!$L$7</f>
        <v>141.85</v>
      </c>
      <c r="C12" s="27">
        <f>'100'!$M$7</f>
        <v>0.20700000000000002</v>
      </c>
      <c r="D12" s="24">
        <f>'100'!$L$32</f>
        <v>212.55800000000005</v>
      </c>
      <c r="E12" s="30">
        <f>'100'!$M$32</f>
        <v>0.94299999999999995</v>
      </c>
      <c r="F12" s="74">
        <f t="shared" ca="1" si="0"/>
        <v>251</v>
      </c>
      <c r="G12" s="82" t="s">
        <v>49</v>
      </c>
      <c r="H12" s="81">
        <f t="shared" ca="1" si="1"/>
        <v>36.4</v>
      </c>
      <c r="I12" s="29">
        <f t="shared" ca="1" si="2"/>
        <v>0.88500000000000001</v>
      </c>
      <c r="J12" s="82" t="s">
        <v>49</v>
      </c>
      <c r="K12" s="71">
        <f t="shared" ca="1" si="3"/>
        <v>8.7100000000000011E-2</v>
      </c>
      <c r="L12" s="74">
        <f t="shared" ca="1" si="4"/>
        <v>145</v>
      </c>
      <c r="M12" s="82" t="s">
        <v>49</v>
      </c>
      <c r="N12" s="81">
        <f t="shared" ca="1" si="5"/>
        <v>7.13</v>
      </c>
      <c r="O12" s="29">
        <f t="shared" ca="1" si="6"/>
        <v>1</v>
      </c>
      <c r="P12" s="82" t="s">
        <v>49</v>
      </c>
      <c r="Q12" s="71">
        <f t="shared" ca="1" si="7"/>
        <v>0</v>
      </c>
      <c r="R12" s="87">
        <f t="shared" ca="1" si="8"/>
        <v>198</v>
      </c>
      <c r="S12" s="83" t="s">
        <v>49</v>
      </c>
      <c r="T12" s="78"/>
      <c r="U12" s="30">
        <f t="shared" ca="1" si="9"/>
        <v>0.9425</v>
      </c>
      <c r="V12" s="83" t="s">
        <v>49</v>
      </c>
      <c r="W12" s="72"/>
      <c r="X12" s="74">
        <f t="shared" ca="1" si="10"/>
        <v>0</v>
      </c>
      <c r="Y12" s="82" t="s">
        <v>49</v>
      </c>
      <c r="Z12" s="81">
        <f t="shared" ca="1" si="11"/>
        <v>0</v>
      </c>
      <c r="AA12" s="29">
        <f t="shared" ca="1" si="12"/>
        <v>0</v>
      </c>
      <c r="AB12" s="82" t="s">
        <v>49</v>
      </c>
      <c r="AC12" s="71">
        <f t="shared" ca="1" si="13"/>
        <v>0</v>
      </c>
      <c r="AD12" s="74">
        <f t="shared" ca="1" si="14"/>
        <v>0</v>
      </c>
      <c r="AE12" s="82" t="s">
        <v>49</v>
      </c>
      <c r="AF12" s="81">
        <f t="shared" ca="1" si="15"/>
        <v>0</v>
      </c>
      <c r="AG12" s="29">
        <f t="shared" ca="1" si="16"/>
        <v>0</v>
      </c>
      <c r="AH12" s="82" t="s">
        <v>49</v>
      </c>
      <c r="AI12" s="71">
        <f t="shared" ca="1" si="17"/>
        <v>0</v>
      </c>
      <c r="AJ12" s="87">
        <f t="shared" ca="1" si="18"/>
        <v>0</v>
      </c>
      <c r="AK12" s="83" t="s">
        <v>49</v>
      </c>
      <c r="AL12" s="78"/>
      <c r="AM12" s="30">
        <f t="shared" ca="1" si="19"/>
        <v>0</v>
      </c>
      <c r="AN12" s="83" t="s">
        <v>49</v>
      </c>
      <c r="AO12" s="72"/>
      <c r="AP12" s="74">
        <f t="shared" ca="1" si="20"/>
        <v>0</v>
      </c>
      <c r="AQ12" s="82" t="s">
        <v>49</v>
      </c>
      <c r="AR12" s="81">
        <f t="shared" ca="1" si="21"/>
        <v>0</v>
      </c>
      <c r="AS12" s="29">
        <f t="shared" ca="1" si="22"/>
        <v>0</v>
      </c>
      <c r="AT12" s="82" t="s">
        <v>49</v>
      </c>
      <c r="AU12" s="71">
        <f t="shared" ca="1" si="23"/>
        <v>0</v>
      </c>
      <c r="AV12" s="74">
        <f t="shared" ca="1" si="24"/>
        <v>0</v>
      </c>
      <c r="AW12" s="82" t="s">
        <v>49</v>
      </c>
      <c r="AX12" s="81">
        <f t="shared" ca="1" si="25"/>
        <v>0</v>
      </c>
      <c r="AY12" s="29">
        <f t="shared" ca="1" si="26"/>
        <v>0</v>
      </c>
      <c r="AZ12" s="82" t="s">
        <v>49</v>
      </c>
      <c r="BA12" s="71">
        <f t="shared" ca="1" si="27"/>
        <v>0</v>
      </c>
      <c r="BB12" s="87">
        <f t="shared" ca="1" si="28"/>
        <v>0</v>
      </c>
      <c r="BC12" s="83" t="s">
        <v>49</v>
      </c>
      <c r="BD12" s="78"/>
      <c r="BE12" s="30">
        <f t="shared" ca="1" si="29"/>
        <v>0</v>
      </c>
      <c r="BF12" s="83" t="s">
        <v>49</v>
      </c>
      <c r="BG12" s="72"/>
    </row>
    <row r="13" spans="1:59">
      <c r="A13" s="98">
        <v>200</v>
      </c>
      <c r="B13" s="24">
        <f>'200'!$L$7</f>
        <v>506.0855555555554</v>
      </c>
      <c r="C13" s="27">
        <f>'200'!$M$7</f>
        <v>2.3E-2</v>
      </c>
      <c r="D13" s="24">
        <f>'200'!$L$32</f>
        <v>118.59900000000002</v>
      </c>
      <c r="E13" s="30">
        <f>'200'!$M$32</f>
        <v>0.14750000000000002</v>
      </c>
      <c r="F13" s="74">
        <f t="shared" ca="1" si="0"/>
        <v>340</v>
      </c>
      <c r="G13" s="82" t="s">
        <v>49</v>
      </c>
      <c r="H13" s="81">
        <f t="shared" ca="1" si="1"/>
        <v>60.4</v>
      </c>
      <c r="I13" s="29">
        <f t="shared" ca="1" si="2"/>
        <v>0.81499999999999995</v>
      </c>
      <c r="J13" s="82" t="s">
        <v>49</v>
      </c>
      <c r="K13" s="71">
        <f t="shared" ca="1" si="3"/>
        <v>0.129</v>
      </c>
      <c r="L13" s="74">
        <f t="shared" ca="1" si="4"/>
        <v>200</v>
      </c>
      <c r="M13" s="82" t="s">
        <v>49</v>
      </c>
      <c r="N13" s="81">
        <f t="shared" ca="1" si="5"/>
        <v>10.4</v>
      </c>
      <c r="O13" s="29">
        <f t="shared" ca="1" si="6"/>
        <v>0.995</v>
      </c>
      <c r="P13" s="82" t="s">
        <v>49</v>
      </c>
      <c r="Q13" s="71">
        <f t="shared" ca="1" si="7"/>
        <v>3.3E-3</v>
      </c>
      <c r="R13" s="87">
        <f t="shared" ca="1" si="8"/>
        <v>270</v>
      </c>
      <c r="S13" s="83" t="s">
        <v>49</v>
      </c>
      <c r="T13" s="78"/>
      <c r="U13" s="30">
        <f t="shared" ca="1" si="9"/>
        <v>0.90500000000000003</v>
      </c>
      <c r="V13" s="83" t="s">
        <v>49</v>
      </c>
      <c r="W13" s="72"/>
      <c r="X13" s="74">
        <f t="shared" ca="1" si="10"/>
        <v>0</v>
      </c>
      <c r="Y13" s="82" t="s">
        <v>49</v>
      </c>
      <c r="Z13" s="81">
        <f t="shared" ca="1" si="11"/>
        <v>0</v>
      </c>
      <c r="AA13" s="29">
        <f t="shared" ca="1" si="12"/>
        <v>0</v>
      </c>
      <c r="AB13" s="82" t="s">
        <v>49</v>
      </c>
      <c r="AC13" s="71">
        <f t="shared" ca="1" si="13"/>
        <v>0</v>
      </c>
      <c r="AD13" s="74">
        <f t="shared" ca="1" si="14"/>
        <v>0</v>
      </c>
      <c r="AE13" s="82" t="s">
        <v>49</v>
      </c>
      <c r="AF13" s="81">
        <f t="shared" ca="1" si="15"/>
        <v>0</v>
      </c>
      <c r="AG13" s="29">
        <f t="shared" ca="1" si="16"/>
        <v>0</v>
      </c>
      <c r="AH13" s="82" t="s">
        <v>49</v>
      </c>
      <c r="AI13" s="71">
        <f t="shared" ca="1" si="17"/>
        <v>0</v>
      </c>
      <c r="AJ13" s="87">
        <f t="shared" ca="1" si="18"/>
        <v>0</v>
      </c>
      <c r="AK13" s="83" t="s">
        <v>49</v>
      </c>
      <c r="AL13" s="78"/>
      <c r="AM13" s="30">
        <f t="shared" ca="1" si="19"/>
        <v>0</v>
      </c>
      <c r="AN13" s="83" t="s">
        <v>49</v>
      </c>
      <c r="AO13" s="72"/>
      <c r="AP13" s="74">
        <f t="shared" ca="1" si="20"/>
        <v>0</v>
      </c>
      <c r="AQ13" s="82" t="s">
        <v>49</v>
      </c>
      <c r="AR13" s="81">
        <f t="shared" ca="1" si="21"/>
        <v>0</v>
      </c>
      <c r="AS13" s="29">
        <f t="shared" ca="1" si="22"/>
        <v>0</v>
      </c>
      <c r="AT13" s="82" t="s">
        <v>49</v>
      </c>
      <c r="AU13" s="71">
        <f t="shared" ca="1" si="23"/>
        <v>0</v>
      </c>
      <c r="AV13" s="74">
        <f t="shared" ca="1" si="24"/>
        <v>0</v>
      </c>
      <c r="AW13" s="82" t="s">
        <v>49</v>
      </c>
      <c r="AX13" s="81">
        <f t="shared" ca="1" si="25"/>
        <v>0</v>
      </c>
      <c r="AY13" s="29">
        <f t="shared" ca="1" si="26"/>
        <v>0</v>
      </c>
      <c r="AZ13" s="82" t="s">
        <v>49</v>
      </c>
      <c r="BA13" s="71">
        <f t="shared" ca="1" si="27"/>
        <v>0</v>
      </c>
      <c r="BB13" s="87">
        <f t="shared" ca="1" si="28"/>
        <v>0</v>
      </c>
      <c r="BC13" s="83" t="s">
        <v>49</v>
      </c>
      <c r="BD13" s="78"/>
      <c r="BE13" s="30">
        <f t="shared" ca="1" si="29"/>
        <v>0</v>
      </c>
      <c r="BF13" s="83" t="s">
        <v>49</v>
      </c>
      <c r="BG13" s="72"/>
    </row>
    <row r="14" spans="1:59">
      <c r="A14" s="98">
        <v>500</v>
      </c>
      <c r="B14" s="24">
        <f>'500'!$L$7</f>
        <v>16.287500000000001</v>
      </c>
      <c r="C14" s="27">
        <f>'500'!$M$7</f>
        <v>3.0000000000000005E-3</v>
      </c>
      <c r="D14" s="24">
        <f>'500'!$L$32</f>
        <v>39.124285714285712</v>
      </c>
      <c r="E14" s="30">
        <f>'500'!$M$32</f>
        <v>7.4000000000000012E-3</v>
      </c>
      <c r="F14" s="74">
        <f t="shared" ca="1" si="0"/>
        <v>539</v>
      </c>
      <c r="G14" s="82" t="s">
        <v>49</v>
      </c>
      <c r="H14" s="81">
        <f t="shared" ca="1" si="1"/>
        <v>85.3</v>
      </c>
      <c r="I14" s="29">
        <f t="shared" ca="1" si="2"/>
        <v>0.78800000000000003</v>
      </c>
      <c r="J14" s="82" t="s">
        <v>49</v>
      </c>
      <c r="K14" s="71">
        <f t="shared" ca="1" si="3"/>
        <v>0.10679999999999999</v>
      </c>
      <c r="L14" s="74">
        <f t="shared" ca="1" si="4"/>
        <v>286</v>
      </c>
      <c r="M14" s="82" t="s">
        <v>49</v>
      </c>
      <c r="N14" s="81">
        <f t="shared" ca="1" si="5"/>
        <v>14.6</v>
      </c>
      <c r="O14" s="29">
        <f t="shared" ca="1" si="6"/>
        <v>0.98599999999999999</v>
      </c>
      <c r="P14" s="82" t="s">
        <v>49</v>
      </c>
      <c r="Q14" s="71">
        <f t="shared" ca="1" si="7"/>
        <v>3.0600000000000002E-3</v>
      </c>
      <c r="R14" s="87">
        <f t="shared" ca="1" si="8"/>
        <v>412.5</v>
      </c>
      <c r="S14" s="83" t="s">
        <v>49</v>
      </c>
      <c r="T14" s="78"/>
      <c r="U14" s="30">
        <f t="shared" ca="1" si="9"/>
        <v>0.88700000000000001</v>
      </c>
      <c r="V14" s="83" t="s">
        <v>49</v>
      </c>
      <c r="W14" s="72"/>
      <c r="X14" s="74">
        <f t="shared" ca="1" si="10"/>
        <v>0</v>
      </c>
      <c r="Y14" s="82" t="s">
        <v>49</v>
      </c>
      <c r="Z14" s="81">
        <f t="shared" ca="1" si="11"/>
        <v>0</v>
      </c>
      <c r="AA14" s="29">
        <f t="shared" ca="1" si="12"/>
        <v>0</v>
      </c>
      <c r="AB14" s="82" t="s">
        <v>49</v>
      </c>
      <c r="AC14" s="71">
        <f t="shared" ca="1" si="13"/>
        <v>0</v>
      </c>
      <c r="AD14" s="74">
        <f t="shared" ca="1" si="14"/>
        <v>0</v>
      </c>
      <c r="AE14" s="82" t="s">
        <v>49</v>
      </c>
      <c r="AF14" s="81">
        <f t="shared" ca="1" si="15"/>
        <v>0</v>
      </c>
      <c r="AG14" s="29">
        <f t="shared" ca="1" si="16"/>
        <v>0</v>
      </c>
      <c r="AH14" s="82" t="s">
        <v>49</v>
      </c>
      <c r="AI14" s="71">
        <f t="shared" ca="1" si="17"/>
        <v>0</v>
      </c>
      <c r="AJ14" s="87">
        <f t="shared" ca="1" si="18"/>
        <v>0</v>
      </c>
      <c r="AK14" s="83" t="s">
        <v>49</v>
      </c>
      <c r="AL14" s="78"/>
      <c r="AM14" s="30">
        <f t="shared" ca="1" si="19"/>
        <v>0</v>
      </c>
      <c r="AN14" s="83" t="s">
        <v>49</v>
      </c>
      <c r="AO14" s="72"/>
      <c r="AP14" s="74">
        <f t="shared" ca="1" si="20"/>
        <v>0</v>
      </c>
      <c r="AQ14" s="82" t="s">
        <v>49</v>
      </c>
      <c r="AR14" s="81">
        <f t="shared" ca="1" si="21"/>
        <v>0</v>
      </c>
      <c r="AS14" s="29">
        <f t="shared" ca="1" si="22"/>
        <v>0</v>
      </c>
      <c r="AT14" s="82" t="s">
        <v>49</v>
      </c>
      <c r="AU14" s="71">
        <f t="shared" ca="1" si="23"/>
        <v>0</v>
      </c>
      <c r="AV14" s="74">
        <f t="shared" ca="1" si="24"/>
        <v>0</v>
      </c>
      <c r="AW14" s="82" t="s">
        <v>49</v>
      </c>
      <c r="AX14" s="81">
        <f t="shared" ca="1" si="25"/>
        <v>0</v>
      </c>
      <c r="AY14" s="29">
        <f t="shared" ca="1" si="26"/>
        <v>0</v>
      </c>
      <c r="AZ14" s="82" t="s">
        <v>49</v>
      </c>
      <c r="BA14" s="71">
        <f t="shared" ca="1" si="27"/>
        <v>0</v>
      </c>
      <c r="BB14" s="87">
        <f t="shared" ca="1" si="28"/>
        <v>0</v>
      </c>
      <c r="BC14" s="83" t="s">
        <v>49</v>
      </c>
      <c r="BD14" s="78"/>
      <c r="BE14" s="30">
        <f t="shared" ca="1" si="29"/>
        <v>0</v>
      </c>
      <c r="BF14" s="83" t="s">
        <v>49</v>
      </c>
      <c r="BG14" s="72"/>
    </row>
    <row r="15" spans="1:59">
      <c r="A15" s="99">
        <v>1000</v>
      </c>
      <c r="B15" s="25">
        <f>'1000'!$L$7</f>
        <v>19.344999999999999</v>
      </c>
      <c r="C15" s="28">
        <f>'1000'!$M$7</f>
        <v>1.3000000000000002E-3</v>
      </c>
      <c r="D15" s="25">
        <f>'1000'!$L$32</f>
        <v>21.386666666666667</v>
      </c>
      <c r="E15" s="31">
        <f>'1000'!$M$32</f>
        <v>2.0000000000000005E-3</v>
      </c>
      <c r="F15" s="74">
        <f t="shared" ca="1" si="0"/>
        <v>685</v>
      </c>
      <c r="G15" s="82" t="s">
        <v>49</v>
      </c>
      <c r="H15" s="81">
        <f t="shared" ca="1" si="1"/>
        <v>84.6</v>
      </c>
      <c r="I15" s="29">
        <f t="shared" ca="1" si="2"/>
        <v>0.79600000000000004</v>
      </c>
      <c r="J15" s="82" t="s">
        <v>49</v>
      </c>
      <c r="K15" s="71">
        <f t="shared" ca="1" si="3"/>
        <v>0.08</v>
      </c>
      <c r="L15" s="74">
        <f t="shared" ca="1" si="4"/>
        <v>375</v>
      </c>
      <c r="M15" s="82" t="s">
        <v>49</v>
      </c>
      <c r="N15" s="81">
        <f t="shared" ca="1" si="5"/>
        <v>23</v>
      </c>
      <c r="O15" s="29">
        <f t="shared" ca="1" si="6"/>
        <v>0.97599999999999998</v>
      </c>
      <c r="P15" s="82" t="s">
        <v>49</v>
      </c>
      <c r="Q15" s="71">
        <f t="shared" ca="1" si="7"/>
        <v>4.9900000000000005E-3</v>
      </c>
      <c r="R15" s="88">
        <f t="shared" ca="1" si="8"/>
        <v>530</v>
      </c>
      <c r="S15" s="84" t="s">
        <v>49</v>
      </c>
      <c r="T15" s="79"/>
      <c r="U15" s="31">
        <f t="shared" ca="1" si="9"/>
        <v>0.88600000000000001</v>
      </c>
      <c r="V15" s="84" t="s">
        <v>49</v>
      </c>
      <c r="W15" s="73"/>
      <c r="X15" s="74">
        <f t="shared" ca="1" si="10"/>
        <v>0</v>
      </c>
      <c r="Y15" s="82" t="s">
        <v>49</v>
      </c>
      <c r="Z15" s="81">
        <f t="shared" ca="1" si="11"/>
        <v>0</v>
      </c>
      <c r="AA15" s="29">
        <f t="shared" ca="1" si="12"/>
        <v>0</v>
      </c>
      <c r="AB15" s="82" t="s">
        <v>49</v>
      </c>
      <c r="AC15" s="71">
        <f t="shared" ca="1" si="13"/>
        <v>0</v>
      </c>
      <c r="AD15" s="74">
        <f t="shared" ca="1" si="14"/>
        <v>0</v>
      </c>
      <c r="AE15" s="82" t="s">
        <v>49</v>
      </c>
      <c r="AF15" s="81">
        <f t="shared" ca="1" si="15"/>
        <v>0</v>
      </c>
      <c r="AG15" s="29">
        <f t="shared" ca="1" si="16"/>
        <v>0</v>
      </c>
      <c r="AH15" s="82" t="s">
        <v>49</v>
      </c>
      <c r="AI15" s="71">
        <f t="shared" ca="1" si="17"/>
        <v>0</v>
      </c>
      <c r="AJ15" s="88">
        <f t="shared" ca="1" si="18"/>
        <v>0</v>
      </c>
      <c r="AK15" s="84" t="s">
        <v>49</v>
      </c>
      <c r="AL15" s="79"/>
      <c r="AM15" s="31">
        <f t="shared" ca="1" si="19"/>
        <v>0</v>
      </c>
      <c r="AN15" s="84" t="s">
        <v>49</v>
      </c>
      <c r="AO15" s="73"/>
      <c r="AP15" s="74">
        <f t="shared" ca="1" si="20"/>
        <v>0</v>
      </c>
      <c r="AQ15" s="82" t="s">
        <v>49</v>
      </c>
      <c r="AR15" s="81">
        <f t="shared" ca="1" si="21"/>
        <v>0</v>
      </c>
      <c r="AS15" s="29">
        <f t="shared" ca="1" si="22"/>
        <v>0</v>
      </c>
      <c r="AT15" s="82" t="s">
        <v>49</v>
      </c>
      <c r="AU15" s="71">
        <f t="shared" ca="1" si="23"/>
        <v>0</v>
      </c>
      <c r="AV15" s="74">
        <f t="shared" ca="1" si="24"/>
        <v>0</v>
      </c>
      <c r="AW15" s="82" t="s">
        <v>49</v>
      </c>
      <c r="AX15" s="81">
        <f t="shared" ca="1" si="25"/>
        <v>0</v>
      </c>
      <c r="AY15" s="29">
        <f t="shared" ca="1" si="26"/>
        <v>0</v>
      </c>
      <c r="AZ15" s="82" t="s">
        <v>49</v>
      </c>
      <c r="BA15" s="71">
        <f t="shared" ca="1" si="27"/>
        <v>0</v>
      </c>
      <c r="BB15" s="88">
        <f t="shared" ca="1" si="28"/>
        <v>0</v>
      </c>
      <c r="BC15" s="84" t="s">
        <v>49</v>
      </c>
      <c r="BD15" s="79"/>
      <c r="BE15" s="31">
        <f t="shared" ca="1" si="29"/>
        <v>0</v>
      </c>
      <c r="BF15" s="84" t="s">
        <v>49</v>
      </c>
      <c r="BG15" s="73"/>
    </row>
  </sheetData>
  <mergeCells count="17">
    <mergeCell ref="F4:K4"/>
    <mergeCell ref="L4:Q4"/>
    <mergeCell ref="R4:W4"/>
    <mergeCell ref="F3:W3"/>
    <mergeCell ref="B1:C1"/>
    <mergeCell ref="A3:A5"/>
    <mergeCell ref="B4:C4"/>
    <mergeCell ref="D4:E4"/>
    <mergeCell ref="B3:E3"/>
    <mergeCell ref="X3:AO3"/>
    <mergeCell ref="X4:AC4"/>
    <mergeCell ref="AD4:AI4"/>
    <mergeCell ref="AJ4:AO4"/>
    <mergeCell ref="AP3:BG3"/>
    <mergeCell ref="AP4:AU4"/>
    <mergeCell ref="AV4:BA4"/>
    <mergeCell ref="BB4:BG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Q43"/>
  <sheetViews>
    <sheetView workbookViewId="0">
      <selection activeCell="K33" sqref="K33"/>
    </sheetView>
  </sheetViews>
  <sheetFormatPr defaultRowHeight="15"/>
  <sheetData>
    <row r="3" spans="1:6">
      <c r="A3" s="144">
        <v>0</v>
      </c>
      <c r="B3" s="10" t="s">
        <v>10</v>
      </c>
      <c r="C3" s="10">
        <v>0.82699999999999996</v>
      </c>
      <c r="E3" s="10">
        <v>0.82699999999999996</v>
      </c>
      <c r="F3" s="10">
        <v>13.061</v>
      </c>
    </row>
    <row r="4" spans="1:6">
      <c r="A4" s="144"/>
      <c r="B4" s="10" t="s">
        <v>11</v>
      </c>
      <c r="C4" s="10">
        <v>13.061</v>
      </c>
      <c r="E4" s="10">
        <v>12.499000000000001</v>
      </c>
      <c r="F4" s="10">
        <v>3.1</v>
      </c>
    </row>
    <row r="5" spans="1:6">
      <c r="A5" s="144">
        <v>1</v>
      </c>
      <c r="B5" s="10" t="s">
        <v>10</v>
      </c>
      <c r="C5" s="10">
        <v>12.499000000000001</v>
      </c>
      <c r="E5" s="10">
        <v>5.4560000000000004</v>
      </c>
      <c r="F5" s="10">
        <v>13.779</v>
      </c>
    </row>
    <row r="6" spans="1:6">
      <c r="A6" s="144"/>
      <c r="B6" s="10" t="s">
        <v>11</v>
      </c>
      <c r="C6" s="10">
        <v>3.1</v>
      </c>
      <c r="E6" s="10">
        <v>14.691000000000001</v>
      </c>
      <c r="F6" s="10">
        <v>7.3259999999999996</v>
      </c>
    </row>
    <row r="7" spans="1:6">
      <c r="A7" s="144">
        <v>2</v>
      </c>
      <c r="B7" s="10" t="s">
        <v>10</v>
      </c>
      <c r="C7" s="10">
        <v>5.4560000000000004</v>
      </c>
      <c r="E7" s="10">
        <v>1.347</v>
      </c>
      <c r="F7" s="10">
        <v>9.1760000000000002</v>
      </c>
    </row>
    <row r="8" spans="1:6">
      <c r="A8" s="144"/>
      <c r="B8" s="10" t="s">
        <v>11</v>
      </c>
      <c r="C8" s="10">
        <v>13.779</v>
      </c>
    </row>
    <row r="9" spans="1:6">
      <c r="A9" s="144">
        <v>3</v>
      </c>
      <c r="B9" s="10" t="s">
        <v>10</v>
      </c>
      <c r="C9" s="10">
        <v>14.691000000000001</v>
      </c>
    </row>
    <row r="10" spans="1:6">
      <c r="A10" s="144"/>
      <c r="B10" s="10" t="s">
        <v>11</v>
      </c>
      <c r="C10" s="10">
        <v>7.3259999999999996</v>
      </c>
    </row>
    <row r="11" spans="1:6">
      <c r="A11" s="144">
        <v>4</v>
      </c>
      <c r="B11" s="10" t="s">
        <v>10</v>
      </c>
      <c r="C11" s="10">
        <v>1.347</v>
      </c>
    </row>
    <row r="12" spans="1:6">
      <c r="A12" s="144"/>
      <c r="B12" s="10" t="s">
        <v>11</v>
      </c>
      <c r="C12" s="10">
        <v>9.1760000000000002</v>
      </c>
    </row>
    <row r="15" spans="1:6">
      <c r="A15" s="11" t="s">
        <v>12</v>
      </c>
      <c r="B15">
        <f>SQRT((C5-C7)^2+(C6-C8)^2)</f>
        <v>12.792376245248574</v>
      </c>
    </row>
    <row r="16" spans="1:6">
      <c r="A16" t="s">
        <v>13</v>
      </c>
      <c r="B16">
        <f>SQRT((C7-C9)^2+(C8-C10)^2)</f>
        <v>11.266163233328372</v>
      </c>
    </row>
    <row r="17" spans="1:17">
      <c r="A17" t="s">
        <v>14</v>
      </c>
      <c r="B17">
        <f>SQRT((C9-C11)^2+(C10-C12)^2)</f>
        <v>13.471630784726846</v>
      </c>
    </row>
    <row r="19" spans="1:17">
      <c r="A19" s="34" t="s">
        <v>38</v>
      </c>
      <c r="B19">
        <v>0.02</v>
      </c>
      <c r="J19" s="33" t="s">
        <v>38</v>
      </c>
      <c r="K19">
        <v>0.01</v>
      </c>
    </row>
    <row r="20" spans="1:17">
      <c r="A20" s="40">
        <f>$B$19</f>
        <v>0.02</v>
      </c>
      <c r="B20" s="41" t="s">
        <v>27</v>
      </c>
      <c r="C20" s="42">
        <v>2</v>
      </c>
      <c r="D20" s="43" t="s">
        <v>26</v>
      </c>
      <c r="E20" s="42">
        <f t="shared" ref="E20:E27" si="0">C20/A20</f>
        <v>100</v>
      </c>
      <c r="F20" s="43" t="s">
        <v>20</v>
      </c>
      <c r="G20" s="44" t="s">
        <v>19</v>
      </c>
      <c r="H20" s="45">
        <f t="shared" ref="H20:H27" si="1">SQRT(E20)</f>
        <v>10</v>
      </c>
      <c r="J20" s="40">
        <f>$K$19</f>
        <v>0.01</v>
      </c>
      <c r="K20" s="41" t="s">
        <v>27</v>
      </c>
      <c r="L20" s="42">
        <v>2</v>
      </c>
      <c r="M20" s="43" t="s">
        <v>26</v>
      </c>
      <c r="N20" s="42">
        <f t="shared" ref="N20:N30" si="2">L20/J20</f>
        <v>200</v>
      </c>
      <c r="O20" s="43" t="s">
        <v>20</v>
      </c>
      <c r="P20" s="44" t="s">
        <v>19</v>
      </c>
      <c r="Q20" s="45">
        <f t="shared" ref="Q20:Q30" si="3">SQRT(N20)</f>
        <v>14.142135623730951</v>
      </c>
    </row>
    <row r="21" spans="1:17">
      <c r="A21" s="40">
        <f>$B$19</f>
        <v>0.02</v>
      </c>
      <c r="B21" s="41" t="s">
        <v>27</v>
      </c>
      <c r="C21" s="42">
        <v>3</v>
      </c>
      <c r="D21" s="43" t="s">
        <v>26</v>
      </c>
      <c r="E21" s="42">
        <f t="shared" ref="E21" si="4">C21/A21</f>
        <v>150</v>
      </c>
      <c r="F21" s="43" t="s">
        <v>20</v>
      </c>
      <c r="G21" s="44" t="s">
        <v>19</v>
      </c>
      <c r="H21" s="45">
        <f t="shared" ref="H21" si="5">SQRT(E21)</f>
        <v>12.24744871391589</v>
      </c>
      <c r="J21" s="40">
        <f>$K$19</f>
        <v>0.01</v>
      </c>
      <c r="K21" s="41" t="s">
        <v>27</v>
      </c>
      <c r="L21" s="42">
        <v>3</v>
      </c>
      <c r="M21" s="43" t="s">
        <v>26</v>
      </c>
      <c r="N21" s="42">
        <f t="shared" ref="N21" si="6">L21/J21</f>
        <v>300</v>
      </c>
      <c r="O21" s="43" t="s">
        <v>20</v>
      </c>
      <c r="P21" s="44" t="s">
        <v>19</v>
      </c>
      <c r="Q21" s="45">
        <f t="shared" ref="Q21" si="7">SQRT(N21)</f>
        <v>17.320508075688775</v>
      </c>
    </row>
    <row r="22" spans="1:17">
      <c r="A22" s="40">
        <f t="shared" ref="A22:A30" si="8">$B$19</f>
        <v>0.02</v>
      </c>
      <c r="B22" s="36" t="s">
        <v>27</v>
      </c>
      <c r="C22" s="37">
        <v>5</v>
      </c>
      <c r="D22" s="38" t="s">
        <v>26</v>
      </c>
      <c r="E22" s="37">
        <f t="shared" si="0"/>
        <v>250</v>
      </c>
      <c r="F22" s="38" t="s">
        <v>20</v>
      </c>
      <c r="G22" s="39" t="s">
        <v>19</v>
      </c>
      <c r="H22" s="13">
        <f t="shared" si="1"/>
        <v>15.811388300841896</v>
      </c>
      <c r="J22" s="40">
        <f t="shared" ref="J22:J30" si="9">$K$19</f>
        <v>0.01</v>
      </c>
      <c r="K22" s="36" t="s">
        <v>27</v>
      </c>
      <c r="L22" s="37">
        <v>5</v>
      </c>
      <c r="M22" s="38" t="s">
        <v>26</v>
      </c>
      <c r="N22" s="37">
        <f t="shared" si="2"/>
        <v>500</v>
      </c>
      <c r="O22" s="38" t="s">
        <v>20</v>
      </c>
      <c r="P22" s="39" t="s">
        <v>19</v>
      </c>
      <c r="Q22" s="13">
        <f t="shared" si="3"/>
        <v>22.360679774997898</v>
      </c>
    </row>
    <row r="23" spans="1:17">
      <c r="A23" s="40">
        <f t="shared" si="8"/>
        <v>0.02</v>
      </c>
      <c r="B23" s="36" t="s">
        <v>27</v>
      </c>
      <c r="C23" s="37">
        <v>10</v>
      </c>
      <c r="D23" s="38" t="s">
        <v>26</v>
      </c>
      <c r="E23" s="37">
        <f t="shared" si="0"/>
        <v>500</v>
      </c>
      <c r="F23" s="38" t="s">
        <v>21</v>
      </c>
      <c r="G23" s="39" t="s">
        <v>19</v>
      </c>
      <c r="H23" s="13">
        <f t="shared" si="1"/>
        <v>22.360679774997898</v>
      </c>
      <c r="J23" s="40">
        <f t="shared" si="9"/>
        <v>0.01</v>
      </c>
      <c r="K23" s="36" t="s">
        <v>27</v>
      </c>
      <c r="L23" s="37">
        <v>10</v>
      </c>
      <c r="M23" s="38" t="s">
        <v>26</v>
      </c>
      <c r="N23" s="37">
        <f t="shared" si="2"/>
        <v>1000</v>
      </c>
      <c r="O23" s="38" t="s">
        <v>21</v>
      </c>
      <c r="P23" s="39" t="s">
        <v>19</v>
      </c>
      <c r="Q23" s="13">
        <f t="shared" si="3"/>
        <v>31.622776601683793</v>
      </c>
    </row>
    <row r="24" spans="1:17">
      <c r="A24" s="40">
        <f t="shared" si="8"/>
        <v>0.02</v>
      </c>
      <c r="B24" s="36" t="s">
        <v>27</v>
      </c>
      <c r="C24" s="37">
        <v>30</v>
      </c>
      <c r="D24" s="38" t="s">
        <v>26</v>
      </c>
      <c r="E24" s="37">
        <f t="shared" si="0"/>
        <v>1500</v>
      </c>
      <c r="F24" s="38" t="s">
        <v>22</v>
      </c>
      <c r="G24" s="39" t="s">
        <v>19</v>
      </c>
      <c r="H24" s="13">
        <f t="shared" si="1"/>
        <v>38.729833462074168</v>
      </c>
      <c r="J24" s="40">
        <f t="shared" si="9"/>
        <v>0.01</v>
      </c>
      <c r="K24" s="36" t="s">
        <v>27</v>
      </c>
      <c r="L24" s="37">
        <v>30</v>
      </c>
      <c r="M24" s="38" t="s">
        <v>26</v>
      </c>
      <c r="N24" s="37">
        <f>L24/J24</f>
        <v>3000</v>
      </c>
      <c r="O24" s="38" t="s">
        <v>22</v>
      </c>
      <c r="P24" s="39" t="s">
        <v>19</v>
      </c>
      <c r="Q24" s="13">
        <f t="shared" si="3"/>
        <v>54.772255750516614</v>
      </c>
    </row>
    <row r="25" spans="1:17">
      <c r="A25" s="40">
        <f t="shared" si="8"/>
        <v>0.02</v>
      </c>
      <c r="B25" s="36" t="s">
        <v>27</v>
      </c>
      <c r="C25" s="37">
        <v>50</v>
      </c>
      <c r="D25" s="38" t="s">
        <v>26</v>
      </c>
      <c r="E25" s="37">
        <f t="shared" si="0"/>
        <v>2500</v>
      </c>
      <c r="F25" s="38" t="s">
        <v>23</v>
      </c>
      <c r="G25" s="39" t="s">
        <v>19</v>
      </c>
      <c r="H25" s="13">
        <f t="shared" si="1"/>
        <v>50</v>
      </c>
      <c r="J25" s="40">
        <f t="shared" si="9"/>
        <v>0.01</v>
      </c>
      <c r="K25" s="36" t="s">
        <v>27</v>
      </c>
      <c r="L25" s="37">
        <v>50</v>
      </c>
      <c r="M25" s="38" t="s">
        <v>26</v>
      </c>
      <c r="N25" s="37">
        <f t="shared" si="2"/>
        <v>5000</v>
      </c>
      <c r="O25" s="38" t="s">
        <v>23</v>
      </c>
      <c r="P25" s="39" t="s">
        <v>19</v>
      </c>
      <c r="Q25" s="13">
        <f t="shared" si="3"/>
        <v>70.710678118654755</v>
      </c>
    </row>
    <row r="26" spans="1:17">
      <c r="A26" s="40">
        <f t="shared" si="8"/>
        <v>0.02</v>
      </c>
      <c r="B26" s="36" t="s">
        <v>27</v>
      </c>
      <c r="C26" s="37">
        <v>80</v>
      </c>
      <c r="D26" s="38" t="s">
        <v>26</v>
      </c>
      <c r="E26" s="37">
        <f t="shared" si="0"/>
        <v>4000</v>
      </c>
      <c r="F26" s="38" t="s">
        <v>24</v>
      </c>
      <c r="G26" s="39" t="s">
        <v>19</v>
      </c>
      <c r="H26" s="13">
        <f t="shared" si="1"/>
        <v>63.245553203367585</v>
      </c>
      <c r="J26" s="40">
        <f t="shared" si="9"/>
        <v>0.01</v>
      </c>
      <c r="K26" s="36" t="s">
        <v>27</v>
      </c>
      <c r="L26" s="37">
        <v>80</v>
      </c>
      <c r="M26" s="38" t="s">
        <v>26</v>
      </c>
      <c r="N26" s="37">
        <f t="shared" si="2"/>
        <v>8000</v>
      </c>
      <c r="O26" s="38" t="s">
        <v>24</v>
      </c>
      <c r="P26" s="39" t="s">
        <v>19</v>
      </c>
      <c r="Q26" s="13">
        <f t="shared" si="3"/>
        <v>89.442719099991592</v>
      </c>
    </row>
    <row r="27" spans="1:17">
      <c r="A27" s="40">
        <f t="shared" si="8"/>
        <v>0.02</v>
      </c>
      <c r="B27" s="36" t="s">
        <v>27</v>
      </c>
      <c r="C27" s="37">
        <v>100</v>
      </c>
      <c r="D27" s="38" t="s">
        <v>26</v>
      </c>
      <c r="E27" s="37">
        <f t="shared" si="0"/>
        <v>5000</v>
      </c>
      <c r="F27" s="38" t="s">
        <v>25</v>
      </c>
      <c r="G27" s="39" t="s">
        <v>19</v>
      </c>
      <c r="H27" s="13">
        <f t="shared" si="1"/>
        <v>70.710678118654755</v>
      </c>
      <c r="J27" s="40">
        <f t="shared" si="9"/>
        <v>0.01</v>
      </c>
      <c r="K27" s="36" t="s">
        <v>27</v>
      </c>
      <c r="L27" s="37">
        <v>100</v>
      </c>
      <c r="M27" s="38" t="s">
        <v>26</v>
      </c>
      <c r="N27" s="37">
        <f t="shared" si="2"/>
        <v>10000</v>
      </c>
      <c r="O27" s="38" t="s">
        <v>25</v>
      </c>
      <c r="P27" s="39" t="s">
        <v>19</v>
      </c>
      <c r="Q27" s="13">
        <f t="shared" si="3"/>
        <v>100</v>
      </c>
    </row>
    <row r="28" spans="1:17">
      <c r="A28" s="40">
        <f t="shared" si="8"/>
        <v>0.02</v>
      </c>
      <c r="B28" s="36" t="s">
        <v>27</v>
      </c>
      <c r="C28" s="37">
        <v>200</v>
      </c>
      <c r="D28" s="38" t="s">
        <v>26</v>
      </c>
      <c r="E28" s="37">
        <f t="shared" ref="E28:E30" si="10">C28/A28</f>
        <v>10000</v>
      </c>
      <c r="F28" s="38" t="s">
        <v>25</v>
      </c>
      <c r="G28" s="39" t="s">
        <v>19</v>
      </c>
      <c r="H28" s="13">
        <f t="shared" ref="H28:H30" si="11">SQRT(E28)</f>
        <v>100</v>
      </c>
      <c r="J28" s="40">
        <f t="shared" si="9"/>
        <v>0.01</v>
      </c>
      <c r="K28" s="36" t="s">
        <v>27</v>
      </c>
      <c r="L28" s="37">
        <v>200</v>
      </c>
      <c r="M28" s="38" t="s">
        <v>26</v>
      </c>
      <c r="N28" s="37">
        <f t="shared" si="2"/>
        <v>20000</v>
      </c>
      <c r="O28" s="38" t="s">
        <v>25</v>
      </c>
      <c r="P28" s="39" t="s">
        <v>19</v>
      </c>
      <c r="Q28" s="13">
        <f t="shared" si="3"/>
        <v>141.42135623730951</v>
      </c>
    </row>
    <row r="29" spans="1:17">
      <c r="A29" s="40">
        <f t="shared" si="8"/>
        <v>0.02</v>
      </c>
      <c r="B29" s="36" t="s">
        <v>27</v>
      </c>
      <c r="C29" s="37">
        <v>500</v>
      </c>
      <c r="D29" s="38" t="s">
        <v>26</v>
      </c>
      <c r="E29" s="37">
        <f t="shared" si="10"/>
        <v>25000</v>
      </c>
      <c r="F29" s="38" t="s">
        <v>25</v>
      </c>
      <c r="G29" s="39" t="s">
        <v>19</v>
      </c>
      <c r="H29" s="13">
        <f t="shared" si="11"/>
        <v>158.11388300841898</v>
      </c>
      <c r="J29" s="40">
        <f t="shared" si="9"/>
        <v>0.01</v>
      </c>
      <c r="K29" s="36" t="s">
        <v>27</v>
      </c>
      <c r="L29" s="37">
        <v>500</v>
      </c>
      <c r="M29" s="38" t="s">
        <v>26</v>
      </c>
      <c r="N29" s="37">
        <f t="shared" si="2"/>
        <v>50000</v>
      </c>
      <c r="O29" s="38" t="s">
        <v>25</v>
      </c>
      <c r="P29" s="39" t="s">
        <v>19</v>
      </c>
      <c r="Q29" s="13">
        <f t="shared" si="3"/>
        <v>223.60679774997897</v>
      </c>
    </row>
    <row r="30" spans="1:17">
      <c r="A30" s="35">
        <f t="shared" si="8"/>
        <v>0.02</v>
      </c>
      <c r="B30" s="36" t="s">
        <v>27</v>
      </c>
      <c r="C30" s="37">
        <v>1000</v>
      </c>
      <c r="D30" s="38" t="s">
        <v>26</v>
      </c>
      <c r="E30" s="37">
        <f t="shared" si="10"/>
        <v>50000</v>
      </c>
      <c r="F30" s="38" t="s">
        <v>25</v>
      </c>
      <c r="G30" s="39" t="s">
        <v>19</v>
      </c>
      <c r="H30" s="13">
        <f t="shared" si="11"/>
        <v>223.60679774997897</v>
      </c>
      <c r="J30" s="35">
        <f t="shared" si="9"/>
        <v>0.01</v>
      </c>
      <c r="K30" s="36" t="s">
        <v>27</v>
      </c>
      <c r="L30" s="37">
        <v>1000</v>
      </c>
      <c r="M30" s="38" t="s">
        <v>26</v>
      </c>
      <c r="N30" s="37">
        <f t="shared" si="2"/>
        <v>100000</v>
      </c>
      <c r="O30" s="38" t="s">
        <v>25</v>
      </c>
      <c r="P30" s="39" t="s">
        <v>19</v>
      </c>
      <c r="Q30" s="13">
        <f t="shared" si="3"/>
        <v>316.22776601683796</v>
      </c>
    </row>
    <row r="32" spans="1:17">
      <c r="A32" s="33" t="s">
        <v>38</v>
      </c>
      <c r="B32">
        <v>8.0000000000000002E-3</v>
      </c>
      <c r="J32" s="33" t="s">
        <v>38</v>
      </c>
      <c r="K32">
        <v>5.0000000000000001E-3</v>
      </c>
    </row>
    <row r="33" spans="1:17">
      <c r="A33" s="40">
        <f>$B$32</f>
        <v>8.0000000000000002E-3</v>
      </c>
      <c r="B33" s="41" t="s">
        <v>27</v>
      </c>
      <c r="C33" s="42">
        <v>2</v>
      </c>
      <c r="D33" s="43" t="s">
        <v>26</v>
      </c>
      <c r="E33" s="42">
        <f t="shared" ref="E33:E43" si="12">C33/A33</f>
        <v>250</v>
      </c>
      <c r="F33" s="43" t="s">
        <v>20</v>
      </c>
      <c r="G33" s="44" t="s">
        <v>19</v>
      </c>
      <c r="H33" s="45">
        <f t="shared" ref="H33:H43" si="13">SQRT(E33)</f>
        <v>15.811388300841896</v>
      </c>
      <c r="J33" s="40">
        <f>$K$32</f>
        <v>5.0000000000000001E-3</v>
      </c>
      <c r="K33" s="41" t="s">
        <v>27</v>
      </c>
      <c r="L33" s="42">
        <v>2</v>
      </c>
      <c r="M33" s="43" t="s">
        <v>26</v>
      </c>
      <c r="N33" s="42">
        <f t="shared" ref="N33:N43" si="14">L33/J33</f>
        <v>400</v>
      </c>
      <c r="O33" s="43" t="s">
        <v>20</v>
      </c>
      <c r="P33" s="44" t="s">
        <v>19</v>
      </c>
      <c r="Q33" s="45">
        <f t="shared" ref="Q33:Q43" si="15">SQRT(N33)</f>
        <v>20</v>
      </c>
    </row>
    <row r="34" spans="1:17">
      <c r="A34" s="40">
        <f>$B$32</f>
        <v>8.0000000000000002E-3</v>
      </c>
      <c r="B34" s="41" t="s">
        <v>27</v>
      </c>
      <c r="C34" s="42">
        <v>3</v>
      </c>
      <c r="D34" s="43" t="s">
        <v>26</v>
      </c>
      <c r="E34" s="42">
        <f t="shared" ref="E34" si="16">C34/A34</f>
        <v>375</v>
      </c>
      <c r="F34" s="43" t="s">
        <v>20</v>
      </c>
      <c r="G34" s="44" t="s">
        <v>19</v>
      </c>
      <c r="H34" s="45">
        <f t="shared" ref="H34" si="17">SQRT(E34)</f>
        <v>19.364916731037084</v>
      </c>
      <c r="J34" s="40">
        <f>$K$32</f>
        <v>5.0000000000000001E-3</v>
      </c>
      <c r="K34" s="41" t="s">
        <v>27</v>
      </c>
      <c r="L34" s="42">
        <v>3</v>
      </c>
      <c r="M34" s="43" t="s">
        <v>26</v>
      </c>
      <c r="N34" s="42">
        <f t="shared" ref="N34" si="18">L34/J34</f>
        <v>600</v>
      </c>
      <c r="O34" s="43" t="s">
        <v>20</v>
      </c>
      <c r="P34" s="44" t="s">
        <v>19</v>
      </c>
      <c r="Q34" s="45">
        <f t="shared" ref="Q34" si="19">SQRT(N34)</f>
        <v>24.494897427831781</v>
      </c>
    </row>
    <row r="35" spans="1:17">
      <c r="A35" s="40">
        <f t="shared" ref="A35:A43" si="20">$B$32</f>
        <v>8.0000000000000002E-3</v>
      </c>
      <c r="B35" s="36" t="s">
        <v>27</v>
      </c>
      <c r="C35" s="37">
        <v>5</v>
      </c>
      <c r="D35" s="38" t="s">
        <v>26</v>
      </c>
      <c r="E35" s="37">
        <f t="shared" si="12"/>
        <v>625</v>
      </c>
      <c r="F35" s="38" t="s">
        <v>20</v>
      </c>
      <c r="G35" s="39" t="s">
        <v>19</v>
      </c>
      <c r="H35" s="13">
        <f t="shared" si="13"/>
        <v>25</v>
      </c>
      <c r="J35" s="40">
        <f t="shared" ref="J35:J43" si="21">$K$32</f>
        <v>5.0000000000000001E-3</v>
      </c>
      <c r="K35" s="36" t="s">
        <v>27</v>
      </c>
      <c r="L35" s="37">
        <v>5</v>
      </c>
      <c r="M35" s="38" t="s">
        <v>26</v>
      </c>
      <c r="N35" s="37">
        <f t="shared" si="14"/>
        <v>1000</v>
      </c>
      <c r="O35" s="38" t="s">
        <v>20</v>
      </c>
      <c r="P35" s="39" t="s">
        <v>19</v>
      </c>
      <c r="Q35" s="13">
        <f t="shared" si="15"/>
        <v>31.622776601683793</v>
      </c>
    </row>
    <row r="36" spans="1:17">
      <c r="A36" s="40">
        <f t="shared" si="20"/>
        <v>8.0000000000000002E-3</v>
      </c>
      <c r="B36" s="36" t="s">
        <v>27</v>
      </c>
      <c r="C36" s="37">
        <v>10</v>
      </c>
      <c r="D36" s="38" t="s">
        <v>26</v>
      </c>
      <c r="E36" s="37">
        <f t="shared" si="12"/>
        <v>1250</v>
      </c>
      <c r="F36" s="38" t="s">
        <v>21</v>
      </c>
      <c r="G36" s="39" t="s">
        <v>19</v>
      </c>
      <c r="H36" s="13">
        <f t="shared" si="13"/>
        <v>35.355339059327378</v>
      </c>
      <c r="J36" s="40">
        <f t="shared" si="21"/>
        <v>5.0000000000000001E-3</v>
      </c>
      <c r="K36" s="36" t="s">
        <v>27</v>
      </c>
      <c r="L36" s="37">
        <v>10</v>
      </c>
      <c r="M36" s="38" t="s">
        <v>26</v>
      </c>
      <c r="N36" s="37">
        <f t="shared" si="14"/>
        <v>2000</v>
      </c>
      <c r="O36" s="38" t="s">
        <v>21</v>
      </c>
      <c r="P36" s="39" t="s">
        <v>19</v>
      </c>
      <c r="Q36" s="13">
        <f t="shared" si="15"/>
        <v>44.721359549995796</v>
      </c>
    </row>
    <row r="37" spans="1:17">
      <c r="A37" s="40">
        <f t="shared" si="20"/>
        <v>8.0000000000000002E-3</v>
      </c>
      <c r="B37" s="36" t="s">
        <v>27</v>
      </c>
      <c r="C37" s="37">
        <v>30</v>
      </c>
      <c r="D37" s="38" t="s">
        <v>26</v>
      </c>
      <c r="E37" s="37">
        <f t="shared" si="12"/>
        <v>3750</v>
      </c>
      <c r="F37" s="38" t="s">
        <v>22</v>
      </c>
      <c r="G37" s="39" t="s">
        <v>19</v>
      </c>
      <c r="H37" s="13">
        <f t="shared" si="13"/>
        <v>61.237243569579455</v>
      </c>
      <c r="J37" s="40">
        <f t="shared" si="21"/>
        <v>5.0000000000000001E-3</v>
      </c>
      <c r="K37" s="36" t="s">
        <v>27</v>
      </c>
      <c r="L37" s="37">
        <v>30</v>
      </c>
      <c r="M37" s="38" t="s">
        <v>26</v>
      </c>
      <c r="N37" s="37">
        <f t="shared" si="14"/>
        <v>6000</v>
      </c>
      <c r="O37" s="38" t="s">
        <v>22</v>
      </c>
      <c r="P37" s="39" t="s">
        <v>19</v>
      </c>
      <c r="Q37" s="13">
        <f t="shared" si="15"/>
        <v>77.459666924148337</v>
      </c>
    </row>
    <row r="38" spans="1:17">
      <c r="A38" s="40">
        <f t="shared" si="20"/>
        <v>8.0000000000000002E-3</v>
      </c>
      <c r="B38" s="36" t="s">
        <v>27</v>
      </c>
      <c r="C38" s="37">
        <v>50</v>
      </c>
      <c r="D38" s="38" t="s">
        <v>26</v>
      </c>
      <c r="E38" s="37">
        <f t="shared" si="12"/>
        <v>6250</v>
      </c>
      <c r="F38" s="38" t="s">
        <v>23</v>
      </c>
      <c r="G38" s="39" t="s">
        <v>19</v>
      </c>
      <c r="H38" s="13">
        <f t="shared" si="13"/>
        <v>79.05694150420949</v>
      </c>
      <c r="J38" s="40">
        <f t="shared" si="21"/>
        <v>5.0000000000000001E-3</v>
      </c>
      <c r="K38" s="36" t="s">
        <v>27</v>
      </c>
      <c r="L38" s="37">
        <v>50</v>
      </c>
      <c r="M38" s="38" t="s">
        <v>26</v>
      </c>
      <c r="N38" s="37">
        <f t="shared" si="14"/>
        <v>10000</v>
      </c>
      <c r="O38" s="38" t="s">
        <v>23</v>
      </c>
      <c r="P38" s="39" t="s">
        <v>19</v>
      </c>
      <c r="Q38" s="13">
        <f t="shared" si="15"/>
        <v>100</v>
      </c>
    </row>
    <row r="39" spans="1:17">
      <c r="A39" s="40">
        <f t="shared" si="20"/>
        <v>8.0000000000000002E-3</v>
      </c>
      <c r="B39" s="36" t="s">
        <v>27</v>
      </c>
      <c r="C39" s="37">
        <v>80</v>
      </c>
      <c r="D39" s="38" t="s">
        <v>26</v>
      </c>
      <c r="E39" s="37">
        <f t="shared" si="12"/>
        <v>10000</v>
      </c>
      <c r="F39" s="38" t="s">
        <v>24</v>
      </c>
      <c r="G39" s="39" t="s">
        <v>19</v>
      </c>
      <c r="H39" s="13">
        <f t="shared" si="13"/>
        <v>100</v>
      </c>
      <c r="J39" s="40">
        <f t="shared" si="21"/>
        <v>5.0000000000000001E-3</v>
      </c>
      <c r="K39" s="36" t="s">
        <v>27</v>
      </c>
      <c r="L39" s="37">
        <v>80</v>
      </c>
      <c r="M39" s="38" t="s">
        <v>26</v>
      </c>
      <c r="N39" s="37">
        <f t="shared" si="14"/>
        <v>16000</v>
      </c>
      <c r="O39" s="38" t="s">
        <v>24</v>
      </c>
      <c r="P39" s="39" t="s">
        <v>19</v>
      </c>
      <c r="Q39" s="13">
        <f t="shared" si="15"/>
        <v>126.49110640673517</v>
      </c>
    </row>
    <row r="40" spans="1:17">
      <c r="A40" s="40">
        <f t="shared" si="20"/>
        <v>8.0000000000000002E-3</v>
      </c>
      <c r="B40" s="36" t="s">
        <v>27</v>
      </c>
      <c r="C40" s="37">
        <v>100</v>
      </c>
      <c r="D40" s="38" t="s">
        <v>26</v>
      </c>
      <c r="E40" s="37">
        <f t="shared" si="12"/>
        <v>12500</v>
      </c>
      <c r="F40" s="38" t="s">
        <v>25</v>
      </c>
      <c r="G40" s="39" t="s">
        <v>19</v>
      </c>
      <c r="H40" s="13">
        <f t="shared" si="13"/>
        <v>111.80339887498948</v>
      </c>
      <c r="J40" s="40">
        <f t="shared" si="21"/>
        <v>5.0000000000000001E-3</v>
      </c>
      <c r="K40" s="36" t="s">
        <v>27</v>
      </c>
      <c r="L40" s="37">
        <v>100</v>
      </c>
      <c r="M40" s="38" t="s">
        <v>26</v>
      </c>
      <c r="N40" s="37">
        <f t="shared" si="14"/>
        <v>20000</v>
      </c>
      <c r="O40" s="38" t="s">
        <v>25</v>
      </c>
      <c r="P40" s="39" t="s">
        <v>19</v>
      </c>
      <c r="Q40" s="13">
        <f t="shared" si="15"/>
        <v>141.42135623730951</v>
      </c>
    </row>
    <row r="41" spans="1:17">
      <c r="A41" s="40">
        <f t="shared" si="20"/>
        <v>8.0000000000000002E-3</v>
      </c>
      <c r="B41" s="36" t="s">
        <v>27</v>
      </c>
      <c r="C41" s="37">
        <v>200</v>
      </c>
      <c r="D41" s="38" t="s">
        <v>26</v>
      </c>
      <c r="E41" s="37">
        <f t="shared" si="12"/>
        <v>25000</v>
      </c>
      <c r="F41" s="38" t="s">
        <v>25</v>
      </c>
      <c r="G41" s="39" t="s">
        <v>19</v>
      </c>
      <c r="H41" s="13">
        <f t="shared" si="13"/>
        <v>158.11388300841898</v>
      </c>
      <c r="J41" s="40">
        <f t="shared" si="21"/>
        <v>5.0000000000000001E-3</v>
      </c>
      <c r="K41" s="36" t="s">
        <v>27</v>
      </c>
      <c r="L41" s="37">
        <v>200</v>
      </c>
      <c r="M41" s="38" t="s">
        <v>26</v>
      </c>
      <c r="N41" s="37">
        <f t="shared" si="14"/>
        <v>40000</v>
      </c>
      <c r="O41" s="38" t="s">
        <v>25</v>
      </c>
      <c r="P41" s="39" t="s">
        <v>19</v>
      </c>
      <c r="Q41" s="13">
        <f t="shared" si="15"/>
        <v>200</v>
      </c>
    </row>
    <row r="42" spans="1:17">
      <c r="A42" s="40">
        <f t="shared" si="20"/>
        <v>8.0000000000000002E-3</v>
      </c>
      <c r="B42" s="36" t="s">
        <v>27</v>
      </c>
      <c r="C42" s="37">
        <v>500</v>
      </c>
      <c r="D42" s="38" t="s">
        <v>26</v>
      </c>
      <c r="E42" s="37">
        <f t="shared" si="12"/>
        <v>62500</v>
      </c>
      <c r="F42" s="38" t="s">
        <v>25</v>
      </c>
      <c r="G42" s="39" t="s">
        <v>19</v>
      </c>
      <c r="H42" s="13">
        <f t="shared" si="13"/>
        <v>250</v>
      </c>
      <c r="J42" s="40">
        <f t="shared" si="21"/>
        <v>5.0000000000000001E-3</v>
      </c>
      <c r="K42" s="36" t="s">
        <v>27</v>
      </c>
      <c r="L42" s="37">
        <v>500</v>
      </c>
      <c r="M42" s="38" t="s">
        <v>26</v>
      </c>
      <c r="N42" s="37">
        <f t="shared" si="14"/>
        <v>100000</v>
      </c>
      <c r="O42" s="38" t="s">
        <v>25</v>
      </c>
      <c r="P42" s="39" t="s">
        <v>19</v>
      </c>
      <c r="Q42" s="13">
        <f t="shared" si="15"/>
        <v>316.22776601683796</v>
      </c>
    </row>
    <row r="43" spans="1:17">
      <c r="A43" s="35">
        <f t="shared" si="20"/>
        <v>8.0000000000000002E-3</v>
      </c>
      <c r="B43" s="36" t="s">
        <v>27</v>
      </c>
      <c r="C43" s="37">
        <v>1000</v>
      </c>
      <c r="D43" s="38" t="s">
        <v>26</v>
      </c>
      <c r="E43" s="37">
        <f t="shared" si="12"/>
        <v>125000</v>
      </c>
      <c r="F43" s="38" t="s">
        <v>25</v>
      </c>
      <c r="G43" s="39" t="s">
        <v>19</v>
      </c>
      <c r="H43" s="13">
        <f t="shared" si="13"/>
        <v>353.55339059327378</v>
      </c>
      <c r="J43" s="35">
        <f t="shared" si="21"/>
        <v>5.0000000000000001E-3</v>
      </c>
      <c r="K43" s="36" t="s">
        <v>27</v>
      </c>
      <c r="L43" s="37">
        <v>1000</v>
      </c>
      <c r="M43" s="38" t="s">
        <v>26</v>
      </c>
      <c r="N43" s="37">
        <f t="shared" si="14"/>
        <v>200000</v>
      </c>
      <c r="O43" s="38" t="s">
        <v>25</v>
      </c>
      <c r="P43" s="39" t="s">
        <v>19</v>
      </c>
      <c r="Q43" s="13">
        <f t="shared" si="15"/>
        <v>447.21359549995793</v>
      </c>
    </row>
  </sheetData>
  <mergeCells count="5">
    <mergeCell ref="A11:A12"/>
    <mergeCell ref="A9:A10"/>
    <mergeCell ref="A7:A8"/>
    <mergeCell ref="A5:A6"/>
    <mergeCell ref="A3:A4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3" sqref="C1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BY51"/>
  <sheetViews>
    <sheetView topLeftCell="AB13" zoomScale="55" zoomScaleNormal="55" workbookViewId="0">
      <selection activeCell="AP37" sqref="AP37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5</v>
      </c>
      <c r="B7" s="16">
        <v>16</v>
      </c>
      <c r="C7" s="16">
        <v>16</v>
      </c>
      <c r="D7" s="1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21">
        <f>I7/A$7</f>
        <v>1</v>
      </c>
      <c r="K7" s="15">
        <f>AVERAGE(H7:H16)</f>
        <v>36.97</v>
      </c>
      <c r="L7" s="15">
        <f>AVERAGEIF(H7:H16,"&gt;0")</f>
        <v>36.97</v>
      </c>
      <c r="M7" s="19">
        <f>AVERAGE(J7:J16)</f>
        <v>0.91999999999999993</v>
      </c>
      <c r="N7" s="4">
        <v>1</v>
      </c>
      <c r="O7" s="4">
        <v>37.69</v>
      </c>
      <c r="P7" s="4">
        <v>5</v>
      </c>
      <c r="Q7" s="21">
        <f>P7/A$8</f>
        <v>1</v>
      </c>
      <c r="R7" s="146">
        <f>AVERAGE(O7:O26)</f>
        <v>34.884</v>
      </c>
      <c r="S7" s="146">
        <f>AVERAGEIF(O7:O26,"&gt;0")</f>
        <v>34.884</v>
      </c>
      <c r="T7" s="146">
        <f>VAR(O7:O26)</f>
        <v>120.41169894736825</v>
      </c>
      <c r="U7" s="146">
        <f>STDEV(O7:O26)</f>
        <v>10.973226460224369</v>
      </c>
      <c r="V7" s="147">
        <f>AVERAGE(Q7:Q26)</f>
        <v>0.8600000000000001</v>
      </c>
      <c r="W7" s="49">
        <v>34.9</v>
      </c>
      <c r="X7" s="67">
        <v>4.1399999999999997</v>
      </c>
      <c r="Y7" s="67">
        <v>4.3</v>
      </c>
      <c r="Z7" s="67">
        <v>0.52800000000000002</v>
      </c>
      <c r="AA7" s="50">
        <f>Y7/$A8</f>
        <v>0.86</v>
      </c>
      <c r="AB7" s="50">
        <f>Z7/$A$8</f>
        <v>0.1056</v>
      </c>
      <c r="AC7" s="4">
        <v>1</v>
      </c>
      <c r="AD7" s="4">
        <v>37.69</v>
      </c>
      <c r="AE7" s="4">
        <v>5</v>
      </c>
      <c r="AF7" s="21">
        <f>AE7/A$9</f>
        <v>1</v>
      </c>
      <c r="AG7" s="146">
        <f>AVERAGE(AD7:AD26)</f>
        <v>25.662500000000001</v>
      </c>
      <c r="AH7" s="146">
        <f>AVERAGEIF(AD7:AD26,"&gt;0")</f>
        <v>27.013157894736842</v>
      </c>
      <c r="AI7" s="146">
        <f>VAR(AD7:AD26)</f>
        <v>192.89097763157883</v>
      </c>
      <c r="AJ7" s="146">
        <f>STDEV(AD7:AD26)</f>
        <v>13.88851963427272</v>
      </c>
      <c r="AK7" s="147">
        <f>AVERAGE(AF7:AF26)</f>
        <v>0.63000000000000012</v>
      </c>
      <c r="AL7" s="53">
        <v>25.7</v>
      </c>
      <c r="AM7" s="68">
        <v>6.5</v>
      </c>
      <c r="AN7" s="68">
        <v>3.15</v>
      </c>
      <c r="AO7" s="68">
        <v>0.57399999999999995</v>
      </c>
      <c r="AP7" s="54">
        <f>AN7/$A9</f>
        <v>0.63</v>
      </c>
      <c r="AQ7" s="54">
        <f>AO7/$A$9</f>
        <v>0.11479999999999999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5</v>
      </c>
      <c r="BM7" s="17">
        <v>15</v>
      </c>
      <c r="BN7" s="17">
        <v>15</v>
      </c>
      <c r="BO7" s="17">
        <f>BL7/(BM7*BN7)</f>
        <v>2.2222222222222223E-2</v>
      </c>
      <c r="BP7" s="4"/>
      <c r="BQ7" s="4">
        <v>1</v>
      </c>
      <c r="BR7" s="1">
        <v>10</v>
      </c>
      <c r="BS7" s="4">
        <v>37.69</v>
      </c>
      <c r="BT7" s="4">
        <v>5</v>
      </c>
      <c r="BU7" s="21">
        <f>BT7/BL$7</f>
        <v>1</v>
      </c>
      <c r="BW7" s="15">
        <f>AVERAGE(BS7:BS16)</f>
        <v>34.523000000000003</v>
      </c>
      <c r="BX7" s="15">
        <f>AVERAGEIF(BS7:BS16,"&gt;0")</f>
        <v>34.523000000000003</v>
      </c>
      <c r="BY7" s="19">
        <f>AVERAGE(BU7:BU16)</f>
        <v>0.8600000000000001</v>
      </c>
    </row>
    <row r="8" spans="1:77">
      <c r="A8" s="4">
        <v>5</v>
      </c>
      <c r="B8" s="17">
        <v>15</v>
      </c>
      <c r="C8" s="17">
        <v>15</v>
      </c>
      <c r="D8" s="17">
        <f t="shared" ref="D8:D10" si="0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21">
        <f t="shared" ref="J8:J16" si="1">I8/A$7</f>
        <v>1</v>
      </c>
      <c r="N8" s="4">
        <v>2</v>
      </c>
      <c r="O8" s="4">
        <v>25.46</v>
      </c>
      <c r="P8" s="4">
        <v>3</v>
      </c>
      <c r="Q8" s="21">
        <f t="shared" ref="Q8:Q26" si="2">P8/A$8</f>
        <v>0.6</v>
      </c>
      <c r="AC8" s="4">
        <v>2</v>
      </c>
      <c r="AD8" s="4">
        <v>25.46</v>
      </c>
      <c r="AE8" s="4">
        <v>3</v>
      </c>
      <c r="AF8" s="21">
        <f t="shared" ref="AF8:AF26" si="3">AE8/A$9</f>
        <v>0.6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25.46</v>
      </c>
      <c r="BT8" s="4">
        <v>3</v>
      </c>
      <c r="BU8" s="21">
        <f t="shared" ref="BU8:BU16" si="5">BT8/BL$7</f>
        <v>0.6</v>
      </c>
    </row>
    <row r="9" spans="1:77">
      <c r="A9" s="4">
        <v>5</v>
      </c>
      <c r="B9" s="52">
        <v>22</v>
      </c>
      <c r="C9" s="52">
        <v>22</v>
      </c>
      <c r="D9" s="52">
        <f t="shared" si="0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21">
        <f t="shared" si="1"/>
        <v>1</v>
      </c>
      <c r="N9" s="4">
        <v>3</v>
      </c>
      <c r="O9" s="4">
        <v>49.92</v>
      </c>
      <c r="P9" s="4">
        <v>5</v>
      </c>
      <c r="Q9" s="21">
        <f t="shared" si="2"/>
        <v>1</v>
      </c>
      <c r="AC9" s="4">
        <v>3</v>
      </c>
      <c r="AD9" s="4">
        <v>25.46</v>
      </c>
      <c r="AE9" s="4">
        <v>3</v>
      </c>
      <c r="AF9" s="21">
        <f t="shared" si="3"/>
        <v>0.6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49.92</v>
      </c>
      <c r="BT9" s="4">
        <v>5</v>
      </c>
      <c r="BU9" s="21">
        <f t="shared" si="5"/>
        <v>1</v>
      </c>
    </row>
    <row r="10" spans="1:77">
      <c r="A10" s="4">
        <v>5</v>
      </c>
      <c r="B10" s="55">
        <v>25</v>
      </c>
      <c r="C10" s="55">
        <v>25</v>
      </c>
      <c r="D10" s="55">
        <f t="shared" si="0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21">
        <f t="shared" si="1"/>
        <v>1</v>
      </c>
      <c r="N10" s="4">
        <v>4</v>
      </c>
      <c r="O10" s="4">
        <v>30.47</v>
      </c>
      <c r="P10" s="4">
        <v>4</v>
      </c>
      <c r="Q10" s="21">
        <f t="shared" si="2"/>
        <v>0.8</v>
      </c>
      <c r="AC10" s="4">
        <v>4</v>
      </c>
      <c r="AD10" s="4">
        <v>37.69</v>
      </c>
      <c r="AE10" s="4">
        <v>4</v>
      </c>
      <c r="AF10" s="21">
        <f t="shared" si="3"/>
        <v>0.8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30.47</v>
      </c>
      <c r="BT10" s="4">
        <v>4</v>
      </c>
      <c r="BU10" s="21">
        <f t="shared" si="5"/>
        <v>0.8</v>
      </c>
    </row>
    <row r="11" spans="1:77">
      <c r="F11" s="4">
        <v>5</v>
      </c>
      <c r="G11" s="1">
        <v>10</v>
      </c>
      <c r="H11" s="4">
        <v>37.700000000000003</v>
      </c>
      <c r="I11" s="4">
        <v>5</v>
      </c>
      <c r="J11" s="21">
        <f t="shared" si="1"/>
        <v>1</v>
      </c>
      <c r="N11" s="4">
        <v>5</v>
      </c>
      <c r="O11" s="4">
        <v>37.700000000000003</v>
      </c>
      <c r="P11" s="4">
        <v>5</v>
      </c>
      <c r="Q11" s="21">
        <f t="shared" si="2"/>
        <v>1</v>
      </c>
      <c r="AC11" s="4">
        <v>5</v>
      </c>
      <c r="AD11" s="4">
        <v>37.69</v>
      </c>
      <c r="AE11" s="4">
        <v>4</v>
      </c>
      <c r="AF11" s="21">
        <f t="shared" si="3"/>
        <v>0.8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37.700000000000003</v>
      </c>
      <c r="BT11" s="4">
        <v>5</v>
      </c>
      <c r="BU11" s="21">
        <f t="shared" si="5"/>
        <v>1</v>
      </c>
    </row>
    <row r="12" spans="1:77">
      <c r="F12" s="4">
        <v>6</v>
      </c>
      <c r="G12" s="1">
        <v>10</v>
      </c>
      <c r="H12" s="4">
        <v>13.23</v>
      </c>
      <c r="I12" s="4">
        <v>2</v>
      </c>
      <c r="J12" s="21">
        <f t="shared" si="1"/>
        <v>0.4</v>
      </c>
      <c r="N12" s="4">
        <v>6</v>
      </c>
      <c r="O12" s="4">
        <v>13.23</v>
      </c>
      <c r="P12" s="4">
        <v>2</v>
      </c>
      <c r="Q12" s="21">
        <f t="shared" si="2"/>
        <v>0.4</v>
      </c>
      <c r="AC12" s="4">
        <v>6</v>
      </c>
      <c r="AD12" s="4">
        <v>13.23</v>
      </c>
      <c r="AE12" s="4">
        <v>2</v>
      </c>
      <c r="AF12" s="21">
        <f t="shared" si="3"/>
        <v>0.4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13.23</v>
      </c>
      <c r="BT12" s="4">
        <v>2</v>
      </c>
      <c r="BU12" s="21">
        <f t="shared" si="5"/>
        <v>0.4</v>
      </c>
    </row>
    <row r="13" spans="1:77">
      <c r="F13" s="4">
        <v>7</v>
      </c>
      <c r="G13" s="1">
        <v>10</v>
      </c>
      <c r="H13" s="4">
        <v>37.69</v>
      </c>
      <c r="I13" s="4">
        <v>4</v>
      </c>
      <c r="J13" s="21">
        <f t="shared" si="1"/>
        <v>0.8</v>
      </c>
      <c r="N13" s="4">
        <v>7</v>
      </c>
      <c r="O13" s="4">
        <v>37.69</v>
      </c>
      <c r="P13" s="4">
        <v>4</v>
      </c>
      <c r="Q13" s="21">
        <f t="shared" si="2"/>
        <v>0.8</v>
      </c>
      <c r="AC13" s="4">
        <v>7</v>
      </c>
      <c r="AD13" s="4">
        <v>13.23</v>
      </c>
      <c r="AE13" s="4">
        <v>2</v>
      </c>
      <c r="AF13" s="21">
        <f t="shared" si="3"/>
        <v>0.4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37.69</v>
      </c>
      <c r="BT13" s="4">
        <v>4</v>
      </c>
      <c r="BU13" s="21">
        <f t="shared" si="5"/>
        <v>0.8</v>
      </c>
    </row>
    <row r="14" spans="1:77">
      <c r="F14" s="4">
        <v>8</v>
      </c>
      <c r="G14" s="1">
        <v>10</v>
      </c>
      <c r="H14" s="4">
        <v>37.69</v>
      </c>
      <c r="I14" s="4">
        <v>5</v>
      </c>
      <c r="J14" s="21">
        <f t="shared" si="1"/>
        <v>1</v>
      </c>
      <c r="N14" s="4">
        <v>8</v>
      </c>
      <c r="O14" s="4">
        <v>37.69</v>
      </c>
      <c r="P14" s="4">
        <v>5</v>
      </c>
      <c r="Q14" s="21">
        <f t="shared" si="2"/>
        <v>1</v>
      </c>
      <c r="AC14" s="4">
        <v>8</v>
      </c>
      <c r="AD14" s="4">
        <v>30.47</v>
      </c>
      <c r="AE14" s="4">
        <v>4</v>
      </c>
      <c r="AF14" s="21">
        <f t="shared" si="3"/>
        <v>0.8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37.69</v>
      </c>
      <c r="BT14" s="4">
        <v>5</v>
      </c>
      <c r="BU14" s="21">
        <f t="shared" si="5"/>
        <v>1</v>
      </c>
    </row>
    <row r="15" spans="1:77">
      <c r="F15" s="4">
        <v>9</v>
      </c>
      <c r="G15" s="1">
        <v>10</v>
      </c>
      <c r="H15" s="4">
        <v>37.69</v>
      </c>
      <c r="I15" s="4">
        <v>5</v>
      </c>
      <c r="J15" s="21">
        <f t="shared" si="1"/>
        <v>1</v>
      </c>
      <c r="N15" s="4">
        <v>9</v>
      </c>
      <c r="O15" s="4">
        <v>37.69</v>
      </c>
      <c r="P15" s="4">
        <v>5</v>
      </c>
      <c r="Q15" s="21">
        <f t="shared" si="2"/>
        <v>1</v>
      </c>
      <c r="AC15" s="4">
        <v>9</v>
      </c>
      <c r="AD15" s="4">
        <v>13.23</v>
      </c>
      <c r="AE15" s="4">
        <v>2</v>
      </c>
      <c r="AF15" s="21">
        <f t="shared" si="3"/>
        <v>0.4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37.69</v>
      </c>
      <c r="BT15" s="4">
        <v>5</v>
      </c>
      <c r="BU15" s="21">
        <f t="shared" si="5"/>
        <v>1</v>
      </c>
    </row>
    <row r="16" spans="1:77">
      <c r="F16" s="4">
        <v>10</v>
      </c>
      <c r="G16" s="1">
        <v>10</v>
      </c>
      <c r="H16" s="4">
        <v>37.69</v>
      </c>
      <c r="I16" s="4">
        <v>5</v>
      </c>
      <c r="J16" s="21">
        <f t="shared" si="1"/>
        <v>1</v>
      </c>
      <c r="N16" s="4">
        <v>10</v>
      </c>
      <c r="O16" s="4">
        <v>37.69</v>
      </c>
      <c r="P16" s="4">
        <v>5</v>
      </c>
      <c r="Q16" s="21">
        <f t="shared" si="2"/>
        <v>1</v>
      </c>
      <c r="AC16" s="4">
        <v>10</v>
      </c>
      <c r="AD16" s="4">
        <v>0</v>
      </c>
      <c r="AE16" s="4">
        <v>1</v>
      </c>
      <c r="AF16" s="21">
        <f t="shared" si="3"/>
        <v>0.2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37.69</v>
      </c>
      <c r="BT16" s="4">
        <v>5</v>
      </c>
      <c r="BU16" s="21">
        <f t="shared" si="5"/>
        <v>1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37.69</v>
      </c>
      <c r="P17" s="4">
        <v>5</v>
      </c>
      <c r="Q17" s="21">
        <f t="shared" si="2"/>
        <v>1</v>
      </c>
      <c r="AC17" s="4">
        <v>11</v>
      </c>
      <c r="AD17" s="4">
        <v>49.94</v>
      </c>
      <c r="AE17" s="4">
        <v>5</v>
      </c>
      <c r="AF17" s="21">
        <f t="shared" si="3"/>
        <v>1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37.69</v>
      </c>
      <c r="P18" s="4">
        <v>5</v>
      </c>
      <c r="Q18" s="21">
        <f t="shared" si="2"/>
        <v>1</v>
      </c>
      <c r="AC18" s="4">
        <v>12</v>
      </c>
      <c r="AD18" s="4">
        <v>13.23</v>
      </c>
      <c r="AE18" s="4">
        <v>2</v>
      </c>
      <c r="AF18" s="21">
        <f t="shared" si="3"/>
        <v>0.4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13.23</v>
      </c>
      <c r="P19" s="4">
        <v>2</v>
      </c>
      <c r="Q19" s="21">
        <f t="shared" si="2"/>
        <v>0.4</v>
      </c>
      <c r="AC19" s="4">
        <v>13</v>
      </c>
      <c r="AD19" s="4">
        <v>13.23</v>
      </c>
      <c r="AE19" s="4">
        <v>2</v>
      </c>
      <c r="AF19" s="21">
        <f t="shared" si="3"/>
        <v>0.4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37.69</v>
      </c>
      <c r="P20" s="4">
        <v>4</v>
      </c>
      <c r="Q20" s="21">
        <f t="shared" si="2"/>
        <v>0.8</v>
      </c>
      <c r="AC20" s="4">
        <v>14</v>
      </c>
      <c r="AD20" s="4">
        <v>37.69</v>
      </c>
      <c r="AE20" s="4">
        <v>4</v>
      </c>
      <c r="AF20" s="21">
        <f t="shared" si="3"/>
        <v>0.8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13.23</v>
      </c>
      <c r="P21" s="4">
        <v>2</v>
      </c>
      <c r="Q21" s="21">
        <f t="shared" si="2"/>
        <v>0.4</v>
      </c>
      <c r="AC21" s="4">
        <v>15</v>
      </c>
      <c r="AD21" s="4">
        <v>13.23</v>
      </c>
      <c r="AE21" s="4">
        <v>2</v>
      </c>
      <c r="AF21" s="21">
        <f t="shared" si="3"/>
        <v>0.4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37.700000000000003</v>
      </c>
      <c r="P22" s="4">
        <v>5</v>
      </c>
      <c r="Q22" s="21">
        <f t="shared" si="2"/>
        <v>1</v>
      </c>
      <c r="AC22" s="4">
        <v>16</v>
      </c>
      <c r="AD22" s="4">
        <v>25.47</v>
      </c>
      <c r="AE22" s="4">
        <v>4</v>
      </c>
      <c r="AF22" s="21">
        <f t="shared" si="3"/>
        <v>0.8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37.69</v>
      </c>
      <c r="P23" s="4">
        <v>5</v>
      </c>
      <c r="Q23" s="21">
        <f t="shared" si="2"/>
        <v>1</v>
      </c>
      <c r="AC23" s="4">
        <v>17</v>
      </c>
      <c r="AD23" s="4">
        <v>49.92</v>
      </c>
      <c r="AE23" s="4">
        <v>5</v>
      </c>
      <c r="AF23" s="21">
        <f t="shared" si="3"/>
        <v>1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49.92</v>
      </c>
      <c r="P24" s="4">
        <v>5</v>
      </c>
      <c r="Q24" s="21">
        <f t="shared" si="2"/>
        <v>1</v>
      </c>
      <c r="AC24" s="4">
        <v>18</v>
      </c>
      <c r="AD24" s="4">
        <v>25.47</v>
      </c>
      <c r="AE24" s="4">
        <v>3</v>
      </c>
      <c r="AF24" s="21">
        <f t="shared" si="3"/>
        <v>0.6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49.92</v>
      </c>
      <c r="P25" s="4">
        <v>5</v>
      </c>
      <c r="Q25" s="21">
        <f t="shared" si="2"/>
        <v>1</v>
      </c>
      <c r="AC25" s="4">
        <v>19</v>
      </c>
      <c r="AD25" s="4">
        <v>37.69</v>
      </c>
      <c r="AE25" s="4">
        <v>4</v>
      </c>
      <c r="AF25" s="21">
        <f t="shared" si="3"/>
        <v>0.8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37.69</v>
      </c>
      <c r="P26" s="4">
        <v>5</v>
      </c>
      <c r="Q26" s="21">
        <f t="shared" si="2"/>
        <v>1</v>
      </c>
      <c r="AC26" s="4">
        <v>20</v>
      </c>
      <c r="AD26" s="4">
        <v>13.23</v>
      </c>
      <c r="AE26" s="4">
        <v>2</v>
      </c>
      <c r="AF26" s="21">
        <f t="shared" si="3"/>
        <v>0.4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5</v>
      </c>
      <c r="B32" s="16">
        <f>B7</f>
        <v>16</v>
      </c>
      <c r="C32" s="16">
        <f t="shared" ref="C32:D32" si="6">C7</f>
        <v>16</v>
      </c>
      <c r="D32" s="16">
        <f t="shared" si="6"/>
        <v>1.953125E-2</v>
      </c>
      <c r="F32" s="4">
        <v>1</v>
      </c>
      <c r="G32" s="1">
        <v>15</v>
      </c>
      <c r="H32" s="4">
        <v>37.69</v>
      </c>
      <c r="I32" s="4">
        <v>5</v>
      </c>
      <c r="J32" s="21">
        <f>I32/A$32</f>
        <v>1</v>
      </c>
      <c r="K32" s="15">
        <f>AVERAGE(H32:H41)</f>
        <v>37.69</v>
      </c>
      <c r="L32" s="15">
        <f>AVERAGEIF(H32:H41,"&gt;0")</f>
        <v>37.69</v>
      </c>
      <c r="M32" s="19">
        <f>AVERAGE(J32:J41)</f>
        <v>1</v>
      </c>
      <c r="N32" s="4">
        <v>1</v>
      </c>
      <c r="O32" s="4">
        <v>37.69</v>
      </c>
      <c r="P32" s="4">
        <v>5</v>
      </c>
      <c r="Q32" s="21">
        <f>P32/A$33</f>
        <v>1</v>
      </c>
      <c r="R32" s="146">
        <f>AVERAGE(O32:O51)</f>
        <v>37.690000000000012</v>
      </c>
      <c r="S32" s="146">
        <f>AVERAGEIF(O32:O51,"&gt;0")</f>
        <v>37.690000000000012</v>
      </c>
      <c r="T32" s="146">
        <f>VAR(O32:O51)</f>
        <v>2.1257725445955685E-28</v>
      </c>
      <c r="U32" s="146">
        <f>STDEV(O32:O51)</f>
        <v>1.4580029302424492E-14</v>
      </c>
      <c r="V32" s="147">
        <f>AVERAGE(Q32:Q51)</f>
        <v>1</v>
      </c>
      <c r="W32" s="49">
        <v>37.69</v>
      </c>
      <c r="X32" s="67">
        <v>0</v>
      </c>
      <c r="Y32" s="67">
        <v>5</v>
      </c>
      <c r="Z32" s="67">
        <v>0</v>
      </c>
      <c r="AA32" s="50">
        <f>Y32/$A33</f>
        <v>1</v>
      </c>
      <c r="AB32" s="50">
        <f>Z32/$A$33</f>
        <v>0</v>
      </c>
      <c r="AC32" s="4">
        <v>1</v>
      </c>
      <c r="AD32" s="4">
        <v>37.69</v>
      </c>
      <c r="AE32" s="4">
        <v>5</v>
      </c>
      <c r="AF32" s="21">
        <f>AE32/A$34</f>
        <v>1</v>
      </c>
      <c r="AG32" s="146">
        <f>AVERAGE(AD32:AD51)</f>
        <v>38.804000000000009</v>
      </c>
      <c r="AH32" s="146">
        <f>AVERAGEIF(AD32:AD51,"&gt;0")</f>
        <v>38.804000000000009</v>
      </c>
      <c r="AI32" s="146">
        <f>VAR(AD32:AD51)</f>
        <v>65.749298947368132</v>
      </c>
      <c r="AJ32" s="146">
        <f>STDEV(AD32:AD51)</f>
        <v>8.1085941412410154</v>
      </c>
      <c r="AK32" s="147">
        <f>AVERAGE(AF32:AF51)</f>
        <v>0.95</v>
      </c>
      <c r="AL32" s="53">
        <v>38.799999999999997</v>
      </c>
      <c r="AM32" s="68">
        <v>3.79</v>
      </c>
      <c r="AN32" s="68">
        <v>4.75</v>
      </c>
      <c r="AO32" s="68">
        <v>0.33500000000000002</v>
      </c>
      <c r="AP32" s="54">
        <f>AN32/$A34</f>
        <v>0.95</v>
      </c>
      <c r="AQ32" s="54">
        <f>AO32/$A$34</f>
        <v>6.7000000000000004E-2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5</v>
      </c>
      <c r="BM32" s="17">
        <v>15</v>
      </c>
      <c r="BN32" s="17">
        <v>15</v>
      </c>
      <c r="BO32" s="17">
        <f>BL32/(BM32*BN32)</f>
        <v>2.2222222222222223E-2</v>
      </c>
      <c r="BQ32" s="4">
        <v>1</v>
      </c>
      <c r="BR32" s="1">
        <v>15</v>
      </c>
      <c r="BS32" s="4">
        <v>37.69</v>
      </c>
      <c r="BT32" s="4">
        <v>5</v>
      </c>
      <c r="BU32" s="21">
        <f>BT32/BL$32</f>
        <v>1</v>
      </c>
      <c r="BW32" s="18">
        <f>AVERAGE(BS32:BS41)</f>
        <v>37.69</v>
      </c>
      <c r="BX32" s="18">
        <f>AVERAGEIF(BS32:BS41,"&gt;0")</f>
        <v>37.69</v>
      </c>
      <c r="BY32" s="20">
        <f>AVERAGE(BU32:BU41)</f>
        <v>1</v>
      </c>
    </row>
    <row r="33" spans="1:73">
      <c r="A33" s="4">
        <v>5</v>
      </c>
      <c r="B33" s="17">
        <f t="shared" ref="B33:D33" si="7">B8</f>
        <v>15</v>
      </c>
      <c r="C33" s="17">
        <f t="shared" si="7"/>
        <v>15</v>
      </c>
      <c r="D33" s="17">
        <f t="shared" si="7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21">
        <f t="shared" ref="J33:J41" si="8">I33/A$32</f>
        <v>1</v>
      </c>
      <c r="N33" s="4">
        <v>2</v>
      </c>
      <c r="O33" s="4">
        <v>37.69</v>
      </c>
      <c r="P33" s="4">
        <v>5</v>
      </c>
      <c r="Q33" s="21">
        <f t="shared" ref="Q33:Q51" si="9">P33/A$33</f>
        <v>1</v>
      </c>
      <c r="AC33" s="4">
        <v>2</v>
      </c>
      <c r="AD33" s="4">
        <v>49.93</v>
      </c>
      <c r="AE33" s="4">
        <v>5</v>
      </c>
      <c r="AF33" s="21">
        <f t="shared" ref="AF33:AF51" si="10">AE33/A$34</f>
        <v>1</v>
      </c>
      <c r="AO33" s="70"/>
      <c r="AR33" s="4">
        <v>2</v>
      </c>
      <c r="AS33" s="4"/>
      <c r="AT33" s="4"/>
      <c r="AU33" s="21">
        <f t="shared" ref="AU33:AU51" si="11">AT33/A$35</f>
        <v>0</v>
      </c>
      <c r="BQ33" s="4">
        <v>2</v>
      </c>
      <c r="BR33" s="1">
        <v>15</v>
      </c>
      <c r="BS33" s="4">
        <v>37.69</v>
      </c>
      <c r="BT33" s="4">
        <v>5</v>
      </c>
      <c r="BU33" s="21">
        <f t="shared" ref="BU33:BU41" si="12">BT33/BL$32</f>
        <v>1</v>
      </c>
    </row>
    <row r="34" spans="1:73">
      <c r="A34" s="4">
        <v>5</v>
      </c>
      <c r="B34" s="52">
        <f t="shared" ref="B34:D34" si="13">B9</f>
        <v>22</v>
      </c>
      <c r="C34" s="52">
        <f t="shared" si="13"/>
        <v>22</v>
      </c>
      <c r="D34" s="52">
        <f t="shared" si="13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21">
        <f t="shared" si="8"/>
        <v>1</v>
      </c>
      <c r="N34" s="4">
        <v>3</v>
      </c>
      <c r="O34" s="4">
        <v>37.69</v>
      </c>
      <c r="P34" s="4">
        <v>5</v>
      </c>
      <c r="Q34" s="21">
        <f t="shared" si="9"/>
        <v>1</v>
      </c>
      <c r="AC34" s="4">
        <v>3</v>
      </c>
      <c r="AD34" s="4">
        <v>37.69</v>
      </c>
      <c r="AE34" s="4">
        <v>5</v>
      </c>
      <c r="AF34" s="21">
        <f t="shared" si="10"/>
        <v>1</v>
      </c>
      <c r="AR34" s="4">
        <v>3</v>
      </c>
      <c r="AS34" s="4"/>
      <c r="AT34" s="4"/>
      <c r="AU34" s="21">
        <f t="shared" si="11"/>
        <v>0</v>
      </c>
      <c r="BQ34" s="4">
        <v>3</v>
      </c>
      <c r="BR34" s="1">
        <v>15</v>
      </c>
      <c r="BS34" s="4">
        <v>37.69</v>
      </c>
      <c r="BT34" s="4">
        <v>5</v>
      </c>
      <c r="BU34" s="21">
        <f t="shared" si="12"/>
        <v>1</v>
      </c>
    </row>
    <row r="35" spans="1:73">
      <c r="A35" s="4">
        <v>5</v>
      </c>
      <c r="B35" s="55">
        <f t="shared" ref="B35:D35" si="14">B10</f>
        <v>25</v>
      </c>
      <c r="C35" s="55">
        <f t="shared" si="14"/>
        <v>25</v>
      </c>
      <c r="D35" s="55">
        <f t="shared" si="14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21">
        <f t="shared" si="8"/>
        <v>1</v>
      </c>
      <c r="N35" s="4">
        <v>4</v>
      </c>
      <c r="O35" s="4">
        <v>37.69</v>
      </c>
      <c r="P35" s="4">
        <v>5</v>
      </c>
      <c r="Q35" s="21">
        <f t="shared" si="9"/>
        <v>1</v>
      </c>
      <c r="AC35" s="4">
        <v>4</v>
      </c>
      <c r="AD35" s="4">
        <v>42.7</v>
      </c>
      <c r="AE35" s="4">
        <v>5</v>
      </c>
      <c r="AF35" s="21">
        <f t="shared" si="10"/>
        <v>1</v>
      </c>
      <c r="AR35" s="4">
        <v>4</v>
      </c>
      <c r="AS35" s="4"/>
      <c r="AT35" s="4"/>
      <c r="AU35" s="21">
        <f t="shared" si="11"/>
        <v>0</v>
      </c>
      <c r="BL35" s="103" t="s">
        <v>15</v>
      </c>
      <c r="BM35" s="103"/>
      <c r="BQ35" s="4">
        <v>4</v>
      </c>
      <c r="BR35" s="1">
        <v>15</v>
      </c>
      <c r="BS35" s="4">
        <v>37.69</v>
      </c>
      <c r="BT35" s="4">
        <v>5</v>
      </c>
      <c r="BU35" s="21">
        <f t="shared" si="12"/>
        <v>1</v>
      </c>
    </row>
    <row r="36" spans="1:73">
      <c r="F36" s="4">
        <v>5</v>
      </c>
      <c r="G36" s="1">
        <v>15</v>
      </c>
      <c r="H36" s="4">
        <v>37.69</v>
      </c>
      <c r="I36" s="4">
        <v>5</v>
      </c>
      <c r="J36" s="21">
        <f t="shared" si="8"/>
        <v>1</v>
      </c>
      <c r="N36" s="4">
        <v>5</v>
      </c>
      <c r="O36" s="4">
        <v>37.69</v>
      </c>
      <c r="P36" s="4">
        <v>5</v>
      </c>
      <c r="Q36" s="21">
        <f t="shared" si="9"/>
        <v>1</v>
      </c>
      <c r="AC36" s="4">
        <v>5</v>
      </c>
      <c r="AD36" s="4">
        <v>37.700000000000003</v>
      </c>
      <c r="AE36" s="4">
        <v>5</v>
      </c>
      <c r="AF36" s="21">
        <f t="shared" si="10"/>
        <v>1</v>
      </c>
      <c r="AR36" s="4">
        <v>5</v>
      </c>
      <c r="AS36" s="4"/>
      <c r="AT36" s="4"/>
      <c r="AU36" s="21">
        <f t="shared" si="11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37.69</v>
      </c>
      <c r="BT36" s="4">
        <v>5</v>
      </c>
      <c r="BU36" s="21">
        <f t="shared" si="12"/>
        <v>1</v>
      </c>
    </row>
    <row r="37" spans="1:73">
      <c r="F37" s="4">
        <v>6</v>
      </c>
      <c r="G37" s="1">
        <v>15</v>
      </c>
      <c r="H37" s="4">
        <v>37.69</v>
      </c>
      <c r="I37" s="4">
        <v>5</v>
      </c>
      <c r="J37" s="21">
        <f t="shared" si="8"/>
        <v>1</v>
      </c>
      <c r="N37" s="4">
        <v>6</v>
      </c>
      <c r="O37" s="4">
        <v>37.69</v>
      </c>
      <c r="P37" s="4">
        <v>5</v>
      </c>
      <c r="Q37" s="21">
        <f t="shared" si="9"/>
        <v>1</v>
      </c>
      <c r="AC37" s="4">
        <v>6</v>
      </c>
      <c r="AD37" s="4">
        <v>13.23</v>
      </c>
      <c r="AE37" s="4">
        <v>2</v>
      </c>
      <c r="AF37" s="21">
        <f t="shared" si="10"/>
        <v>0.4</v>
      </c>
      <c r="AR37" s="4">
        <v>6</v>
      </c>
      <c r="AS37" s="4"/>
      <c r="AT37" s="4"/>
      <c r="AU37" s="21">
        <f t="shared" si="11"/>
        <v>0</v>
      </c>
      <c r="BQ37" s="4">
        <v>6</v>
      </c>
      <c r="BR37" s="1">
        <v>15</v>
      </c>
      <c r="BS37" s="4">
        <v>37.69</v>
      </c>
      <c r="BT37" s="4">
        <v>5</v>
      </c>
      <c r="BU37" s="21">
        <f t="shared" si="12"/>
        <v>1</v>
      </c>
    </row>
    <row r="38" spans="1:73">
      <c r="F38" s="4">
        <v>7</v>
      </c>
      <c r="G38" s="1">
        <v>15</v>
      </c>
      <c r="H38" s="4">
        <v>37.69</v>
      </c>
      <c r="I38" s="4">
        <v>5</v>
      </c>
      <c r="J38" s="21">
        <f t="shared" si="8"/>
        <v>1</v>
      </c>
      <c r="N38" s="4">
        <v>7</v>
      </c>
      <c r="O38" s="4">
        <v>37.69</v>
      </c>
      <c r="P38" s="4">
        <v>5</v>
      </c>
      <c r="Q38" s="21">
        <f t="shared" si="9"/>
        <v>1</v>
      </c>
      <c r="AC38" s="4">
        <v>7</v>
      </c>
      <c r="AD38" s="4">
        <v>37.69</v>
      </c>
      <c r="AE38" s="4">
        <v>4</v>
      </c>
      <c r="AF38" s="21">
        <f t="shared" si="10"/>
        <v>0.8</v>
      </c>
      <c r="AR38" s="4">
        <v>7</v>
      </c>
      <c r="AS38" s="4"/>
      <c r="AT38" s="4"/>
      <c r="AU38" s="21">
        <f t="shared" si="11"/>
        <v>0</v>
      </c>
      <c r="BQ38" s="4">
        <v>7</v>
      </c>
      <c r="BR38" s="1">
        <v>15</v>
      </c>
      <c r="BS38" s="4">
        <v>37.69</v>
      </c>
      <c r="BT38" s="4">
        <v>5</v>
      </c>
      <c r="BU38" s="21">
        <f t="shared" si="12"/>
        <v>1</v>
      </c>
    </row>
    <row r="39" spans="1:73">
      <c r="F39" s="4">
        <v>8</v>
      </c>
      <c r="G39" s="1">
        <v>15</v>
      </c>
      <c r="H39" s="4">
        <v>37.69</v>
      </c>
      <c r="I39" s="4">
        <v>5</v>
      </c>
      <c r="J39" s="21">
        <f t="shared" si="8"/>
        <v>1</v>
      </c>
      <c r="N39" s="4">
        <v>8</v>
      </c>
      <c r="O39" s="4">
        <v>37.69</v>
      </c>
      <c r="P39" s="4">
        <v>5</v>
      </c>
      <c r="Q39" s="21">
        <f t="shared" si="9"/>
        <v>1</v>
      </c>
      <c r="AC39" s="4">
        <v>8</v>
      </c>
      <c r="AD39" s="4">
        <v>37.69</v>
      </c>
      <c r="AE39" s="4">
        <v>5</v>
      </c>
      <c r="AF39" s="21">
        <f t="shared" si="10"/>
        <v>1</v>
      </c>
      <c r="AR39" s="4">
        <v>8</v>
      </c>
      <c r="AS39" s="4"/>
      <c r="AT39" s="4"/>
      <c r="AU39" s="21">
        <f t="shared" si="11"/>
        <v>0</v>
      </c>
      <c r="BQ39" s="4">
        <v>8</v>
      </c>
      <c r="BR39" s="1">
        <v>15</v>
      </c>
      <c r="BS39" s="4">
        <v>37.69</v>
      </c>
      <c r="BT39" s="4">
        <v>5</v>
      </c>
      <c r="BU39" s="21">
        <f t="shared" si="12"/>
        <v>1</v>
      </c>
    </row>
    <row r="40" spans="1:73">
      <c r="F40" s="4">
        <v>9</v>
      </c>
      <c r="G40" s="1">
        <v>15</v>
      </c>
      <c r="H40" s="4">
        <v>37.69</v>
      </c>
      <c r="I40" s="4">
        <v>5</v>
      </c>
      <c r="J40" s="21">
        <f t="shared" si="8"/>
        <v>1</v>
      </c>
      <c r="N40" s="4">
        <v>9</v>
      </c>
      <c r="O40" s="4">
        <v>37.69</v>
      </c>
      <c r="P40" s="4">
        <v>5</v>
      </c>
      <c r="Q40" s="21">
        <f t="shared" si="9"/>
        <v>1</v>
      </c>
      <c r="AC40" s="4">
        <v>9</v>
      </c>
      <c r="AD40" s="4">
        <v>37.69</v>
      </c>
      <c r="AE40" s="4">
        <v>5</v>
      </c>
      <c r="AF40" s="21">
        <f t="shared" si="10"/>
        <v>1</v>
      </c>
      <c r="AR40" s="4">
        <v>9</v>
      </c>
      <c r="AS40" s="4"/>
      <c r="AT40" s="4"/>
      <c r="AU40" s="21">
        <f t="shared" si="11"/>
        <v>0</v>
      </c>
      <c r="BQ40" s="4">
        <v>9</v>
      </c>
      <c r="BR40" s="1">
        <v>15</v>
      </c>
      <c r="BS40" s="4">
        <v>37.69</v>
      </c>
      <c r="BT40" s="4">
        <v>5</v>
      </c>
      <c r="BU40" s="21">
        <f t="shared" si="12"/>
        <v>1</v>
      </c>
    </row>
    <row r="41" spans="1:73">
      <c r="F41" s="4">
        <v>10</v>
      </c>
      <c r="G41" s="1">
        <v>15</v>
      </c>
      <c r="H41" s="4">
        <v>37.69</v>
      </c>
      <c r="I41" s="4">
        <v>5</v>
      </c>
      <c r="J41" s="21">
        <f t="shared" si="8"/>
        <v>1</v>
      </c>
      <c r="N41" s="4">
        <v>10</v>
      </c>
      <c r="O41" s="4">
        <v>37.69</v>
      </c>
      <c r="P41" s="4">
        <v>5</v>
      </c>
      <c r="Q41" s="21">
        <f t="shared" si="9"/>
        <v>1</v>
      </c>
      <c r="AC41" s="4">
        <v>10</v>
      </c>
      <c r="AD41" s="4">
        <v>37.69</v>
      </c>
      <c r="AE41" s="4">
        <v>5</v>
      </c>
      <c r="AF41" s="21">
        <f t="shared" si="10"/>
        <v>1</v>
      </c>
      <c r="AR41" s="4">
        <v>10</v>
      </c>
      <c r="AS41" s="4"/>
      <c r="AT41" s="4"/>
      <c r="AU41" s="21">
        <f t="shared" si="11"/>
        <v>0</v>
      </c>
      <c r="BQ41" s="4">
        <v>10</v>
      </c>
      <c r="BR41" s="1">
        <v>15</v>
      </c>
      <c r="BS41" s="4">
        <v>37.69</v>
      </c>
      <c r="BT41" s="4">
        <v>5</v>
      </c>
      <c r="BU41" s="21">
        <f t="shared" si="12"/>
        <v>1</v>
      </c>
    </row>
    <row r="42" spans="1:73">
      <c r="F42" s="4">
        <v>11</v>
      </c>
      <c r="N42" s="4">
        <v>11</v>
      </c>
      <c r="O42" s="4">
        <v>37.69</v>
      </c>
      <c r="P42" s="4">
        <v>5</v>
      </c>
      <c r="Q42" s="21">
        <f t="shared" si="9"/>
        <v>1</v>
      </c>
      <c r="AC42" s="4">
        <v>11</v>
      </c>
      <c r="AD42" s="4">
        <v>37.69</v>
      </c>
      <c r="AE42" s="4">
        <v>5</v>
      </c>
      <c r="AF42" s="21">
        <f t="shared" si="10"/>
        <v>1</v>
      </c>
      <c r="AR42" s="4">
        <v>11</v>
      </c>
      <c r="AS42" s="4"/>
      <c r="AT42" s="4"/>
      <c r="AU42" s="21">
        <f t="shared" si="11"/>
        <v>0</v>
      </c>
      <c r="BQ42" s="4">
        <v>11</v>
      </c>
    </row>
    <row r="43" spans="1:73">
      <c r="F43" s="4">
        <v>12</v>
      </c>
      <c r="N43" s="4">
        <v>12</v>
      </c>
      <c r="O43" s="4">
        <v>37.69</v>
      </c>
      <c r="P43" s="4">
        <v>5</v>
      </c>
      <c r="Q43" s="21">
        <f t="shared" si="9"/>
        <v>1</v>
      </c>
      <c r="AC43" s="4">
        <v>12</v>
      </c>
      <c r="AD43" s="4">
        <v>37.69</v>
      </c>
      <c r="AE43" s="4">
        <v>5</v>
      </c>
      <c r="AF43" s="21">
        <f t="shared" si="10"/>
        <v>1</v>
      </c>
      <c r="AR43" s="4">
        <v>12</v>
      </c>
      <c r="AS43" s="4"/>
      <c r="AT43" s="4"/>
      <c r="AU43" s="21">
        <f t="shared" si="11"/>
        <v>0</v>
      </c>
      <c r="BQ43" s="4">
        <v>12</v>
      </c>
    </row>
    <row r="44" spans="1:73">
      <c r="F44" s="4">
        <v>13</v>
      </c>
      <c r="N44" s="4">
        <v>13</v>
      </c>
      <c r="O44" s="4">
        <v>37.69</v>
      </c>
      <c r="P44" s="4">
        <v>5</v>
      </c>
      <c r="Q44" s="21">
        <f t="shared" si="9"/>
        <v>1</v>
      </c>
      <c r="AC44" s="4">
        <v>13</v>
      </c>
      <c r="AD44" s="4">
        <v>49.92</v>
      </c>
      <c r="AE44" s="4">
        <v>5</v>
      </c>
      <c r="AF44" s="21">
        <f t="shared" si="10"/>
        <v>1</v>
      </c>
      <c r="AR44" s="4">
        <v>13</v>
      </c>
      <c r="AS44" s="4"/>
      <c r="AT44" s="4"/>
      <c r="AU44" s="21">
        <f t="shared" si="11"/>
        <v>0</v>
      </c>
      <c r="BQ44" s="4">
        <v>13</v>
      </c>
    </row>
    <row r="45" spans="1:73">
      <c r="F45" s="4">
        <v>14</v>
      </c>
      <c r="N45" s="4">
        <v>14</v>
      </c>
      <c r="O45" s="4">
        <v>37.69</v>
      </c>
      <c r="P45" s="4">
        <v>5</v>
      </c>
      <c r="Q45" s="21">
        <f t="shared" si="9"/>
        <v>1</v>
      </c>
      <c r="AC45" s="4">
        <v>14</v>
      </c>
      <c r="AD45" s="4">
        <v>30.47</v>
      </c>
      <c r="AE45" s="4">
        <v>4</v>
      </c>
      <c r="AF45" s="21">
        <f t="shared" si="10"/>
        <v>0.8</v>
      </c>
      <c r="AR45" s="4">
        <v>14</v>
      </c>
      <c r="AS45" s="4"/>
      <c r="AT45" s="4"/>
      <c r="AU45" s="21">
        <f t="shared" si="11"/>
        <v>0</v>
      </c>
      <c r="BQ45" s="4">
        <v>14</v>
      </c>
    </row>
    <row r="46" spans="1:73">
      <c r="F46" s="4">
        <v>15</v>
      </c>
      <c r="N46" s="4">
        <v>15</v>
      </c>
      <c r="O46" s="4">
        <v>37.69</v>
      </c>
      <c r="P46" s="4">
        <v>5</v>
      </c>
      <c r="Q46" s="21">
        <f t="shared" si="9"/>
        <v>1</v>
      </c>
      <c r="AC46" s="4">
        <v>15</v>
      </c>
      <c r="AD46" s="4">
        <v>37.69</v>
      </c>
      <c r="AE46" s="4">
        <v>5</v>
      </c>
      <c r="AF46" s="21">
        <f t="shared" si="10"/>
        <v>1</v>
      </c>
      <c r="AR46" s="4">
        <v>15</v>
      </c>
      <c r="AS46" s="4"/>
      <c r="AT46" s="4"/>
      <c r="AU46" s="21">
        <f t="shared" si="11"/>
        <v>0</v>
      </c>
      <c r="BQ46" s="4">
        <v>15</v>
      </c>
    </row>
    <row r="47" spans="1:73">
      <c r="F47" s="4">
        <v>16</v>
      </c>
      <c r="N47" s="4">
        <v>16</v>
      </c>
      <c r="O47" s="4">
        <v>37.69</v>
      </c>
      <c r="P47" s="4">
        <v>5</v>
      </c>
      <c r="Q47" s="21">
        <f t="shared" si="9"/>
        <v>1</v>
      </c>
      <c r="AC47" s="4">
        <v>16</v>
      </c>
      <c r="AD47" s="4">
        <v>37.700000000000003</v>
      </c>
      <c r="AE47" s="4">
        <v>5</v>
      </c>
      <c r="AF47" s="21">
        <f t="shared" si="10"/>
        <v>1</v>
      </c>
      <c r="AR47" s="4">
        <v>16</v>
      </c>
      <c r="AS47" s="4"/>
      <c r="AT47" s="4"/>
      <c r="AU47" s="21">
        <f t="shared" si="11"/>
        <v>0</v>
      </c>
      <c r="BQ47" s="4">
        <v>16</v>
      </c>
    </row>
    <row r="48" spans="1:73">
      <c r="F48" s="4">
        <v>17</v>
      </c>
      <c r="N48" s="4">
        <v>17</v>
      </c>
      <c r="O48" s="4">
        <v>37.69</v>
      </c>
      <c r="P48" s="4">
        <v>5</v>
      </c>
      <c r="Q48" s="21">
        <f t="shared" si="9"/>
        <v>1</v>
      </c>
      <c r="AC48" s="4">
        <v>17</v>
      </c>
      <c r="AD48" s="4">
        <v>37.69</v>
      </c>
      <c r="AE48" s="4">
        <v>5</v>
      </c>
      <c r="AF48" s="21">
        <f t="shared" si="10"/>
        <v>1</v>
      </c>
      <c r="AR48" s="4">
        <v>17</v>
      </c>
      <c r="AS48" s="4"/>
      <c r="AT48" s="4"/>
      <c r="AU48" s="21">
        <f t="shared" si="11"/>
        <v>0</v>
      </c>
      <c r="BQ48" s="4">
        <v>17</v>
      </c>
    </row>
    <row r="49" spans="6:69">
      <c r="F49" s="4">
        <v>18</v>
      </c>
      <c r="N49" s="4">
        <v>18</v>
      </c>
      <c r="O49" s="4">
        <v>37.69</v>
      </c>
      <c r="P49" s="4">
        <v>5</v>
      </c>
      <c r="Q49" s="21">
        <f t="shared" si="9"/>
        <v>1</v>
      </c>
      <c r="AC49" s="4">
        <v>18</v>
      </c>
      <c r="AD49" s="4">
        <v>49.92</v>
      </c>
      <c r="AE49" s="4">
        <v>5</v>
      </c>
      <c r="AF49" s="21">
        <f t="shared" si="10"/>
        <v>1</v>
      </c>
      <c r="AR49" s="4">
        <v>18</v>
      </c>
      <c r="AS49" s="4"/>
      <c r="AT49" s="4"/>
      <c r="AU49" s="21">
        <f t="shared" si="11"/>
        <v>0</v>
      </c>
      <c r="BQ49" s="4">
        <v>18</v>
      </c>
    </row>
    <row r="50" spans="6:69">
      <c r="F50" s="4">
        <v>19</v>
      </c>
      <c r="N50" s="4">
        <v>19</v>
      </c>
      <c r="O50" s="4">
        <v>37.69</v>
      </c>
      <c r="P50" s="4">
        <v>5</v>
      </c>
      <c r="Q50" s="21">
        <f t="shared" si="9"/>
        <v>1</v>
      </c>
      <c r="AC50" s="4">
        <v>19</v>
      </c>
      <c r="AD50" s="4">
        <v>49.92</v>
      </c>
      <c r="AE50" s="4">
        <v>5</v>
      </c>
      <c r="AF50" s="21">
        <f t="shared" si="10"/>
        <v>1</v>
      </c>
      <c r="AR50" s="4">
        <v>19</v>
      </c>
      <c r="AS50" s="4"/>
      <c r="AT50" s="4"/>
      <c r="AU50" s="21">
        <f t="shared" si="11"/>
        <v>0</v>
      </c>
      <c r="BQ50" s="4">
        <v>19</v>
      </c>
    </row>
    <row r="51" spans="6:69">
      <c r="F51" s="4">
        <v>20</v>
      </c>
      <c r="N51" s="4">
        <v>20</v>
      </c>
      <c r="O51" s="4">
        <v>37.69</v>
      </c>
      <c r="P51" s="4">
        <v>5</v>
      </c>
      <c r="Q51" s="21">
        <f t="shared" si="9"/>
        <v>1</v>
      </c>
      <c r="AC51" s="4">
        <v>20</v>
      </c>
      <c r="AD51" s="4">
        <v>37.69</v>
      </c>
      <c r="AE51" s="4">
        <v>5</v>
      </c>
      <c r="AF51" s="21">
        <f t="shared" si="10"/>
        <v>1</v>
      </c>
      <c r="AR51" s="4">
        <v>20</v>
      </c>
      <c r="AS51" s="4"/>
      <c r="AT51" s="4"/>
      <c r="AU51" s="21">
        <f t="shared" si="11"/>
        <v>0</v>
      </c>
      <c r="BQ51" s="4">
        <v>20</v>
      </c>
    </row>
  </sheetData>
  <mergeCells count="11">
    <mergeCell ref="AR30:BF30"/>
    <mergeCell ref="B1:F1"/>
    <mergeCell ref="A3:B3"/>
    <mergeCell ref="A28:B28"/>
    <mergeCell ref="BL10:BM10"/>
    <mergeCell ref="BL35:BM35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BY51"/>
  <sheetViews>
    <sheetView topLeftCell="AC19" zoomScale="55" zoomScaleNormal="55" workbookViewId="0">
      <selection activeCell="AQ52" sqref="AQ5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6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10</v>
      </c>
      <c r="B7" s="16">
        <v>30</v>
      </c>
      <c r="C7" s="16">
        <v>30</v>
      </c>
      <c r="D7" s="16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21">
        <f>I7/A$7</f>
        <v>1</v>
      </c>
      <c r="K7" s="15">
        <f>AVERAGE(H7:H16)</f>
        <v>54.376999999999995</v>
      </c>
      <c r="L7" s="15">
        <f>AVERAGEIF(H7:H16,"&gt;0")</f>
        <v>54.376999999999995</v>
      </c>
      <c r="M7" s="19">
        <f>AVERAGE(J7:J16)</f>
        <v>0.74</v>
      </c>
      <c r="N7" s="4">
        <v>1</v>
      </c>
      <c r="O7" s="4">
        <v>54.93</v>
      </c>
      <c r="P7" s="4">
        <v>10</v>
      </c>
      <c r="Q7" s="21">
        <f>P7/A$8</f>
        <v>1</v>
      </c>
      <c r="R7" s="146">
        <f>AVERAGE(O7:O26)</f>
        <v>65.746000000000009</v>
      </c>
      <c r="S7" s="146">
        <f>AVERAGEIF(O7:O26,"&gt;0")</f>
        <v>65.746000000000009</v>
      </c>
      <c r="T7" s="146">
        <f>VAR(O7:O26)</f>
        <v>216.6014884210515</v>
      </c>
      <c r="U7" s="146">
        <f>STDEV(O7:O26)</f>
        <v>14.717387282430652</v>
      </c>
      <c r="V7" s="147">
        <f>AVERAGE(Q7:Q26)</f>
        <v>0.94000000000000006</v>
      </c>
      <c r="W7" s="49">
        <v>65.7</v>
      </c>
      <c r="X7" s="67">
        <v>6.89</v>
      </c>
      <c r="Y7" s="67">
        <v>9.4</v>
      </c>
      <c r="Z7" s="67">
        <v>0.61499999999999999</v>
      </c>
      <c r="AA7" s="50">
        <f>Y7/$A8</f>
        <v>0.94000000000000006</v>
      </c>
      <c r="AB7" s="50">
        <f>Z7/$A$8</f>
        <v>6.1499999999999999E-2</v>
      </c>
      <c r="AC7" s="4">
        <v>1</v>
      </c>
      <c r="AD7" s="4">
        <v>74.39</v>
      </c>
      <c r="AE7" s="4">
        <v>8</v>
      </c>
      <c r="AF7" s="21">
        <f>AE7/A$9</f>
        <v>0.8</v>
      </c>
      <c r="AG7" s="146">
        <f>AVERAGE(AD7:AD26)</f>
        <v>42.375000000000007</v>
      </c>
      <c r="AH7" s="146">
        <f>AVERAGEIF(AD7:AD26,"&gt;0")</f>
        <v>47.083333333333343</v>
      </c>
      <c r="AI7" s="146">
        <f>VAR(AD7:AD26)</f>
        <v>543.53492105263092</v>
      </c>
      <c r="AJ7" s="146">
        <f>STDEV(AD7:AD26)</f>
        <v>23.313835399878563</v>
      </c>
      <c r="AK7" s="147">
        <f>AVERAGE(AF7:AF26)</f>
        <v>0.54500000000000015</v>
      </c>
      <c r="AL7" s="53">
        <v>42.4</v>
      </c>
      <c r="AM7" s="68">
        <v>10.9</v>
      </c>
      <c r="AN7" s="68">
        <v>5.45</v>
      </c>
      <c r="AO7" s="68">
        <v>1.29</v>
      </c>
      <c r="AP7" s="54">
        <f>AN7/$A9</f>
        <v>0.54500000000000004</v>
      </c>
      <c r="AQ7" s="54">
        <f>AO7/$A$9</f>
        <v>0.129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10</v>
      </c>
      <c r="BM7" s="17">
        <v>22</v>
      </c>
      <c r="BN7" s="17">
        <v>22</v>
      </c>
      <c r="BO7" s="17">
        <f>BL7/(BM7*BN7)</f>
        <v>2.0661157024793389E-2</v>
      </c>
      <c r="BP7" s="4"/>
      <c r="BQ7" s="4">
        <v>1</v>
      </c>
      <c r="BR7" s="1">
        <v>10</v>
      </c>
      <c r="BS7" s="4">
        <v>54.93</v>
      </c>
      <c r="BT7" s="4">
        <v>10</v>
      </c>
      <c r="BU7" s="21">
        <f>BT7/BL$7</f>
        <v>1</v>
      </c>
      <c r="BW7" s="15">
        <f>AVERAGE(BS7:BS16)</f>
        <v>67.60799999999999</v>
      </c>
      <c r="BX7" s="15">
        <f>AVERAGEIF(BS7:BS16,"&gt;0")</f>
        <v>67.60799999999999</v>
      </c>
      <c r="BY7" s="19">
        <f>AVERAGE(BU7:BU16)</f>
        <v>0.97000000000000008</v>
      </c>
    </row>
    <row r="8" spans="1:77">
      <c r="A8" s="4">
        <v>10</v>
      </c>
      <c r="B8" s="17">
        <v>22</v>
      </c>
      <c r="C8" s="17">
        <v>22</v>
      </c>
      <c r="D8" s="17">
        <f t="shared" ref="D8:D10" si="0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21">
        <f t="shared" ref="J8:J16" si="1">I8/A$7</f>
        <v>1</v>
      </c>
      <c r="N8" s="4">
        <v>2</v>
      </c>
      <c r="O8" s="4">
        <v>74.400000000000006</v>
      </c>
      <c r="P8" s="4">
        <v>10</v>
      </c>
      <c r="Q8" s="21">
        <f t="shared" ref="Q8:Q26" si="2">P8/A$8</f>
        <v>1</v>
      </c>
      <c r="AC8" s="4">
        <v>2</v>
      </c>
      <c r="AD8" s="4">
        <v>86.62</v>
      </c>
      <c r="AE8" s="4">
        <v>10</v>
      </c>
      <c r="AF8" s="21">
        <f t="shared" ref="AF8:AF26" si="3">AE8/A$9</f>
        <v>1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74.400000000000006</v>
      </c>
      <c r="BT8" s="4">
        <v>10</v>
      </c>
      <c r="BU8" s="21">
        <f t="shared" ref="BU8:BU16" si="5">BT8/BL$7</f>
        <v>1</v>
      </c>
    </row>
    <row r="9" spans="1:77">
      <c r="A9" s="4">
        <v>10</v>
      </c>
      <c r="B9" s="52">
        <v>32</v>
      </c>
      <c r="C9" s="52">
        <v>32</v>
      </c>
      <c r="D9" s="52">
        <f t="shared" si="0"/>
        <v>9.765625E-3</v>
      </c>
      <c r="F9" s="4">
        <v>3</v>
      </c>
      <c r="G9" s="1">
        <v>10</v>
      </c>
      <c r="H9" s="4">
        <v>59.94</v>
      </c>
      <c r="I9" s="4">
        <v>10</v>
      </c>
      <c r="J9" s="21">
        <f t="shared" si="1"/>
        <v>1</v>
      </c>
      <c r="N9" s="4">
        <v>3</v>
      </c>
      <c r="O9" s="4">
        <v>54.94</v>
      </c>
      <c r="P9" s="4">
        <v>10</v>
      </c>
      <c r="Q9" s="21">
        <f t="shared" si="2"/>
        <v>1</v>
      </c>
      <c r="AC9" s="4">
        <v>3</v>
      </c>
      <c r="AD9" s="4">
        <v>67.16</v>
      </c>
      <c r="AE9" s="4">
        <v>10</v>
      </c>
      <c r="AF9" s="21">
        <f t="shared" si="3"/>
        <v>1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54.94</v>
      </c>
      <c r="BT9" s="4">
        <v>10</v>
      </c>
      <c r="BU9" s="21">
        <f t="shared" si="5"/>
        <v>1</v>
      </c>
    </row>
    <row r="10" spans="1:77">
      <c r="A10" s="4">
        <v>10</v>
      </c>
      <c r="B10" s="55">
        <v>35</v>
      </c>
      <c r="C10" s="55">
        <v>35</v>
      </c>
      <c r="D10" s="55">
        <f t="shared" si="0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21">
        <f t="shared" si="1"/>
        <v>0.3</v>
      </c>
      <c r="N10" s="4">
        <v>4</v>
      </c>
      <c r="O10" s="4">
        <v>79.39</v>
      </c>
      <c r="P10" s="4">
        <v>10</v>
      </c>
      <c r="Q10" s="21">
        <f t="shared" si="2"/>
        <v>1</v>
      </c>
      <c r="AC10" s="4">
        <v>4</v>
      </c>
      <c r="AD10" s="4">
        <v>25.47</v>
      </c>
      <c r="AE10" s="4">
        <v>3</v>
      </c>
      <c r="AF10" s="21">
        <f t="shared" si="3"/>
        <v>0.3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79.39</v>
      </c>
      <c r="BT10" s="4">
        <v>10</v>
      </c>
      <c r="BU10" s="21">
        <f t="shared" si="5"/>
        <v>1</v>
      </c>
    </row>
    <row r="11" spans="1:77">
      <c r="F11" s="4">
        <v>5</v>
      </c>
      <c r="G11" s="1">
        <v>10</v>
      </c>
      <c r="H11" s="4">
        <v>49.93</v>
      </c>
      <c r="I11" s="4">
        <v>6</v>
      </c>
      <c r="J11" s="21">
        <f t="shared" si="1"/>
        <v>0.6</v>
      </c>
      <c r="N11" s="4">
        <v>5</v>
      </c>
      <c r="O11" s="4">
        <v>49.93</v>
      </c>
      <c r="P11" s="4">
        <v>8</v>
      </c>
      <c r="Q11" s="21">
        <f t="shared" si="2"/>
        <v>0.8</v>
      </c>
      <c r="AC11" s="4">
        <v>5</v>
      </c>
      <c r="AD11" s="4">
        <v>49.93</v>
      </c>
      <c r="AE11" s="4">
        <v>6</v>
      </c>
      <c r="AF11" s="21">
        <f t="shared" si="3"/>
        <v>0.6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49.93</v>
      </c>
      <c r="BT11" s="4">
        <v>8</v>
      </c>
      <c r="BU11" s="21">
        <f t="shared" si="5"/>
        <v>0.8</v>
      </c>
    </row>
    <row r="12" spans="1:77">
      <c r="F12" s="4">
        <v>6</v>
      </c>
      <c r="G12" s="1">
        <v>10</v>
      </c>
      <c r="H12" s="4">
        <v>30.47</v>
      </c>
      <c r="I12" s="4">
        <v>4</v>
      </c>
      <c r="J12" s="21">
        <f t="shared" si="1"/>
        <v>0.4</v>
      </c>
      <c r="N12" s="4">
        <v>6</v>
      </c>
      <c r="O12" s="4">
        <v>86.62</v>
      </c>
      <c r="P12" s="4">
        <v>10</v>
      </c>
      <c r="Q12" s="21">
        <f t="shared" si="2"/>
        <v>1</v>
      </c>
      <c r="AC12" s="4">
        <v>6</v>
      </c>
      <c r="AD12" s="4">
        <v>37.69</v>
      </c>
      <c r="AE12" s="4">
        <v>4</v>
      </c>
      <c r="AF12" s="21">
        <f t="shared" si="3"/>
        <v>0.4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86.62</v>
      </c>
      <c r="BT12" s="4">
        <v>10</v>
      </c>
      <c r="BU12" s="21">
        <f t="shared" si="5"/>
        <v>1</v>
      </c>
    </row>
    <row r="13" spans="1:77">
      <c r="F13" s="4">
        <v>7</v>
      </c>
      <c r="G13" s="1">
        <v>10</v>
      </c>
      <c r="H13" s="4">
        <v>62.16</v>
      </c>
      <c r="I13" s="4">
        <v>9</v>
      </c>
      <c r="J13" s="21">
        <f t="shared" si="1"/>
        <v>0.9</v>
      </c>
      <c r="N13" s="4">
        <v>7</v>
      </c>
      <c r="O13" s="4">
        <v>79.39</v>
      </c>
      <c r="P13" s="4">
        <v>10</v>
      </c>
      <c r="Q13" s="21">
        <f t="shared" si="2"/>
        <v>1</v>
      </c>
      <c r="AC13" s="4">
        <v>7</v>
      </c>
      <c r="AD13" s="4">
        <v>74.38</v>
      </c>
      <c r="AE13" s="4">
        <v>8</v>
      </c>
      <c r="AF13" s="21">
        <f t="shared" si="3"/>
        <v>0.8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79.39</v>
      </c>
      <c r="BT13" s="4">
        <v>10</v>
      </c>
      <c r="BU13" s="21">
        <f t="shared" si="5"/>
        <v>1</v>
      </c>
    </row>
    <row r="14" spans="1:77">
      <c r="F14" s="4">
        <v>8</v>
      </c>
      <c r="G14" s="1">
        <v>10</v>
      </c>
      <c r="H14" s="4">
        <v>49.92</v>
      </c>
      <c r="I14" s="4">
        <v>7</v>
      </c>
      <c r="J14" s="21">
        <f t="shared" si="1"/>
        <v>0.7</v>
      </c>
      <c r="N14" s="4">
        <v>8</v>
      </c>
      <c r="O14" s="4">
        <v>74.38</v>
      </c>
      <c r="P14" s="4">
        <v>10</v>
      </c>
      <c r="Q14" s="21">
        <f t="shared" si="2"/>
        <v>1</v>
      </c>
      <c r="AC14" s="4">
        <v>8</v>
      </c>
      <c r="AD14" s="4">
        <v>49.92</v>
      </c>
      <c r="AE14" s="4">
        <v>7</v>
      </c>
      <c r="AF14" s="21">
        <f t="shared" si="3"/>
        <v>0.7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74.38</v>
      </c>
      <c r="BT14" s="4">
        <v>10</v>
      </c>
      <c r="BU14" s="21">
        <f t="shared" si="5"/>
        <v>1</v>
      </c>
    </row>
    <row r="15" spans="1:77">
      <c r="E15" s="8"/>
      <c r="F15" s="4">
        <v>9</v>
      </c>
      <c r="G15" s="1">
        <v>10</v>
      </c>
      <c r="H15" s="4">
        <v>49.92</v>
      </c>
      <c r="I15" s="4">
        <v>7</v>
      </c>
      <c r="J15" s="21">
        <f t="shared" si="1"/>
        <v>0.7</v>
      </c>
      <c r="N15" s="4">
        <v>9</v>
      </c>
      <c r="O15" s="4">
        <v>62.16</v>
      </c>
      <c r="P15" s="4">
        <v>10</v>
      </c>
      <c r="Q15" s="21">
        <f t="shared" si="2"/>
        <v>1</v>
      </c>
      <c r="AC15" s="4">
        <v>9</v>
      </c>
      <c r="AD15" s="4">
        <v>49.92</v>
      </c>
      <c r="AE15" s="4">
        <v>7</v>
      </c>
      <c r="AF15" s="21">
        <f t="shared" si="3"/>
        <v>0.7</v>
      </c>
      <c r="AR15" s="4">
        <v>9</v>
      </c>
      <c r="AS15" s="4"/>
      <c r="AT15" s="4"/>
      <c r="AU15" s="21">
        <f t="shared" si="4"/>
        <v>0</v>
      </c>
      <c r="BP15" s="8"/>
      <c r="BQ15" s="4">
        <v>9</v>
      </c>
      <c r="BR15" s="1">
        <v>10</v>
      </c>
      <c r="BS15" s="4">
        <v>62.16</v>
      </c>
      <c r="BT15" s="4">
        <v>10</v>
      </c>
      <c r="BU15" s="21">
        <f t="shared" si="5"/>
        <v>1</v>
      </c>
    </row>
    <row r="16" spans="1:77">
      <c r="F16" s="4">
        <v>10</v>
      </c>
      <c r="G16" s="1">
        <v>10</v>
      </c>
      <c r="H16" s="4">
        <v>42.71</v>
      </c>
      <c r="I16" s="4">
        <v>8</v>
      </c>
      <c r="J16" s="21">
        <f t="shared" si="1"/>
        <v>0.8</v>
      </c>
      <c r="N16" s="4">
        <v>10</v>
      </c>
      <c r="O16" s="4">
        <v>59.94</v>
      </c>
      <c r="P16" s="4">
        <v>9</v>
      </c>
      <c r="Q16" s="21">
        <f t="shared" si="2"/>
        <v>0.9</v>
      </c>
      <c r="AC16" s="4">
        <v>10</v>
      </c>
      <c r="AD16" s="4">
        <v>42.71</v>
      </c>
      <c r="AE16" s="4">
        <v>8</v>
      </c>
      <c r="AF16" s="21">
        <f t="shared" si="3"/>
        <v>0.8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59.94</v>
      </c>
      <c r="BT16" s="4">
        <v>9</v>
      </c>
      <c r="BU16" s="21">
        <f t="shared" si="5"/>
        <v>0.9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86.61</v>
      </c>
      <c r="P17" s="4">
        <v>10</v>
      </c>
      <c r="Q17" s="21">
        <f t="shared" si="2"/>
        <v>1</v>
      </c>
      <c r="AC17" s="4">
        <v>11</v>
      </c>
      <c r="AD17" s="4">
        <v>49.92</v>
      </c>
      <c r="AE17" s="4">
        <v>5</v>
      </c>
      <c r="AF17" s="21">
        <f t="shared" si="3"/>
        <v>0.5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37.69</v>
      </c>
      <c r="P18" s="4">
        <v>5</v>
      </c>
      <c r="Q18" s="21">
        <f t="shared" si="2"/>
        <v>0.5</v>
      </c>
      <c r="AC18" s="4">
        <v>12</v>
      </c>
      <c r="AD18" s="4">
        <v>37.69</v>
      </c>
      <c r="AE18" s="4">
        <v>5</v>
      </c>
      <c r="AF18" s="21">
        <f t="shared" si="3"/>
        <v>0.5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62.16</v>
      </c>
      <c r="P19" s="4">
        <v>10</v>
      </c>
      <c r="Q19" s="21">
        <f t="shared" si="2"/>
        <v>1</v>
      </c>
      <c r="AC19" s="4">
        <v>13</v>
      </c>
      <c r="AD19" s="4">
        <v>25.47</v>
      </c>
      <c r="AE19" s="4">
        <v>3</v>
      </c>
      <c r="AF19" s="21">
        <f t="shared" si="3"/>
        <v>0.3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62.16</v>
      </c>
      <c r="P20" s="4">
        <v>10</v>
      </c>
      <c r="Q20" s="21">
        <f t="shared" si="2"/>
        <v>1</v>
      </c>
      <c r="AC20" s="4">
        <v>14</v>
      </c>
      <c r="AD20" s="4">
        <v>62.15</v>
      </c>
      <c r="AE20" s="4">
        <v>8</v>
      </c>
      <c r="AF20" s="21">
        <f t="shared" si="3"/>
        <v>0.8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62.16</v>
      </c>
      <c r="P21" s="4">
        <v>10</v>
      </c>
      <c r="Q21" s="21">
        <f t="shared" si="2"/>
        <v>1</v>
      </c>
      <c r="AC21" s="4">
        <v>15</v>
      </c>
      <c r="AD21" s="4">
        <v>0</v>
      </c>
      <c r="AE21" s="4">
        <v>1</v>
      </c>
      <c r="AF21" s="21">
        <f t="shared" si="3"/>
        <v>0.1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74.400000000000006</v>
      </c>
      <c r="P22" s="4">
        <v>10</v>
      </c>
      <c r="Q22" s="21">
        <f t="shared" si="2"/>
        <v>1</v>
      </c>
      <c r="AC22" s="4">
        <v>16</v>
      </c>
      <c r="AD22" s="4">
        <v>25.46</v>
      </c>
      <c r="AE22" s="4">
        <v>3</v>
      </c>
      <c r="AF22" s="21">
        <f t="shared" si="3"/>
        <v>0.3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49.94</v>
      </c>
      <c r="P23" s="4">
        <v>9</v>
      </c>
      <c r="Q23" s="21">
        <f t="shared" si="2"/>
        <v>0.9</v>
      </c>
      <c r="AC23" s="4">
        <v>17</v>
      </c>
      <c r="AD23" s="4">
        <v>0</v>
      </c>
      <c r="AE23" s="4">
        <v>1</v>
      </c>
      <c r="AF23" s="21">
        <f t="shared" si="3"/>
        <v>0.1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74.400000000000006</v>
      </c>
      <c r="P24" s="4">
        <v>10</v>
      </c>
      <c r="Q24" s="21">
        <f t="shared" si="2"/>
        <v>1</v>
      </c>
      <c r="AC24" s="4">
        <v>18</v>
      </c>
      <c r="AD24" s="4">
        <v>25.46</v>
      </c>
      <c r="AE24" s="4">
        <v>3</v>
      </c>
      <c r="AF24" s="21">
        <f t="shared" si="3"/>
        <v>0.3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42.7</v>
      </c>
      <c r="P25" s="4">
        <v>7</v>
      </c>
      <c r="Q25" s="21">
        <f t="shared" si="2"/>
        <v>0.7</v>
      </c>
      <c r="AC25" s="4">
        <v>19</v>
      </c>
      <c r="AD25" s="4">
        <v>37.700000000000003</v>
      </c>
      <c r="AE25" s="4">
        <v>6</v>
      </c>
      <c r="AF25" s="21">
        <f t="shared" si="3"/>
        <v>0.6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86.62</v>
      </c>
      <c r="P26" s="4">
        <v>10</v>
      </c>
      <c r="Q26" s="21">
        <f t="shared" si="2"/>
        <v>1</v>
      </c>
      <c r="AC26" s="4">
        <v>20</v>
      </c>
      <c r="AD26" s="4">
        <v>25.46</v>
      </c>
      <c r="AE26" s="4">
        <v>3</v>
      </c>
      <c r="AF26" s="21">
        <f t="shared" si="3"/>
        <v>0.3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10</v>
      </c>
      <c r="B32" s="16">
        <f>B7</f>
        <v>30</v>
      </c>
      <c r="C32" s="16">
        <f t="shared" ref="C32:D32" si="6">C7</f>
        <v>30</v>
      </c>
      <c r="D32" s="16">
        <f t="shared" si="6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21">
        <f>I32/A$32</f>
        <v>1</v>
      </c>
      <c r="K32" s="15">
        <f>AVERAGE(H32:H41)</f>
        <v>66.383999999999986</v>
      </c>
      <c r="L32" s="15">
        <f>AVERAGEIF(H32:H41,"&gt;0")</f>
        <v>66.383999999999986</v>
      </c>
      <c r="M32" s="19">
        <f>AVERAGE(J32:J41)</f>
        <v>0.99</v>
      </c>
      <c r="N32" s="4">
        <v>1</v>
      </c>
      <c r="O32" s="4">
        <v>59.93</v>
      </c>
      <c r="P32" s="4">
        <v>10</v>
      </c>
      <c r="Q32" s="21">
        <f>P32/A$33</f>
        <v>1</v>
      </c>
      <c r="R32" s="146">
        <f>AVERAGE(O32:O51)</f>
        <v>57.762499999999989</v>
      </c>
      <c r="S32" s="146">
        <f>AVERAGEIF(O32:O51,"&gt;0")</f>
        <v>57.762499999999989</v>
      </c>
      <c r="T32" s="146">
        <f>VAR(O32:O51)</f>
        <v>20.732325000001431</v>
      </c>
      <c r="U32" s="146">
        <f>STDEV(O32:O51)</f>
        <v>4.5532762929566912</v>
      </c>
      <c r="V32" s="147">
        <f>AVERAGE(Q32:Q51)</f>
        <v>1</v>
      </c>
      <c r="W32" s="49">
        <v>57.3</v>
      </c>
      <c r="X32" s="67">
        <v>2.13</v>
      </c>
      <c r="Y32" s="67">
        <v>10</v>
      </c>
      <c r="Z32" s="67">
        <v>0</v>
      </c>
      <c r="AA32" s="50">
        <f>Y32/$A33</f>
        <v>1</v>
      </c>
      <c r="AB32" s="50">
        <f>Z32/$A$33</f>
        <v>0</v>
      </c>
      <c r="AC32" s="4">
        <v>1</v>
      </c>
      <c r="AD32" s="4">
        <v>54.94</v>
      </c>
      <c r="AE32" s="4">
        <v>10</v>
      </c>
      <c r="AF32" s="21">
        <f>AE32/A$34</f>
        <v>1</v>
      </c>
      <c r="AG32" s="146">
        <f>AVERAGE(AD32:AD51)</f>
        <v>64.522499999999994</v>
      </c>
      <c r="AH32" s="146">
        <f>AVERAGEIF(AD32:AD51,"&gt;0")</f>
        <v>64.522499999999994</v>
      </c>
      <c r="AI32" s="146">
        <f>VAR(AD32:AD51)</f>
        <v>208.52327236842203</v>
      </c>
      <c r="AJ32" s="146">
        <f>STDEV(AD32:AD51)</f>
        <v>14.440334911920223</v>
      </c>
      <c r="AK32" s="147">
        <f>AVERAGE(AF32:AF51)</f>
        <v>0.94000000000000006</v>
      </c>
      <c r="AL32" s="53">
        <v>64.5</v>
      </c>
      <c r="AM32" s="68">
        <v>6.76</v>
      </c>
      <c r="AN32" s="68">
        <v>9.4</v>
      </c>
      <c r="AO32" s="68">
        <v>0.61499999999999999</v>
      </c>
      <c r="AP32" s="54">
        <f>AN32/$A34</f>
        <v>0.94000000000000006</v>
      </c>
      <c r="AQ32" s="54">
        <f>AO32/$A$34</f>
        <v>6.1499999999999999E-2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10</v>
      </c>
      <c r="BM32" s="17">
        <v>22</v>
      </c>
      <c r="BN32" s="17">
        <v>22</v>
      </c>
      <c r="BO32" s="17">
        <f>BL32/(BM32*BN32)</f>
        <v>2.0661157024793389E-2</v>
      </c>
      <c r="BQ32" s="4">
        <v>1</v>
      </c>
      <c r="BR32" s="1">
        <v>15</v>
      </c>
      <c r="BS32" s="4">
        <v>59.93</v>
      </c>
      <c r="BT32" s="4">
        <v>10</v>
      </c>
      <c r="BU32" s="21">
        <f>BT32/BL$32</f>
        <v>1</v>
      </c>
      <c r="BW32" s="18">
        <f>AVERAGE(BS32:BS41)</f>
        <v>59.930999999999997</v>
      </c>
      <c r="BX32" s="18">
        <f>AVERAGEIF(BS32:BS41,"&gt;0")</f>
        <v>59.930999999999997</v>
      </c>
      <c r="BY32" s="20">
        <f>AVERAGE(BU32:BU41)</f>
        <v>1</v>
      </c>
    </row>
    <row r="33" spans="1:73">
      <c r="A33" s="4">
        <v>10</v>
      </c>
      <c r="B33" s="17">
        <f t="shared" ref="B33:D33" si="7">B8</f>
        <v>22</v>
      </c>
      <c r="C33" s="17">
        <f t="shared" si="7"/>
        <v>22</v>
      </c>
      <c r="D33" s="17">
        <f t="shared" si="7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21">
        <f t="shared" ref="J33:J41" si="8">I33/A$32</f>
        <v>1</v>
      </c>
      <c r="N33" s="4">
        <v>2</v>
      </c>
      <c r="O33" s="4">
        <v>59.94</v>
      </c>
      <c r="P33" s="4">
        <v>10</v>
      </c>
      <c r="Q33" s="21">
        <f t="shared" ref="Q33:Q51" si="9">P33/A$33</f>
        <v>1</v>
      </c>
      <c r="AC33" s="4">
        <v>2</v>
      </c>
      <c r="AD33" s="4">
        <v>74.39</v>
      </c>
      <c r="AE33" s="4">
        <v>10</v>
      </c>
      <c r="AF33" s="21">
        <f t="shared" ref="AF33:AF51" si="10">AE33/A$34</f>
        <v>1</v>
      </c>
      <c r="AO33" s="70"/>
      <c r="AR33" s="4">
        <v>2</v>
      </c>
      <c r="AS33" s="4"/>
      <c r="AT33" s="4"/>
      <c r="AU33" s="21">
        <f t="shared" ref="AU33:AU51" si="11">AT33/A$35</f>
        <v>0</v>
      </c>
      <c r="BQ33" s="4">
        <v>2</v>
      </c>
      <c r="BR33" s="1">
        <v>15</v>
      </c>
      <c r="BS33" s="4">
        <v>59.94</v>
      </c>
      <c r="BT33" s="4">
        <v>10</v>
      </c>
      <c r="BU33" s="21">
        <f t="shared" ref="BU33:BU41" si="12">BT33/BL$32</f>
        <v>1</v>
      </c>
    </row>
    <row r="34" spans="1:73">
      <c r="A34" s="4">
        <v>10</v>
      </c>
      <c r="B34" s="52">
        <f t="shared" ref="B34:D34" si="13">B9</f>
        <v>32</v>
      </c>
      <c r="C34" s="52">
        <f t="shared" si="13"/>
        <v>32</v>
      </c>
      <c r="D34" s="52">
        <f t="shared" si="13"/>
        <v>9.765625E-3</v>
      </c>
      <c r="F34" s="4">
        <v>3</v>
      </c>
      <c r="G34" s="1">
        <v>15</v>
      </c>
      <c r="H34" s="4">
        <v>49.93</v>
      </c>
      <c r="I34" s="4">
        <v>10</v>
      </c>
      <c r="J34" s="21">
        <f t="shared" si="8"/>
        <v>1</v>
      </c>
      <c r="N34" s="4">
        <v>3</v>
      </c>
      <c r="O34" s="4">
        <v>59.93</v>
      </c>
      <c r="P34" s="4">
        <v>10</v>
      </c>
      <c r="Q34" s="21">
        <f t="shared" si="9"/>
        <v>1</v>
      </c>
      <c r="AC34" s="4">
        <v>3</v>
      </c>
      <c r="AD34" s="4">
        <v>49.93</v>
      </c>
      <c r="AE34" s="4">
        <v>10</v>
      </c>
      <c r="AF34" s="21">
        <f t="shared" si="10"/>
        <v>1</v>
      </c>
      <c r="AR34" s="4">
        <v>3</v>
      </c>
      <c r="AS34" s="4"/>
      <c r="AT34" s="4"/>
      <c r="AU34" s="21">
        <f t="shared" si="11"/>
        <v>0</v>
      </c>
      <c r="BQ34" s="4">
        <v>3</v>
      </c>
      <c r="BR34" s="1">
        <v>15</v>
      </c>
      <c r="BS34" s="4">
        <v>59.93</v>
      </c>
      <c r="BT34" s="4">
        <v>10</v>
      </c>
      <c r="BU34" s="21">
        <f t="shared" si="12"/>
        <v>1</v>
      </c>
    </row>
    <row r="35" spans="1:73">
      <c r="A35" s="4">
        <v>10</v>
      </c>
      <c r="B35" s="55">
        <f t="shared" ref="B35:D35" si="14">B10</f>
        <v>35</v>
      </c>
      <c r="C35" s="55">
        <f t="shared" si="14"/>
        <v>35</v>
      </c>
      <c r="D35" s="55">
        <f t="shared" si="14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21">
        <f t="shared" si="8"/>
        <v>1</v>
      </c>
      <c r="N35" s="4">
        <v>4</v>
      </c>
      <c r="O35" s="4">
        <v>59.93</v>
      </c>
      <c r="P35" s="4">
        <v>10</v>
      </c>
      <c r="Q35" s="21">
        <f t="shared" si="9"/>
        <v>1</v>
      </c>
      <c r="AC35" s="4">
        <v>4</v>
      </c>
      <c r="AD35" s="4">
        <v>79.39</v>
      </c>
      <c r="AE35" s="4">
        <v>10</v>
      </c>
      <c r="AF35" s="21">
        <f t="shared" si="10"/>
        <v>1</v>
      </c>
      <c r="AR35" s="4">
        <v>4</v>
      </c>
      <c r="AS35" s="4"/>
      <c r="AT35" s="4"/>
      <c r="AU35" s="21">
        <f t="shared" si="11"/>
        <v>0</v>
      </c>
      <c r="BL35" s="103" t="s">
        <v>15</v>
      </c>
      <c r="BM35" s="103"/>
      <c r="BQ35" s="4">
        <v>4</v>
      </c>
      <c r="BR35" s="1">
        <v>15</v>
      </c>
      <c r="BS35" s="4">
        <v>59.93</v>
      </c>
      <c r="BT35" s="4">
        <v>10</v>
      </c>
      <c r="BU35" s="21">
        <f t="shared" si="12"/>
        <v>1</v>
      </c>
    </row>
    <row r="36" spans="1:73">
      <c r="F36" s="4">
        <v>5</v>
      </c>
      <c r="G36" s="1">
        <v>15</v>
      </c>
      <c r="H36" s="4">
        <v>67.16</v>
      </c>
      <c r="I36" s="4">
        <v>10</v>
      </c>
      <c r="J36" s="21">
        <f t="shared" si="8"/>
        <v>1</v>
      </c>
      <c r="N36" s="4">
        <v>5</v>
      </c>
      <c r="O36" s="4">
        <v>59.93</v>
      </c>
      <c r="P36" s="4">
        <v>10</v>
      </c>
      <c r="Q36" s="21">
        <f t="shared" si="9"/>
        <v>1</v>
      </c>
      <c r="AC36" s="4">
        <v>5</v>
      </c>
      <c r="AD36" s="4">
        <v>49.93</v>
      </c>
      <c r="AE36" s="4">
        <v>8</v>
      </c>
      <c r="AF36" s="21">
        <f t="shared" si="10"/>
        <v>0.8</v>
      </c>
      <c r="AR36" s="4">
        <v>5</v>
      </c>
      <c r="AS36" s="4"/>
      <c r="AT36" s="4"/>
      <c r="AU36" s="21">
        <f t="shared" si="11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59.93</v>
      </c>
      <c r="BT36" s="4">
        <v>10</v>
      </c>
      <c r="BU36" s="21">
        <f t="shared" si="12"/>
        <v>1</v>
      </c>
    </row>
    <row r="37" spans="1:73">
      <c r="F37" s="4">
        <v>6</v>
      </c>
      <c r="G37" s="1">
        <v>15</v>
      </c>
      <c r="H37" s="4">
        <v>79.400000000000006</v>
      </c>
      <c r="I37" s="4">
        <v>10</v>
      </c>
      <c r="J37" s="21">
        <f t="shared" si="8"/>
        <v>1</v>
      </c>
      <c r="N37" s="4">
        <v>6</v>
      </c>
      <c r="O37" s="4">
        <v>54.93</v>
      </c>
      <c r="P37" s="4">
        <v>10</v>
      </c>
      <c r="Q37" s="21">
        <f t="shared" si="9"/>
        <v>1</v>
      </c>
      <c r="AC37" s="4">
        <v>6</v>
      </c>
      <c r="AD37" s="4">
        <v>86.62</v>
      </c>
      <c r="AE37" s="4">
        <v>10</v>
      </c>
      <c r="AF37" s="21">
        <f t="shared" si="10"/>
        <v>1</v>
      </c>
      <c r="AR37" s="4">
        <v>6</v>
      </c>
      <c r="AS37" s="4"/>
      <c r="AT37" s="4"/>
      <c r="AU37" s="21">
        <f t="shared" si="11"/>
        <v>0</v>
      </c>
      <c r="BQ37" s="4">
        <v>6</v>
      </c>
      <c r="BR37" s="1">
        <v>15</v>
      </c>
      <c r="BS37" s="4">
        <v>59.93</v>
      </c>
      <c r="BT37" s="4">
        <v>10</v>
      </c>
      <c r="BU37" s="21">
        <f t="shared" si="12"/>
        <v>1</v>
      </c>
    </row>
    <row r="38" spans="1:73">
      <c r="F38" s="4">
        <v>7</v>
      </c>
      <c r="G38" s="1">
        <v>15</v>
      </c>
      <c r="H38" s="4">
        <v>74.400000000000006</v>
      </c>
      <c r="I38" s="4">
        <v>10</v>
      </c>
      <c r="J38" s="21">
        <f t="shared" si="8"/>
        <v>1</v>
      </c>
      <c r="N38" s="4">
        <v>7</v>
      </c>
      <c r="O38" s="4">
        <v>59.93</v>
      </c>
      <c r="P38" s="4">
        <v>10</v>
      </c>
      <c r="Q38" s="21">
        <f t="shared" si="9"/>
        <v>1</v>
      </c>
      <c r="AC38" s="4">
        <v>7</v>
      </c>
      <c r="AD38" s="4">
        <v>74.400000000000006</v>
      </c>
      <c r="AE38" s="4">
        <v>10</v>
      </c>
      <c r="AF38" s="21">
        <f t="shared" si="10"/>
        <v>1</v>
      </c>
      <c r="AR38" s="4">
        <v>7</v>
      </c>
      <c r="AS38" s="4"/>
      <c r="AT38" s="4"/>
      <c r="AU38" s="21">
        <f t="shared" si="11"/>
        <v>0</v>
      </c>
      <c r="BQ38" s="4">
        <v>7</v>
      </c>
      <c r="BR38" s="1">
        <v>15</v>
      </c>
      <c r="BS38" s="4">
        <v>59.93</v>
      </c>
      <c r="BT38" s="4">
        <v>10</v>
      </c>
      <c r="BU38" s="21">
        <f t="shared" si="12"/>
        <v>1</v>
      </c>
    </row>
    <row r="39" spans="1:73">
      <c r="F39" s="4">
        <v>8</v>
      </c>
      <c r="G39" s="1">
        <v>15</v>
      </c>
      <c r="H39" s="4">
        <v>62.15</v>
      </c>
      <c r="I39" s="4">
        <v>10</v>
      </c>
      <c r="J39" s="21">
        <f t="shared" si="8"/>
        <v>1</v>
      </c>
      <c r="N39" s="4">
        <v>8</v>
      </c>
      <c r="O39" s="4">
        <v>59.93</v>
      </c>
      <c r="P39" s="4">
        <v>10</v>
      </c>
      <c r="Q39" s="21">
        <f t="shared" si="9"/>
        <v>1</v>
      </c>
      <c r="AC39" s="4">
        <v>8</v>
      </c>
      <c r="AD39" s="4">
        <v>74.38</v>
      </c>
      <c r="AE39" s="4">
        <v>10</v>
      </c>
      <c r="AF39" s="21">
        <f t="shared" si="10"/>
        <v>1</v>
      </c>
      <c r="AR39" s="4">
        <v>8</v>
      </c>
      <c r="AS39" s="4"/>
      <c r="AT39" s="4"/>
      <c r="AU39" s="21">
        <f t="shared" si="11"/>
        <v>0</v>
      </c>
      <c r="BQ39" s="4">
        <v>8</v>
      </c>
      <c r="BR39" s="1">
        <v>15</v>
      </c>
      <c r="BS39" s="4">
        <v>59.93</v>
      </c>
      <c r="BT39" s="4">
        <v>10</v>
      </c>
      <c r="BU39" s="21">
        <f t="shared" si="12"/>
        <v>1</v>
      </c>
    </row>
    <row r="40" spans="1:73">
      <c r="F40" s="4">
        <v>9</v>
      </c>
      <c r="G40" s="1">
        <v>15</v>
      </c>
      <c r="H40" s="4">
        <v>74.38</v>
      </c>
      <c r="I40" s="4">
        <v>10</v>
      </c>
      <c r="J40" s="21">
        <f t="shared" si="8"/>
        <v>1</v>
      </c>
      <c r="N40" s="4">
        <v>9</v>
      </c>
      <c r="O40" s="4">
        <v>54.93</v>
      </c>
      <c r="P40" s="4">
        <v>10</v>
      </c>
      <c r="Q40" s="21">
        <f t="shared" si="9"/>
        <v>1</v>
      </c>
      <c r="AC40" s="4">
        <v>9</v>
      </c>
      <c r="AD40" s="4">
        <v>74.39</v>
      </c>
      <c r="AE40" s="4">
        <v>10</v>
      </c>
      <c r="AF40" s="21">
        <f t="shared" si="10"/>
        <v>1</v>
      </c>
      <c r="AR40" s="4">
        <v>9</v>
      </c>
      <c r="AS40" s="4"/>
      <c r="AT40" s="4"/>
      <c r="AU40" s="21">
        <f t="shared" si="11"/>
        <v>0</v>
      </c>
      <c r="BQ40" s="4">
        <v>9</v>
      </c>
      <c r="BR40" s="1">
        <v>15</v>
      </c>
      <c r="BS40" s="4">
        <v>59.93</v>
      </c>
      <c r="BT40" s="4">
        <v>10</v>
      </c>
      <c r="BU40" s="21">
        <f t="shared" si="12"/>
        <v>1</v>
      </c>
    </row>
    <row r="41" spans="1:73">
      <c r="F41" s="4">
        <v>10</v>
      </c>
      <c r="G41" s="1">
        <v>15</v>
      </c>
      <c r="H41" s="4">
        <v>54.92</v>
      </c>
      <c r="I41" s="4">
        <v>9</v>
      </c>
      <c r="J41" s="21">
        <f t="shared" si="8"/>
        <v>0.9</v>
      </c>
      <c r="N41" s="4">
        <v>10</v>
      </c>
      <c r="O41" s="4">
        <v>59.93</v>
      </c>
      <c r="P41" s="4">
        <v>10</v>
      </c>
      <c r="Q41" s="21">
        <f t="shared" si="9"/>
        <v>1</v>
      </c>
      <c r="AC41" s="4">
        <v>10</v>
      </c>
      <c r="AD41" s="4">
        <v>59.94</v>
      </c>
      <c r="AE41" s="4">
        <v>9</v>
      </c>
      <c r="AF41" s="21">
        <f t="shared" si="10"/>
        <v>0.9</v>
      </c>
      <c r="AR41" s="4">
        <v>10</v>
      </c>
      <c r="AS41" s="4"/>
      <c r="AT41" s="4"/>
      <c r="AU41" s="21">
        <f t="shared" si="11"/>
        <v>0</v>
      </c>
      <c r="BQ41" s="4">
        <v>10</v>
      </c>
      <c r="BR41" s="1">
        <v>15</v>
      </c>
      <c r="BS41" s="4">
        <v>59.93</v>
      </c>
      <c r="BT41" s="4">
        <v>10</v>
      </c>
      <c r="BU41" s="21">
        <f t="shared" si="12"/>
        <v>1</v>
      </c>
    </row>
    <row r="42" spans="1:73">
      <c r="F42" s="4">
        <v>11</v>
      </c>
      <c r="N42" s="4">
        <v>11</v>
      </c>
      <c r="O42" s="4">
        <v>54.93</v>
      </c>
      <c r="P42" s="4">
        <v>10</v>
      </c>
      <c r="Q42" s="21">
        <f t="shared" si="9"/>
        <v>1</v>
      </c>
      <c r="AC42" s="4">
        <v>11</v>
      </c>
      <c r="AD42" s="4">
        <v>74.38</v>
      </c>
      <c r="AE42" s="4">
        <v>10</v>
      </c>
      <c r="AF42" s="21">
        <f t="shared" si="10"/>
        <v>1</v>
      </c>
      <c r="AR42" s="4">
        <v>11</v>
      </c>
      <c r="AS42" s="4"/>
      <c r="AT42" s="4"/>
      <c r="AU42" s="21">
        <f t="shared" si="11"/>
        <v>0</v>
      </c>
      <c r="BQ42" s="4">
        <v>11</v>
      </c>
    </row>
    <row r="43" spans="1:73">
      <c r="F43" s="4">
        <v>12</v>
      </c>
      <c r="N43" s="4">
        <v>12</v>
      </c>
      <c r="O43" s="4">
        <v>49.9</v>
      </c>
      <c r="P43" s="4">
        <v>10</v>
      </c>
      <c r="Q43" s="21">
        <f t="shared" si="9"/>
        <v>1</v>
      </c>
      <c r="AC43" s="4">
        <v>12</v>
      </c>
      <c r="AD43" s="4">
        <v>37.69</v>
      </c>
      <c r="AE43" s="4">
        <v>5</v>
      </c>
      <c r="AF43" s="21">
        <f t="shared" si="10"/>
        <v>0.5</v>
      </c>
      <c r="AR43" s="4">
        <v>12</v>
      </c>
      <c r="AS43" s="4"/>
      <c r="AT43" s="4"/>
      <c r="AU43" s="21">
        <f t="shared" si="11"/>
        <v>0</v>
      </c>
      <c r="BQ43" s="4">
        <v>12</v>
      </c>
    </row>
    <row r="44" spans="1:73">
      <c r="F44" s="4">
        <v>13</v>
      </c>
      <c r="N44" s="4">
        <v>13</v>
      </c>
      <c r="O44" s="4">
        <v>62.15</v>
      </c>
      <c r="P44" s="4">
        <v>10</v>
      </c>
      <c r="Q44" s="21">
        <f t="shared" si="9"/>
        <v>1</v>
      </c>
      <c r="AC44" s="4">
        <v>13</v>
      </c>
      <c r="AD44" s="4">
        <v>62.16</v>
      </c>
      <c r="AE44" s="4">
        <v>10</v>
      </c>
      <c r="AF44" s="21">
        <f t="shared" si="10"/>
        <v>1</v>
      </c>
      <c r="AR44" s="4">
        <v>13</v>
      </c>
      <c r="AS44" s="4"/>
      <c r="AT44" s="4"/>
      <c r="AU44" s="21">
        <f t="shared" si="11"/>
        <v>0</v>
      </c>
      <c r="BQ44" s="4">
        <v>13</v>
      </c>
    </row>
    <row r="45" spans="1:73">
      <c r="F45" s="4">
        <v>14</v>
      </c>
      <c r="N45" s="4">
        <v>14</v>
      </c>
      <c r="O45" s="4">
        <v>54.92</v>
      </c>
      <c r="P45" s="4">
        <v>10</v>
      </c>
      <c r="Q45" s="21">
        <f t="shared" si="9"/>
        <v>1</v>
      </c>
      <c r="AC45" s="4">
        <v>14</v>
      </c>
      <c r="AD45" s="4">
        <v>62.16</v>
      </c>
      <c r="AE45" s="4">
        <v>10</v>
      </c>
      <c r="AF45" s="21">
        <f t="shared" si="10"/>
        <v>1</v>
      </c>
      <c r="AR45" s="4">
        <v>14</v>
      </c>
      <c r="AS45" s="4"/>
      <c r="AT45" s="4"/>
      <c r="AU45" s="21">
        <f t="shared" si="11"/>
        <v>0</v>
      </c>
      <c r="BQ45" s="4">
        <v>14</v>
      </c>
    </row>
    <row r="46" spans="1:73">
      <c r="F46" s="4">
        <v>15</v>
      </c>
      <c r="N46" s="4">
        <v>15</v>
      </c>
      <c r="O46" s="4">
        <v>54.93</v>
      </c>
      <c r="P46" s="4">
        <v>10</v>
      </c>
      <c r="Q46" s="21">
        <f t="shared" si="9"/>
        <v>1</v>
      </c>
      <c r="AC46" s="4">
        <v>15</v>
      </c>
      <c r="AD46" s="4">
        <v>54.93</v>
      </c>
      <c r="AE46" s="4">
        <v>10</v>
      </c>
      <c r="AF46" s="21">
        <f t="shared" si="10"/>
        <v>1</v>
      </c>
      <c r="AR46" s="4">
        <v>15</v>
      </c>
      <c r="AS46" s="4"/>
      <c r="AT46" s="4"/>
      <c r="AU46" s="21">
        <f t="shared" si="11"/>
        <v>0</v>
      </c>
      <c r="BQ46" s="4">
        <v>15</v>
      </c>
    </row>
    <row r="47" spans="1:73">
      <c r="F47" s="4">
        <v>16</v>
      </c>
      <c r="N47" s="4">
        <v>16</v>
      </c>
      <c r="O47" s="4">
        <v>49.93</v>
      </c>
      <c r="P47" s="4">
        <v>10</v>
      </c>
      <c r="Q47" s="21">
        <f t="shared" si="9"/>
        <v>1</v>
      </c>
      <c r="AC47" s="4">
        <v>16</v>
      </c>
      <c r="AD47" s="4">
        <v>79.400000000000006</v>
      </c>
      <c r="AE47" s="4">
        <v>10</v>
      </c>
      <c r="AF47" s="21">
        <f t="shared" si="10"/>
        <v>1</v>
      </c>
      <c r="AR47" s="4">
        <v>16</v>
      </c>
      <c r="AS47" s="4"/>
      <c r="AT47" s="4"/>
      <c r="AU47" s="21">
        <f t="shared" si="11"/>
        <v>0</v>
      </c>
      <c r="BQ47" s="4">
        <v>16</v>
      </c>
    </row>
    <row r="48" spans="1:73">
      <c r="F48" s="4">
        <v>17</v>
      </c>
      <c r="N48" s="4">
        <v>17</v>
      </c>
      <c r="O48" s="4">
        <v>49.93</v>
      </c>
      <c r="P48" s="4">
        <v>10</v>
      </c>
      <c r="Q48" s="21">
        <f t="shared" si="9"/>
        <v>1</v>
      </c>
      <c r="AC48" s="4">
        <v>17</v>
      </c>
      <c r="AD48" s="4">
        <v>49.94</v>
      </c>
      <c r="AE48" s="4">
        <v>9</v>
      </c>
      <c r="AF48" s="21">
        <f t="shared" si="10"/>
        <v>0.9</v>
      </c>
      <c r="AR48" s="4">
        <v>17</v>
      </c>
      <c r="AS48" s="4"/>
      <c r="AT48" s="4"/>
      <c r="AU48" s="21">
        <f t="shared" si="11"/>
        <v>0</v>
      </c>
      <c r="BQ48" s="4">
        <v>17</v>
      </c>
    </row>
    <row r="49" spans="6:69">
      <c r="F49" s="4">
        <v>18</v>
      </c>
      <c r="N49" s="4">
        <v>18</v>
      </c>
      <c r="O49" s="4">
        <v>59.93</v>
      </c>
      <c r="P49" s="4">
        <v>10</v>
      </c>
      <c r="Q49" s="21">
        <f t="shared" si="9"/>
        <v>1</v>
      </c>
      <c r="AC49" s="4">
        <v>18</v>
      </c>
      <c r="AD49" s="4">
        <v>62.16</v>
      </c>
      <c r="AE49" s="4">
        <v>10</v>
      </c>
      <c r="AF49" s="21">
        <f t="shared" si="10"/>
        <v>1</v>
      </c>
      <c r="AR49" s="4">
        <v>18</v>
      </c>
      <c r="AS49" s="4"/>
      <c r="AT49" s="4"/>
      <c r="AU49" s="21">
        <f t="shared" si="11"/>
        <v>0</v>
      </c>
      <c r="BQ49" s="4">
        <v>18</v>
      </c>
    </row>
    <row r="50" spans="6:69">
      <c r="F50" s="4">
        <v>19</v>
      </c>
      <c r="N50" s="4">
        <v>19</v>
      </c>
      <c r="O50" s="4">
        <v>62.16</v>
      </c>
      <c r="P50" s="4">
        <v>10</v>
      </c>
      <c r="Q50" s="21">
        <f t="shared" si="9"/>
        <v>1</v>
      </c>
      <c r="AC50" s="4">
        <v>19</v>
      </c>
      <c r="AD50" s="4">
        <v>42.7</v>
      </c>
      <c r="AE50" s="4">
        <v>7</v>
      </c>
      <c r="AF50" s="21">
        <f t="shared" si="10"/>
        <v>0.7</v>
      </c>
      <c r="AR50" s="4">
        <v>19</v>
      </c>
      <c r="AS50" s="4"/>
      <c r="AT50" s="4"/>
      <c r="AU50" s="21">
        <f t="shared" si="11"/>
        <v>0</v>
      </c>
      <c r="BQ50" s="4">
        <v>19</v>
      </c>
    </row>
    <row r="51" spans="6:69">
      <c r="F51" s="4">
        <v>20</v>
      </c>
      <c r="N51" s="4">
        <v>20</v>
      </c>
      <c r="O51" s="4">
        <v>67.16</v>
      </c>
      <c r="P51" s="4">
        <v>10</v>
      </c>
      <c r="Q51" s="21">
        <f t="shared" si="9"/>
        <v>1</v>
      </c>
      <c r="AC51" s="4">
        <v>20</v>
      </c>
      <c r="AD51" s="4">
        <v>86.62</v>
      </c>
      <c r="AE51" s="4">
        <v>10</v>
      </c>
      <c r="AF51" s="21">
        <f t="shared" si="10"/>
        <v>1</v>
      </c>
      <c r="AR51" s="4">
        <v>20</v>
      </c>
      <c r="AS51" s="4"/>
      <c r="AT51" s="4"/>
      <c r="AU51" s="21">
        <f t="shared" si="11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BY51"/>
  <sheetViews>
    <sheetView topLeftCell="AB13" zoomScale="55" zoomScaleNormal="55" workbookViewId="0">
      <selection activeCell="AO32" sqref="AO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7" max="67" width="10.85546875" customWidth="1"/>
    <col min="76" max="76" width="9.7109375" bestFit="1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30</v>
      </c>
      <c r="B7" s="16">
        <v>50</v>
      </c>
      <c r="C7" s="16">
        <v>50</v>
      </c>
      <c r="D7" s="16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21">
        <f>I7/A$7</f>
        <v>0.9</v>
      </c>
      <c r="K7" s="15">
        <f>AVERAGE(H7:H16)</f>
        <v>108.196</v>
      </c>
      <c r="L7" s="15">
        <f>AVERAGEIF(H7:H16,"&gt;0")</f>
        <v>108.196</v>
      </c>
      <c r="M7" s="19">
        <f>AVERAGE(J7:J16)</f>
        <v>0.54666666666666675</v>
      </c>
      <c r="N7" s="4">
        <v>1</v>
      </c>
      <c r="O7" s="4">
        <v>140.55000000000001</v>
      </c>
      <c r="P7" s="4">
        <v>30</v>
      </c>
      <c r="Q7" s="21">
        <f>P7/A$8</f>
        <v>1</v>
      </c>
      <c r="R7" s="146">
        <f>AVERAGE(O7:O26)</f>
        <v>118.59699999999998</v>
      </c>
      <c r="S7" s="146">
        <f>AVERAGEIF(O7:O26,"&gt;0")</f>
        <v>124.83894736842103</v>
      </c>
      <c r="T7" s="146">
        <f>VAR(O7:O26)</f>
        <v>2052.5040957894771</v>
      </c>
      <c r="U7" s="146">
        <f>STDEV(O7:O26)</f>
        <v>45.304570363148542</v>
      </c>
      <c r="V7" s="147">
        <f>AVERAGE(Q7:Q26)</f>
        <v>0.86</v>
      </c>
      <c r="W7" s="49">
        <v>119</v>
      </c>
      <c r="X7" s="67">
        <v>21.2</v>
      </c>
      <c r="Y7" s="67">
        <v>25.9</v>
      </c>
      <c r="Z7" s="67">
        <v>3.81</v>
      </c>
      <c r="AA7" s="50">
        <f>Y7/$A8</f>
        <v>0.86333333333333329</v>
      </c>
      <c r="AB7" s="50">
        <f>Z7/$A$8</f>
        <v>0.127</v>
      </c>
      <c r="AC7" s="4">
        <v>1</v>
      </c>
      <c r="AD7" s="4">
        <v>113.87</v>
      </c>
      <c r="AE7" s="4">
        <v>22</v>
      </c>
      <c r="AF7" s="21">
        <f>AE7/A$9</f>
        <v>0.73333333333333328</v>
      </c>
      <c r="AG7" s="146">
        <f>AVERAGE(AD7:AD26)</f>
        <v>85.046000000000021</v>
      </c>
      <c r="AH7" s="146">
        <f>AVERAGEIF(AD7:AD26,"&gt;0")</f>
        <v>89.522105263157911</v>
      </c>
      <c r="AI7" s="146">
        <f>VAR(AD7:AD26)</f>
        <v>2436.2447621052593</v>
      </c>
      <c r="AJ7" s="146">
        <f>STDEV(AD7:AD26)</f>
        <v>49.358330219986769</v>
      </c>
      <c r="AK7" s="147">
        <f>AVERAGE(AF7:AF26)</f>
        <v>0.44166666666666671</v>
      </c>
      <c r="AL7" s="53">
        <v>85</v>
      </c>
      <c r="AM7" s="68">
        <v>23.1</v>
      </c>
      <c r="AN7" s="68">
        <v>13.3</v>
      </c>
      <c r="AO7" s="68">
        <v>4.01</v>
      </c>
      <c r="AP7" s="54">
        <f>AN7/$A9</f>
        <v>0.44333333333333336</v>
      </c>
      <c r="AQ7" s="54">
        <f>AO7/$A$9</f>
        <v>0.13366666666666666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30</v>
      </c>
      <c r="BM7" s="17">
        <v>38</v>
      </c>
      <c r="BN7" s="17">
        <v>38</v>
      </c>
      <c r="BO7" s="17">
        <f>BL7/(BM7*BN7)</f>
        <v>2.077562326869806E-2</v>
      </c>
      <c r="BP7" s="4"/>
      <c r="BQ7" s="4">
        <v>1</v>
      </c>
      <c r="BR7" s="1">
        <v>10</v>
      </c>
      <c r="BS7" s="4">
        <v>140.55000000000001</v>
      </c>
      <c r="BT7" s="4">
        <v>30</v>
      </c>
      <c r="BU7" s="21">
        <f>BT7/BL$7</f>
        <v>1</v>
      </c>
      <c r="BW7" s="15">
        <f>AVERAGE(BS7:BS26)</f>
        <v>118.59699999999998</v>
      </c>
      <c r="BX7" s="15">
        <f>AVERAGEIF(BS7:BS26,"&gt;0")</f>
        <v>124.83894736842103</v>
      </c>
      <c r="BY7" s="19">
        <f>AVERAGE(BU7:BU16)</f>
        <v>0.97666666666666679</v>
      </c>
    </row>
    <row r="8" spans="1:77">
      <c r="A8" s="4">
        <v>30</v>
      </c>
      <c r="B8" s="17">
        <v>38</v>
      </c>
      <c r="C8" s="17">
        <v>38</v>
      </c>
      <c r="D8" s="17">
        <f t="shared" ref="D8:D10" si="0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21">
        <f t="shared" ref="J8:J16" si="1">I8/A$7</f>
        <v>0.66666666666666663</v>
      </c>
      <c r="N8" s="4">
        <v>2</v>
      </c>
      <c r="O8" s="4">
        <v>116.1</v>
      </c>
      <c r="P8" s="4">
        <v>30</v>
      </c>
      <c r="Q8" s="21">
        <f t="shared" ref="Q8:Q26" si="2">P8/A$8</f>
        <v>1</v>
      </c>
      <c r="AC8" s="4">
        <v>2</v>
      </c>
      <c r="AD8" s="4">
        <v>140.55000000000001</v>
      </c>
      <c r="AE8" s="4">
        <v>18</v>
      </c>
      <c r="AF8" s="21">
        <f t="shared" ref="AF8:AF26" si="3">AE8/A$9</f>
        <v>0.6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116.1</v>
      </c>
      <c r="BT8" s="4">
        <v>30</v>
      </c>
      <c r="BU8" s="21">
        <f t="shared" ref="BU8:BU26" si="5">BT8/BL$7</f>
        <v>1</v>
      </c>
    </row>
    <row r="9" spans="1:77">
      <c r="A9" s="4">
        <v>30</v>
      </c>
      <c r="B9" s="52">
        <v>55</v>
      </c>
      <c r="C9" s="52">
        <v>55</v>
      </c>
      <c r="D9" s="52">
        <f t="shared" si="0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21">
        <f t="shared" si="1"/>
        <v>0.93333333333333335</v>
      </c>
      <c r="N9" s="4">
        <v>3</v>
      </c>
      <c r="O9" s="4">
        <v>91.63</v>
      </c>
      <c r="P9" s="4">
        <v>28</v>
      </c>
      <c r="Q9" s="21">
        <f t="shared" si="2"/>
        <v>0.93333333333333335</v>
      </c>
      <c r="AC9" s="4">
        <v>3</v>
      </c>
      <c r="AD9" s="4">
        <v>128.33000000000001</v>
      </c>
      <c r="AE9" s="4">
        <v>28</v>
      </c>
      <c r="AF9" s="21">
        <f t="shared" si="3"/>
        <v>0.93333333333333335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91.63</v>
      </c>
      <c r="BT9" s="4">
        <v>28</v>
      </c>
      <c r="BU9" s="21">
        <f t="shared" si="5"/>
        <v>0.93333333333333335</v>
      </c>
      <c r="BX9" t="s">
        <v>48</v>
      </c>
    </row>
    <row r="10" spans="1:77">
      <c r="A10" s="4">
        <v>30</v>
      </c>
      <c r="B10" s="55">
        <v>61</v>
      </c>
      <c r="C10" s="55">
        <v>61</v>
      </c>
      <c r="D10" s="55">
        <f t="shared" si="0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21">
        <f t="shared" si="1"/>
        <v>0.3</v>
      </c>
      <c r="N10" s="4">
        <v>4</v>
      </c>
      <c r="O10" s="4">
        <v>152.79</v>
      </c>
      <c r="P10" s="4">
        <v>29</v>
      </c>
      <c r="Q10" s="21">
        <f t="shared" si="2"/>
        <v>0.96666666666666667</v>
      </c>
      <c r="AC10" s="4">
        <v>4</v>
      </c>
      <c r="AD10" s="4">
        <v>25.46</v>
      </c>
      <c r="AE10" s="4">
        <v>3</v>
      </c>
      <c r="AF10" s="21">
        <f t="shared" si="3"/>
        <v>0.1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152.79</v>
      </c>
      <c r="BT10" s="4">
        <v>29</v>
      </c>
      <c r="BU10" s="21">
        <f t="shared" si="5"/>
        <v>0.96666666666666667</v>
      </c>
      <c r="BX10">
        <f>STDEV(BS7:BS26)</f>
        <v>45.304570363148542</v>
      </c>
    </row>
    <row r="11" spans="1:77">
      <c r="F11" s="4">
        <v>5</v>
      </c>
      <c r="G11" s="1">
        <v>10</v>
      </c>
      <c r="H11" s="4">
        <v>91.64</v>
      </c>
      <c r="I11" s="4">
        <v>10</v>
      </c>
      <c r="J11" s="21">
        <f t="shared" si="1"/>
        <v>0.33333333333333331</v>
      </c>
      <c r="N11" s="4">
        <v>5</v>
      </c>
      <c r="O11" s="4">
        <v>206.72</v>
      </c>
      <c r="P11" s="4">
        <v>30</v>
      </c>
      <c r="Q11" s="21">
        <f t="shared" si="2"/>
        <v>1</v>
      </c>
      <c r="AC11" s="4">
        <v>5</v>
      </c>
      <c r="AD11" s="4">
        <v>98.86</v>
      </c>
      <c r="AE11" s="4">
        <v>10</v>
      </c>
      <c r="AF11" s="21">
        <f t="shared" si="3"/>
        <v>0.33333333333333331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206.72</v>
      </c>
      <c r="BT11" s="4">
        <v>30</v>
      </c>
      <c r="BU11" s="21">
        <f t="shared" si="5"/>
        <v>1</v>
      </c>
    </row>
    <row r="12" spans="1:77">
      <c r="F12" s="4">
        <v>6</v>
      </c>
      <c r="G12" s="1">
        <v>10</v>
      </c>
      <c r="H12" s="4">
        <v>86.61</v>
      </c>
      <c r="I12" s="4">
        <v>11</v>
      </c>
      <c r="J12" s="21">
        <f t="shared" si="1"/>
        <v>0.36666666666666664</v>
      </c>
      <c r="N12" s="4">
        <v>6</v>
      </c>
      <c r="O12" s="4">
        <v>140.54</v>
      </c>
      <c r="P12" s="4">
        <v>30</v>
      </c>
      <c r="Q12" s="21">
        <f t="shared" si="2"/>
        <v>1</v>
      </c>
      <c r="AC12" s="4">
        <v>6</v>
      </c>
      <c r="AD12" s="4">
        <v>86.63</v>
      </c>
      <c r="AE12" s="4">
        <v>11</v>
      </c>
      <c r="AF12" s="21">
        <f t="shared" si="3"/>
        <v>0.36666666666666664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140.54</v>
      </c>
      <c r="BT12" s="4">
        <v>30</v>
      </c>
      <c r="BU12" s="21">
        <f t="shared" si="5"/>
        <v>1</v>
      </c>
    </row>
    <row r="13" spans="1:77">
      <c r="F13" s="4">
        <v>7</v>
      </c>
      <c r="G13" s="1">
        <v>10</v>
      </c>
      <c r="H13" s="4">
        <v>172.25</v>
      </c>
      <c r="I13" s="4">
        <v>26</v>
      </c>
      <c r="J13" s="21">
        <f t="shared" si="1"/>
        <v>0.8666666666666667</v>
      </c>
      <c r="N13" s="4">
        <v>7</v>
      </c>
      <c r="O13" s="4">
        <v>98.85</v>
      </c>
      <c r="P13" s="4">
        <v>30</v>
      </c>
      <c r="Q13" s="21">
        <f t="shared" si="2"/>
        <v>1</v>
      </c>
      <c r="AC13" s="4">
        <v>7</v>
      </c>
      <c r="AD13" s="4">
        <v>133.34</v>
      </c>
      <c r="AE13" s="4">
        <v>22</v>
      </c>
      <c r="AF13" s="21">
        <f t="shared" si="3"/>
        <v>0.73333333333333328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98.85</v>
      </c>
      <c r="BT13" s="4">
        <v>30</v>
      </c>
      <c r="BU13" s="21">
        <f t="shared" si="5"/>
        <v>1</v>
      </c>
    </row>
    <row r="14" spans="1:77">
      <c r="F14" s="4">
        <v>8</v>
      </c>
      <c r="G14" s="1">
        <v>10</v>
      </c>
      <c r="H14" s="4">
        <v>30.47</v>
      </c>
      <c r="I14" s="4">
        <v>4</v>
      </c>
      <c r="J14" s="21">
        <f t="shared" si="1"/>
        <v>0.13333333333333333</v>
      </c>
      <c r="N14" s="4">
        <v>8</v>
      </c>
      <c r="O14" s="4">
        <v>128.32</v>
      </c>
      <c r="P14" s="4">
        <v>30</v>
      </c>
      <c r="Q14" s="21">
        <f t="shared" si="2"/>
        <v>1</v>
      </c>
      <c r="AC14" s="4">
        <v>8</v>
      </c>
      <c r="AD14" s="4">
        <v>25.47</v>
      </c>
      <c r="AE14" s="4">
        <v>4</v>
      </c>
      <c r="AF14" s="21">
        <f t="shared" si="3"/>
        <v>0.13333333333333333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128.32</v>
      </c>
      <c r="BT14" s="4">
        <v>30</v>
      </c>
      <c r="BU14" s="21">
        <f t="shared" si="5"/>
        <v>1</v>
      </c>
    </row>
    <row r="15" spans="1:77">
      <c r="F15" s="4">
        <v>9</v>
      </c>
      <c r="G15" s="1">
        <v>10</v>
      </c>
      <c r="H15" s="4">
        <v>111.08</v>
      </c>
      <c r="I15" s="4">
        <v>14</v>
      </c>
      <c r="J15" s="21">
        <f t="shared" si="1"/>
        <v>0.46666666666666667</v>
      </c>
      <c r="N15" s="4">
        <v>9</v>
      </c>
      <c r="O15" s="4">
        <v>111.07</v>
      </c>
      <c r="P15" s="4">
        <v>29</v>
      </c>
      <c r="Q15" s="21">
        <f t="shared" si="2"/>
        <v>0.96666666666666667</v>
      </c>
      <c r="AC15" s="4">
        <v>9</v>
      </c>
      <c r="AD15" s="4">
        <v>123.32</v>
      </c>
      <c r="AE15" s="4">
        <v>13</v>
      </c>
      <c r="AF15" s="21">
        <f t="shared" si="3"/>
        <v>0.43333333333333335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111.07</v>
      </c>
      <c r="BT15" s="4">
        <v>29</v>
      </c>
      <c r="BU15" s="21">
        <f t="shared" si="5"/>
        <v>0.96666666666666667</v>
      </c>
    </row>
    <row r="16" spans="1:77">
      <c r="F16" s="4">
        <v>10</v>
      </c>
      <c r="G16" s="1">
        <v>10</v>
      </c>
      <c r="H16" s="4">
        <v>86.63</v>
      </c>
      <c r="I16" s="4">
        <v>15</v>
      </c>
      <c r="J16" s="21">
        <f t="shared" si="1"/>
        <v>0.5</v>
      </c>
      <c r="N16" s="4">
        <v>10</v>
      </c>
      <c r="O16" s="4">
        <v>170.02</v>
      </c>
      <c r="P16" s="4">
        <v>27</v>
      </c>
      <c r="Q16" s="21">
        <f t="shared" si="2"/>
        <v>0.9</v>
      </c>
      <c r="AC16" s="4">
        <v>10</v>
      </c>
      <c r="AD16" s="4">
        <v>25.46</v>
      </c>
      <c r="AE16" s="4">
        <v>3</v>
      </c>
      <c r="AF16" s="21">
        <f t="shared" si="3"/>
        <v>0.1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170.02</v>
      </c>
      <c r="BT16" s="4">
        <v>27</v>
      </c>
      <c r="BU16" s="21">
        <f t="shared" si="5"/>
        <v>0.9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91.63</v>
      </c>
      <c r="P17" s="4">
        <v>19</v>
      </c>
      <c r="Q17" s="21">
        <f t="shared" si="2"/>
        <v>0.6333333333333333</v>
      </c>
      <c r="AC17" s="4">
        <v>11</v>
      </c>
      <c r="AD17" s="4">
        <v>54.94</v>
      </c>
      <c r="AE17" s="4">
        <v>10</v>
      </c>
      <c r="AF17" s="21">
        <f t="shared" si="3"/>
        <v>0.33333333333333331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>
        <v>10</v>
      </c>
      <c r="BS17" s="4">
        <v>91.63</v>
      </c>
      <c r="BT17" s="4">
        <v>19</v>
      </c>
      <c r="BU17" s="21">
        <f t="shared" si="5"/>
        <v>0.6333333333333333</v>
      </c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177.25</v>
      </c>
      <c r="P18" s="4">
        <v>29</v>
      </c>
      <c r="Q18" s="21">
        <f t="shared" si="2"/>
        <v>0.96666666666666667</v>
      </c>
      <c r="AC18" s="4">
        <v>12</v>
      </c>
      <c r="AD18" s="4">
        <v>30.47</v>
      </c>
      <c r="AE18" s="4">
        <v>4</v>
      </c>
      <c r="AF18" s="21">
        <f t="shared" si="3"/>
        <v>0.13333333333333333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>
        <v>10</v>
      </c>
      <c r="BS18" s="4">
        <v>177.25</v>
      </c>
      <c r="BT18" s="4">
        <v>29</v>
      </c>
      <c r="BU18" s="21">
        <f t="shared" si="5"/>
        <v>0.96666666666666667</v>
      </c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0</v>
      </c>
      <c r="P19" s="4">
        <v>1</v>
      </c>
      <c r="Q19" s="21">
        <f t="shared" si="2"/>
        <v>3.3333333333333333E-2</v>
      </c>
      <c r="AC19" s="4">
        <v>13</v>
      </c>
      <c r="AD19" s="4">
        <v>0</v>
      </c>
      <c r="AE19" s="4">
        <v>1</v>
      </c>
      <c r="AF19" s="21">
        <f t="shared" si="3"/>
        <v>3.3333333333333333E-2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>
        <v>10</v>
      </c>
      <c r="BS19" s="4">
        <v>0</v>
      </c>
      <c r="BT19" s="4">
        <v>1</v>
      </c>
      <c r="BU19" s="21">
        <f t="shared" si="5"/>
        <v>3.3333333333333333E-2</v>
      </c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133.33000000000001</v>
      </c>
      <c r="P20" s="4">
        <v>28</v>
      </c>
      <c r="Q20" s="21">
        <f t="shared" si="2"/>
        <v>0.93333333333333335</v>
      </c>
      <c r="AC20" s="4">
        <v>14</v>
      </c>
      <c r="AD20" s="4">
        <v>165.03</v>
      </c>
      <c r="AE20" s="4">
        <v>26</v>
      </c>
      <c r="AF20" s="21">
        <f t="shared" si="3"/>
        <v>0.8666666666666667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>
        <v>10</v>
      </c>
      <c r="BS20" s="4">
        <v>133.33000000000001</v>
      </c>
      <c r="BT20" s="4">
        <v>28</v>
      </c>
      <c r="BU20" s="21">
        <f t="shared" si="5"/>
        <v>0.93333333333333335</v>
      </c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123.33</v>
      </c>
      <c r="P21" s="4">
        <v>29</v>
      </c>
      <c r="Q21" s="21">
        <f t="shared" si="2"/>
        <v>0.96666666666666667</v>
      </c>
      <c r="AC21" s="4">
        <v>15</v>
      </c>
      <c r="AD21" s="4">
        <v>98.86</v>
      </c>
      <c r="AE21" s="4">
        <v>17</v>
      </c>
      <c r="AF21" s="21">
        <f t="shared" si="3"/>
        <v>0.56666666666666665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>
        <v>10</v>
      </c>
      <c r="BS21" s="4">
        <v>123.33</v>
      </c>
      <c r="BT21" s="4">
        <v>29</v>
      </c>
      <c r="BU21" s="21">
        <f t="shared" si="5"/>
        <v>0.96666666666666667</v>
      </c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108.85</v>
      </c>
      <c r="P22" s="4">
        <v>28</v>
      </c>
      <c r="Q22" s="21">
        <f t="shared" si="2"/>
        <v>0.93333333333333335</v>
      </c>
      <c r="AC22" s="4">
        <v>16</v>
      </c>
      <c r="AD22" s="4">
        <v>49.92</v>
      </c>
      <c r="AE22" s="4">
        <v>9</v>
      </c>
      <c r="AF22" s="21">
        <f t="shared" si="3"/>
        <v>0.3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>
        <v>10</v>
      </c>
      <c r="BS22" s="4">
        <v>108.85</v>
      </c>
      <c r="BT22" s="4">
        <v>28</v>
      </c>
      <c r="BU22" s="21">
        <f t="shared" si="5"/>
        <v>0.93333333333333335</v>
      </c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37.700000000000003</v>
      </c>
      <c r="P23" s="4">
        <v>6</v>
      </c>
      <c r="Q23" s="21">
        <f t="shared" si="2"/>
        <v>0.2</v>
      </c>
      <c r="AC23" s="4">
        <v>17</v>
      </c>
      <c r="AD23" s="4">
        <v>62.16</v>
      </c>
      <c r="AE23" s="4">
        <v>6</v>
      </c>
      <c r="AF23" s="21">
        <f t="shared" si="3"/>
        <v>0.2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>
        <v>10</v>
      </c>
      <c r="BS23" s="4">
        <v>37.700000000000003</v>
      </c>
      <c r="BT23" s="4">
        <v>6</v>
      </c>
      <c r="BU23" s="21">
        <f t="shared" si="5"/>
        <v>0.2</v>
      </c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116.09</v>
      </c>
      <c r="P24" s="4">
        <v>30</v>
      </c>
      <c r="Q24" s="21">
        <f t="shared" si="2"/>
        <v>1</v>
      </c>
      <c r="AC24" s="4">
        <v>18</v>
      </c>
      <c r="AD24" s="4">
        <v>86.62</v>
      </c>
      <c r="AE24" s="4">
        <v>21</v>
      </c>
      <c r="AF24" s="21">
        <f t="shared" si="3"/>
        <v>0.7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>
        <v>10</v>
      </c>
      <c r="BS24" s="4">
        <v>116.09</v>
      </c>
      <c r="BT24" s="4">
        <v>30</v>
      </c>
      <c r="BU24" s="21">
        <f t="shared" si="5"/>
        <v>1</v>
      </c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116.08</v>
      </c>
      <c r="P25" s="4">
        <v>23</v>
      </c>
      <c r="Q25" s="21">
        <f t="shared" si="2"/>
        <v>0.76666666666666672</v>
      </c>
      <c r="AC25" s="4">
        <v>19</v>
      </c>
      <c r="AD25" s="4">
        <v>86.62</v>
      </c>
      <c r="AE25" s="4">
        <v>12</v>
      </c>
      <c r="AF25" s="21">
        <f t="shared" si="3"/>
        <v>0.4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>
        <v>10</v>
      </c>
      <c r="BS25" s="4">
        <v>116.08</v>
      </c>
      <c r="BT25" s="4">
        <v>23</v>
      </c>
      <c r="BU25" s="21">
        <f t="shared" si="5"/>
        <v>0.76666666666666672</v>
      </c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111.09</v>
      </c>
      <c r="P26" s="4">
        <v>30</v>
      </c>
      <c r="Q26" s="21">
        <f t="shared" si="2"/>
        <v>1</v>
      </c>
      <c r="AC26" s="4">
        <v>20</v>
      </c>
      <c r="AD26" s="4">
        <v>165.01</v>
      </c>
      <c r="AE26" s="4">
        <v>25</v>
      </c>
      <c r="AF26" s="21">
        <f t="shared" si="3"/>
        <v>0.83333333333333337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>
        <v>10</v>
      </c>
      <c r="BS26" s="4">
        <v>111.09</v>
      </c>
      <c r="BT26" s="4">
        <v>30</v>
      </c>
      <c r="BU26" s="21">
        <f t="shared" si="5"/>
        <v>1</v>
      </c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30</v>
      </c>
      <c r="B32" s="16">
        <f>B7</f>
        <v>50</v>
      </c>
      <c r="C32" s="16">
        <f t="shared" ref="C32:D32" si="6">C7</f>
        <v>50</v>
      </c>
      <c r="D32" s="16">
        <f t="shared" si="6"/>
        <v>1.2E-2</v>
      </c>
      <c r="F32" s="4">
        <v>1</v>
      </c>
      <c r="G32" s="1">
        <v>15</v>
      </c>
      <c r="H32" s="4">
        <v>98.86</v>
      </c>
      <c r="I32" s="4">
        <v>30</v>
      </c>
      <c r="J32" s="21">
        <f>I32/A$32</f>
        <v>1</v>
      </c>
      <c r="K32" s="15">
        <f>AVERAGE(H32:H41)</f>
        <v>114.86799999999998</v>
      </c>
      <c r="L32" s="15">
        <f>AVERAGEIF(H32:H41,"&gt;0")</f>
        <v>114.86799999999998</v>
      </c>
      <c r="M32" s="19">
        <f>AVERAGE(J32:J41)</f>
        <v>1</v>
      </c>
      <c r="N32" s="4">
        <v>1</v>
      </c>
      <c r="O32" s="4">
        <v>79.400000000000006</v>
      </c>
      <c r="P32" s="4">
        <v>30</v>
      </c>
      <c r="Q32" s="21">
        <f>P32/A$33</f>
        <v>1</v>
      </c>
      <c r="R32" s="146">
        <f>AVERAGE(O32:O51)</f>
        <v>90.071500000000015</v>
      </c>
      <c r="S32" s="146">
        <f>AVERAGEIF(O32:O51,"&gt;0")</f>
        <v>90.071500000000015</v>
      </c>
      <c r="T32" s="146">
        <f>VAR(O32:O51)</f>
        <v>48.248697631577286</v>
      </c>
      <c r="U32" s="146">
        <f>STDEV(O32:O51)</f>
        <v>6.9461282475618953</v>
      </c>
      <c r="V32" s="147">
        <f>AVERAGE(Q32:Q51)</f>
        <v>0.99833333333333341</v>
      </c>
      <c r="W32" s="49">
        <v>90.1</v>
      </c>
      <c r="X32" s="67">
        <v>3.25</v>
      </c>
      <c r="Y32" s="67">
        <v>30</v>
      </c>
      <c r="Z32" s="67">
        <v>0.105</v>
      </c>
      <c r="AA32" s="50">
        <f>Y32/$A33</f>
        <v>1</v>
      </c>
      <c r="AB32" s="50">
        <f>Z32/$A$33</f>
        <v>3.5000000000000001E-3</v>
      </c>
      <c r="AC32" s="4">
        <v>1</v>
      </c>
      <c r="AD32" s="4">
        <v>128.33000000000001</v>
      </c>
      <c r="AE32" s="4">
        <v>30</v>
      </c>
      <c r="AF32" s="21">
        <f>AE32/A$34</f>
        <v>1</v>
      </c>
      <c r="AG32" s="146">
        <f>AVERAGE(AD32:AD51)</f>
        <v>113.93199999999999</v>
      </c>
      <c r="AH32" s="146">
        <f>AVERAGEIF(AD32:AD51,"&gt;0")</f>
        <v>119.92842105263158</v>
      </c>
      <c r="AI32" s="146">
        <f>VAR(AD32:AD51)</f>
        <v>1743.6601852631613</v>
      </c>
      <c r="AJ32" s="146">
        <f>STDEV(AD32:AD51)</f>
        <v>41.757157293847975</v>
      </c>
      <c r="AK32" s="147">
        <f>AVERAGE(AF32:AF51)</f>
        <v>0.83833333333333326</v>
      </c>
      <c r="AL32" s="53">
        <v>114</v>
      </c>
      <c r="AM32" s="68">
        <v>19.5</v>
      </c>
      <c r="AN32" s="68">
        <v>26.2</v>
      </c>
      <c r="AO32" s="68">
        <v>3.87</v>
      </c>
      <c r="AP32" s="54">
        <f>AN32/$A34</f>
        <v>0.87333333333333329</v>
      </c>
      <c r="AQ32" s="54">
        <f>AO32/$A$34</f>
        <v>0.129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30</v>
      </c>
      <c r="BM32" s="17">
        <v>38</v>
      </c>
      <c r="BN32" s="17">
        <v>38</v>
      </c>
      <c r="BO32" s="17">
        <f>BL32/(BM32*BN32)</f>
        <v>2.077562326869806E-2</v>
      </c>
      <c r="BQ32" s="4">
        <v>1</v>
      </c>
      <c r="BR32" s="1">
        <v>15</v>
      </c>
      <c r="BS32" s="4">
        <v>79.400000000000006</v>
      </c>
      <c r="BT32" s="4">
        <v>30</v>
      </c>
      <c r="BU32" s="21">
        <f>BT32/BL$32</f>
        <v>1</v>
      </c>
      <c r="BW32" s="18">
        <f>AVERAGE(BS32:BS41)</f>
        <v>90.794999999999987</v>
      </c>
      <c r="BX32" s="18">
        <f>AVERAGEIF(BS32:BS41,"&gt;0")</f>
        <v>90.794999999999987</v>
      </c>
      <c r="BY32" s="20">
        <f>AVERAGE(BU32:BU41)</f>
        <v>1</v>
      </c>
    </row>
    <row r="33" spans="1:73">
      <c r="A33" s="4">
        <v>30</v>
      </c>
      <c r="B33" s="17">
        <f t="shared" ref="B33:D33" si="7">B8</f>
        <v>38</v>
      </c>
      <c r="C33" s="17">
        <f t="shared" si="7"/>
        <v>38</v>
      </c>
      <c r="D33" s="17">
        <f t="shared" si="7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21">
        <f t="shared" ref="J33:J41" si="8">I33/A$32</f>
        <v>1</v>
      </c>
      <c r="N33" s="4">
        <v>2</v>
      </c>
      <c r="O33" s="4">
        <v>84.4</v>
      </c>
      <c r="P33" s="4">
        <v>30</v>
      </c>
      <c r="Q33" s="21">
        <f t="shared" ref="Q33:Q51" si="9">P33/A$33</f>
        <v>1</v>
      </c>
      <c r="AC33" s="4">
        <v>2</v>
      </c>
      <c r="AD33" s="4">
        <v>123.34</v>
      </c>
      <c r="AE33" s="4">
        <v>30</v>
      </c>
      <c r="AF33" s="21">
        <f t="shared" ref="AF33:AF51" si="10">AE33/A$34</f>
        <v>1</v>
      </c>
      <c r="AO33" s="70"/>
      <c r="AR33" s="4">
        <v>2</v>
      </c>
      <c r="AS33" s="4"/>
      <c r="AT33" s="4"/>
      <c r="AU33" s="21">
        <f t="shared" ref="AU33:AU51" si="11">AT33/A$35</f>
        <v>0</v>
      </c>
      <c r="BQ33" s="4">
        <v>2</v>
      </c>
      <c r="BR33" s="1">
        <v>15</v>
      </c>
      <c r="BS33" s="4">
        <v>84.4</v>
      </c>
      <c r="BT33" s="4">
        <v>30</v>
      </c>
      <c r="BU33" s="21">
        <f t="shared" ref="BU33:BU41" si="12">BT33/BL$32</f>
        <v>1</v>
      </c>
    </row>
    <row r="34" spans="1:73">
      <c r="A34" s="4">
        <v>30</v>
      </c>
      <c r="B34" s="52">
        <f t="shared" ref="B34:D34" si="13">B9</f>
        <v>55</v>
      </c>
      <c r="C34" s="52">
        <f t="shared" si="13"/>
        <v>55</v>
      </c>
      <c r="D34" s="52">
        <f t="shared" si="13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21">
        <f t="shared" si="8"/>
        <v>1</v>
      </c>
      <c r="N34" s="4">
        <v>3</v>
      </c>
      <c r="O34" s="4">
        <v>87.17</v>
      </c>
      <c r="P34" s="4">
        <v>30</v>
      </c>
      <c r="Q34" s="21">
        <f t="shared" si="9"/>
        <v>1</v>
      </c>
      <c r="AC34" s="4">
        <v>3</v>
      </c>
      <c r="AD34" s="4">
        <v>91.62</v>
      </c>
      <c r="AE34" s="4">
        <v>30</v>
      </c>
      <c r="AF34" s="21">
        <f t="shared" si="10"/>
        <v>1</v>
      </c>
      <c r="AR34" s="4">
        <v>3</v>
      </c>
      <c r="AS34" s="4"/>
      <c r="AT34" s="4"/>
      <c r="AU34" s="21">
        <f t="shared" si="11"/>
        <v>0</v>
      </c>
      <c r="BQ34" s="4">
        <v>3</v>
      </c>
      <c r="BR34" s="1">
        <v>15</v>
      </c>
      <c r="BS34" s="4">
        <v>87.17</v>
      </c>
      <c r="BT34" s="4">
        <v>30</v>
      </c>
      <c r="BU34" s="21">
        <f t="shared" si="12"/>
        <v>1</v>
      </c>
    </row>
    <row r="35" spans="1:73">
      <c r="A35" s="4">
        <v>30</v>
      </c>
      <c r="B35" s="55">
        <f t="shared" ref="B35:D35" si="14">B10</f>
        <v>61</v>
      </c>
      <c r="C35" s="55">
        <f t="shared" si="14"/>
        <v>61</v>
      </c>
      <c r="D35" s="55">
        <f t="shared" si="14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21">
        <f t="shared" si="8"/>
        <v>1</v>
      </c>
      <c r="N35" s="4">
        <v>4</v>
      </c>
      <c r="O35" s="4">
        <v>96.63</v>
      </c>
      <c r="P35" s="4">
        <v>30</v>
      </c>
      <c r="Q35" s="21">
        <f t="shared" si="9"/>
        <v>1</v>
      </c>
      <c r="AC35" s="4">
        <v>4</v>
      </c>
      <c r="AD35" s="4">
        <v>121.1</v>
      </c>
      <c r="AE35" s="4">
        <v>30</v>
      </c>
      <c r="AF35" s="21">
        <f t="shared" si="10"/>
        <v>1</v>
      </c>
      <c r="AR35" s="4">
        <v>4</v>
      </c>
      <c r="AS35" s="4"/>
      <c r="AT35" s="4"/>
      <c r="AU35" s="21">
        <f t="shared" si="11"/>
        <v>0</v>
      </c>
      <c r="BL35" s="103" t="s">
        <v>15</v>
      </c>
      <c r="BM35" s="103"/>
      <c r="BQ35" s="4">
        <v>4</v>
      </c>
      <c r="BR35" s="1">
        <v>15</v>
      </c>
      <c r="BS35" s="4">
        <v>96.63</v>
      </c>
      <c r="BT35" s="4">
        <v>30</v>
      </c>
      <c r="BU35" s="21">
        <f t="shared" si="12"/>
        <v>1</v>
      </c>
    </row>
    <row r="36" spans="1:73">
      <c r="F36" s="4">
        <v>5</v>
      </c>
      <c r="G36" s="1">
        <v>15</v>
      </c>
      <c r="H36" s="4">
        <v>177.25</v>
      </c>
      <c r="I36" s="4">
        <v>30</v>
      </c>
      <c r="J36" s="21">
        <f t="shared" si="8"/>
        <v>1</v>
      </c>
      <c r="N36" s="4">
        <v>5</v>
      </c>
      <c r="O36" s="4">
        <v>96.63</v>
      </c>
      <c r="P36" s="4">
        <v>30</v>
      </c>
      <c r="Q36" s="21">
        <f t="shared" si="9"/>
        <v>1</v>
      </c>
      <c r="AC36" s="4">
        <v>5</v>
      </c>
      <c r="AD36" s="4">
        <v>189.5</v>
      </c>
      <c r="AE36" s="4">
        <v>30</v>
      </c>
      <c r="AF36" s="21">
        <f t="shared" si="10"/>
        <v>1</v>
      </c>
      <c r="AR36" s="4">
        <v>5</v>
      </c>
      <c r="AS36" s="4"/>
      <c r="AT36" s="4"/>
      <c r="AU36" s="21">
        <f t="shared" si="11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96.63</v>
      </c>
      <c r="BT36" s="4">
        <v>30</v>
      </c>
      <c r="BU36" s="21">
        <f t="shared" si="12"/>
        <v>1</v>
      </c>
    </row>
    <row r="37" spans="1:73">
      <c r="F37" s="4">
        <v>6</v>
      </c>
      <c r="G37" s="1">
        <v>15</v>
      </c>
      <c r="H37" s="4">
        <v>121.09</v>
      </c>
      <c r="I37" s="4">
        <v>30</v>
      </c>
      <c r="J37" s="21">
        <f t="shared" si="8"/>
        <v>1</v>
      </c>
      <c r="N37" s="4">
        <v>6</v>
      </c>
      <c r="O37" s="4">
        <v>101.64</v>
      </c>
      <c r="P37" s="4">
        <v>30</v>
      </c>
      <c r="Q37" s="21">
        <f t="shared" si="9"/>
        <v>1</v>
      </c>
      <c r="AC37" s="4">
        <v>6</v>
      </c>
      <c r="AD37" s="4">
        <v>140.54</v>
      </c>
      <c r="AE37" s="4">
        <v>30</v>
      </c>
      <c r="AF37" s="21">
        <f t="shared" si="10"/>
        <v>1</v>
      </c>
      <c r="AR37" s="4">
        <v>6</v>
      </c>
      <c r="AS37" s="4"/>
      <c r="AT37" s="4"/>
      <c r="AU37" s="21">
        <f t="shared" si="11"/>
        <v>0</v>
      </c>
      <c r="BQ37" s="4">
        <v>6</v>
      </c>
      <c r="BR37" s="1">
        <v>15</v>
      </c>
      <c r="BS37" s="4">
        <v>101.64</v>
      </c>
      <c r="BT37" s="4">
        <v>30</v>
      </c>
      <c r="BU37" s="21">
        <f t="shared" si="12"/>
        <v>1</v>
      </c>
    </row>
    <row r="38" spans="1:73">
      <c r="F38" s="4">
        <v>7</v>
      </c>
      <c r="G38" s="1">
        <v>15</v>
      </c>
      <c r="H38" s="4">
        <v>98.86</v>
      </c>
      <c r="I38" s="4">
        <v>30</v>
      </c>
      <c r="J38" s="21">
        <f t="shared" si="8"/>
        <v>1</v>
      </c>
      <c r="N38" s="4">
        <v>7</v>
      </c>
      <c r="O38" s="4">
        <v>84.41</v>
      </c>
      <c r="P38" s="4">
        <v>30</v>
      </c>
      <c r="Q38" s="21">
        <f t="shared" si="9"/>
        <v>1</v>
      </c>
      <c r="AC38" s="4">
        <v>7</v>
      </c>
      <c r="AD38" s="4">
        <v>123.32</v>
      </c>
      <c r="AE38" s="4">
        <v>30</v>
      </c>
      <c r="AF38" s="21">
        <f t="shared" si="10"/>
        <v>1</v>
      </c>
      <c r="AR38" s="4">
        <v>7</v>
      </c>
      <c r="AS38" s="4"/>
      <c r="AT38" s="4"/>
      <c r="AU38" s="21">
        <f t="shared" si="11"/>
        <v>0</v>
      </c>
      <c r="BQ38" s="4">
        <v>7</v>
      </c>
      <c r="BR38" s="1">
        <v>15</v>
      </c>
      <c r="BS38" s="4">
        <v>84.41</v>
      </c>
      <c r="BT38" s="4">
        <v>30</v>
      </c>
      <c r="BU38" s="21">
        <f t="shared" si="12"/>
        <v>1</v>
      </c>
    </row>
    <row r="39" spans="1:73">
      <c r="F39" s="4">
        <v>8</v>
      </c>
      <c r="G39" s="1">
        <v>15</v>
      </c>
      <c r="H39" s="4">
        <v>145.57</v>
      </c>
      <c r="I39" s="4">
        <v>30</v>
      </c>
      <c r="J39" s="21">
        <f t="shared" si="8"/>
        <v>1</v>
      </c>
      <c r="N39" s="4">
        <v>8</v>
      </c>
      <c r="O39" s="4">
        <v>89.4</v>
      </c>
      <c r="P39" s="4">
        <v>30</v>
      </c>
      <c r="Q39" s="21">
        <f t="shared" si="9"/>
        <v>1</v>
      </c>
      <c r="AC39" s="4">
        <v>8</v>
      </c>
      <c r="AD39" s="4">
        <v>116.09</v>
      </c>
      <c r="AE39" s="4">
        <v>30</v>
      </c>
      <c r="AF39" s="21">
        <f t="shared" si="10"/>
        <v>1</v>
      </c>
      <c r="AR39" s="4">
        <v>8</v>
      </c>
      <c r="AS39" s="4"/>
      <c r="AT39" s="4"/>
      <c r="AU39" s="21">
        <f t="shared" si="11"/>
        <v>0</v>
      </c>
      <c r="BQ39" s="4">
        <v>8</v>
      </c>
      <c r="BR39" s="1">
        <v>15</v>
      </c>
      <c r="BS39" s="4">
        <v>89.4</v>
      </c>
      <c r="BT39" s="4">
        <v>30</v>
      </c>
      <c r="BU39" s="21">
        <f t="shared" si="12"/>
        <v>1</v>
      </c>
    </row>
    <row r="40" spans="1:73">
      <c r="F40" s="4">
        <v>9</v>
      </c>
      <c r="G40" s="1">
        <v>15</v>
      </c>
      <c r="H40" s="4">
        <v>98.85</v>
      </c>
      <c r="I40" s="4">
        <v>30</v>
      </c>
      <c r="J40" s="21">
        <f t="shared" si="8"/>
        <v>1</v>
      </c>
      <c r="N40" s="4">
        <v>9</v>
      </c>
      <c r="O40" s="4">
        <v>86.64</v>
      </c>
      <c r="P40" s="4">
        <v>30</v>
      </c>
      <c r="Q40" s="21">
        <f t="shared" si="9"/>
        <v>1</v>
      </c>
      <c r="AC40" s="4">
        <v>9</v>
      </c>
      <c r="AD40" s="4">
        <v>111.1</v>
      </c>
      <c r="AE40" s="4">
        <v>29</v>
      </c>
      <c r="AF40" s="21">
        <f t="shared" si="10"/>
        <v>0.96666666666666667</v>
      </c>
      <c r="AR40" s="4">
        <v>9</v>
      </c>
      <c r="AS40" s="4"/>
      <c r="AT40" s="4"/>
      <c r="AU40" s="21">
        <f t="shared" si="11"/>
        <v>0</v>
      </c>
      <c r="BQ40" s="4">
        <v>9</v>
      </c>
      <c r="BR40" s="1">
        <v>15</v>
      </c>
      <c r="BS40" s="4">
        <v>86.64</v>
      </c>
      <c r="BT40" s="4">
        <v>30</v>
      </c>
      <c r="BU40" s="21">
        <f t="shared" si="12"/>
        <v>1</v>
      </c>
    </row>
    <row r="41" spans="1:73">
      <c r="F41" s="4">
        <v>10</v>
      </c>
      <c r="G41" s="1">
        <v>15</v>
      </c>
      <c r="H41" s="4">
        <v>111.08</v>
      </c>
      <c r="I41" s="4">
        <v>30</v>
      </c>
      <c r="J41" s="21">
        <f t="shared" si="8"/>
        <v>1</v>
      </c>
      <c r="N41" s="4">
        <v>10</v>
      </c>
      <c r="O41" s="4">
        <v>101.63</v>
      </c>
      <c r="P41" s="4">
        <v>30</v>
      </c>
      <c r="Q41" s="21">
        <f t="shared" si="9"/>
        <v>1</v>
      </c>
      <c r="AC41" s="4">
        <v>10</v>
      </c>
      <c r="AD41" s="4">
        <v>116.1</v>
      </c>
      <c r="AE41" s="4">
        <v>30</v>
      </c>
      <c r="AF41" s="21">
        <f t="shared" si="10"/>
        <v>1</v>
      </c>
      <c r="AR41" s="4">
        <v>10</v>
      </c>
      <c r="AS41" s="4"/>
      <c r="AT41" s="4"/>
      <c r="AU41" s="21">
        <f t="shared" si="11"/>
        <v>0</v>
      </c>
      <c r="BQ41" s="4">
        <v>10</v>
      </c>
      <c r="BR41" s="1">
        <v>15</v>
      </c>
      <c r="BS41" s="4">
        <v>101.63</v>
      </c>
      <c r="BT41" s="4">
        <v>30</v>
      </c>
      <c r="BU41" s="21">
        <f t="shared" si="12"/>
        <v>1</v>
      </c>
    </row>
    <row r="42" spans="1:73">
      <c r="F42" s="4">
        <v>11</v>
      </c>
      <c r="N42" s="4">
        <v>11</v>
      </c>
      <c r="O42" s="4">
        <v>84.4</v>
      </c>
      <c r="P42" s="4">
        <v>30</v>
      </c>
      <c r="Q42" s="21">
        <f t="shared" si="9"/>
        <v>1</v>
      </c>
      <c r="AC42" s="4">
        <v>11</v>
      </c>
      <c r="AD42" s="4">
        <v>91.63</v>
      </c>
      <c r="AE42" s="4">
        <v>19</v>
      </c>
      <c r="AF42" s="21">
        <f t="shared" si="10"/>
        <v>0.6333333333333333</v>
      </c>
      <c r="AR42" s="4">
        <v>11</v>
      </c>
      <c r="AS42" s="4"/>
      <c r="AT42" s="4"/>
      <c r="AU42" s="21">
        <f t="shared" si="11"/>
        <v>0</v>
      </c>
      <c r="BQ42" s="4">
        <v>11</v>
      </c>
    </row>
    <row r="43" spans="1:73">
      <c r="F43" s="4">
        <v>12</v>
      </c>
      <c r="N43" s="4">
        <v>12</v>
      </c>
      <c r="O43" s="4">
        <v>91.63</v>
      </c>
      <c r="P43" s="4">
        <v>30</v>
      </c>
      <c r="Q43" s="21">
        <f t="shared" si="9"/>
        <v>1</v>
      </c>
      <c r="AC43" s="4">
        <v>12</v>
      </c>
      <c r="AD43" s="4">
        <v>189.48</v>
      </c>
      <c r="AE43" s="4">
        <v>30</v>
      </c>
      <c r="AF43" s="21">
        <f t="shared" si="10"/>
        <v>1</v>
      </c>
      <c r="AR43" s="4">
        <v>12</v>
      </c>
      <c r="AS43" s="4"/>
      <c r="AT43" s="4"/>
      <c r="AU43" s="21">
        <f t="shared" si="11"/>
        <v>0</v>
      </c>
      <c r="BQ43" s="4">
        <v>12</v>
      </c>
    </row>
    <row r="44" spans="1:73">
      <c r="F44" s="4">
        <v>13</v>
      </c>
      <c r="N44" s="4">
        <v>13</v>
      </c>
      <c r="O44" s="4">
        <v>89.4</v>
      </c>
      <c r="P44" s="4">
        <v>30</v>
      </c>
      <c r="Q44" s="21">
        <f t="shared" si="9"/>
        <v>1</v>
      </c>
      <c r="AC44" s="4">
        <v>13</v>
      </c>
      <c r="AD44" s="4">
        <v>0</v>
      </c>
      <c r="AE44" s="4">
        <v>1</v>
      </c>
      <c r="AF44" s="21">
        <f t="shared" si="10"/>
        <v>3.3333333333333333E-2</v>
      </c>
      <c r="AR44" s="4">
        <v>13</v>
      </c>
      <c r="AS44" s="4"/>
      <c r="AT44" s="4"/>
      <c r="AU44" s="21">
        <f t="shared" si="11"/>
        <v>0</v>
      </c>
      <c r="BQ44" s="4">
        <v>13</v>
      </c>
    </row>
    <row r="45" spans="1:73">
      <c r="F45" s="4">
        <v>14</v>
      </c>
      <c r="N45" s="4">
        <v>14</v>
      </c>
      <c r="O45" s="4">
        <v>87.18</v>
      </c>
      <c r="P45" s="4">
        <v>30</v>
      </c>
      <c r="Q45" s="21">
        <f t="shared" si="9"/>
        <v>1</v>
      </c>
      <c r="AC45" s="4">
        <v>14</v>
      </c>
      <c r="AD45" s="4">
        <v>128.33000000000001</v>
      </c>
      <c r="AE45" s="4">
        <v>28</v>
      </c>
      <c r="AF45" s="21">
        <f t="shared" si="10"/>
        <v>0.93333333333333335</v>
      </c>
      <c r="AR45" s="4">
        <v>14</v>
      </c>
      <c r="AS45" s="4"/>
      <c r="AT45" s="4"/>
      <c r="AU45" s="21">
        <f t="shared" si="11"/>
        <v>0</v>
      </c>
      <c r="BQ45" s="4">
        <v>14</v>
      </c>
    </row>
    <row r="46" spans="1:73">
      <c r="F46" s="4">
        <v>15</v>
      </c>
      <c r="N46" s="4">
        <v>15</v>
      </c>
      <c r="O46" s="4">
        <v>98.84</v>
      </c>
      <c r="P46" s="4">
        <v>29</v>
      </c>
      <c r="Q46" s="21">
        <f t="shared" si="9"/>
        <v>0.96666666666666667</v>
      </c>
      <c r="AC46" s="4">
        <v>15</v>
      </c>
      <c r="AD46" s="4">
        <v>123.33</v>
      </c>
      <c r="AE46" s="4">
        <v>29</v>
      </c>
      <c r="AF46" s="21">
        <f t="shared" si="10"/>
        <v>0.96666666666666667</v>
      </c>
      <c r="AR46" s="4">
        <v>15</v>
      </c>
      <c r="AS46" s="4"/>
      <c r="AT46" s="4"/>
      <c r="AU46" s="21">
        <f t="shared" si="11"/>
        <v>0</v>
      </c>
      <c r="BQ46" s="4">
        <v>15</v>
      </c>
    </row>
    <row r="47" spans="1:73">
      <c r="F47" s="4">
        <v>16</v>
      </c>
      <c r="N47" s="4">
        <v>16</v>
      </c>
      <c r="O47" s="4">
        <v>84.4</v>
      </c>
      <c r="P47" s="4">
        <v>30</v>
      </c>
      <c r="Q47" s="21">
        <f t="shared" si="9"/>
        <v>1</v>
      </c>
      <c r="AC47" s="4">
        <v>16</v>
      </c>
      <c r="AD47" s="4">
        <v>98.85</v>
      </c>
      <c r="AE47" s="4">
        <v>8</v>
      </c>
      <c r="AF47" s="21">
        <f t="shared" si="10"/>
        <v>0.26666666666666666</v>
      </c>
      <c r="AR47" s="4">
        <v>16</v>
      </c>
      <c r="AS47" s="4"/>
      <c r="AT47" s="4"/>
      <c r="AU47" s="21">
        <f t="shared" si="11"/>
        <v>0</v>
      </c>
      <c r="BQ47" s="4">
        <v>16</v>
      </c>
    </row>
    <row r="48" spans="1:73">
      <c r="F48" s="4">
        <v>17</v>
      </c>
      <c r="N48" s="4">
        <v>17</v>
      </c>
      <c r="O48" s="4">
        <v>99.42</v>
      </c>
      <c r="P48" s="4">
        <v>30</v>
      </c>
      <c r="Q48" s="21">
        <f t="shared" si="9"/>
        <v>1</v>
      </c>
      <c r="AC48" s="4">
        <v>17</v>
      </c>
      <c r="AD48" s="4">
        <v>37.700000000000003</v>
      </c>
      <c r="AE48" s="4">
        <v>6</v>
      </c>
      <c r="AF48" s="21">
        <f t="shared" si="10"/>
        <v>0.2</v>
      </c>
      <c r="AR48" s="4">
        <v>17</v>
      </c>
      <c r="AS48" s="4"/>
      <c r="AT48" s="4"/>
      <c r="AU48" s="21">
        <f t="shared" si="11"/>
        <v>0</v>
      </c>
      <c r="BQ48" s="4">
        <v>17</v>
      </c>
    </row>
    <row r="49" spans="6:69">
      <c r="F49" s="4">
        <v>18</v>
      </c>
      <c r="N49" s="4">
        <v>18</v>
      </c>
      <c r="O49" s="4">
        <v>87.18</v>
      </c>
      <c r="P49" s="4">
        <v>30</v>
      </c>
      <c r="Q49" s="21">
        <f t="shared" si="9"/>
        <v>1</v>
      </c>
      <c r="AC49" s="4">
        <v>18</v>
      </c>
      <c r="AD49" s="4">
        <v>108.87</v>
      </c>
      <c r="AE49" s="4">
        <v>30</v>
      </c>
      <c r="AF49" s="21">
        <f t="shared" si="10"/>
        <v>1</v>
      </c>
      <c r="AR49" s="4">
        <v>18</v>
      </c>
      <c r="AS49" s="4"/>
      <c r="AT49" s="4"/>
      <c r="AU49" s="21">
        <f t="shared" si="11"/>
        <v>0</v>
      </c>
      <c r="BQ49" s="4">
        <v>18</v>
      </c>
    </row>
    <row r="50" spans="6:69">
      <c r="F50" s="4">
        <v>19</v>
      </c>
      <c r="N50" s="4">
        <v>19</v>
      </c>
      <c r="O50" s="4">
        <v>79.400000000000006</v>
      </c>
      <c r="P50" s="4">
        <v>30</v>
      </c>
      <c r="Q50" s="21">
        <f t="shared" si="9"/>
        <v>1</v>
      </c>
      <c r="AC50" s="4">
        <v>19</v>
      </c>
      <c r="AD50" s="4">
        <v>128.32</v>
      </c>
      <c r="AE50" s="4">
        <v>23</v>
      </c>
      <c r="AF50" s="21">
        <f t="shared" si="10"/>
        <v>0.76666666666666672</v>
      </c>
      <c r="AR50" s="4">
        <v>19</v>
      </c>
      <c r="AS50" s="4"/>
      <c r="AT50" s="4"/>
      <c r="AU50" s="21">
        <f t="shared" si="11"/>
        <v>0</v>
      </c>
      <c r="BQ50" s="4">
        <v>19</v>
      </c>
    </row>
    <row r="51" spans="6:69">
      <c r="F51" s="4">
        <v>20</v>
      </c>
      <c r="N51" s="4">
        <v>20</v>
      </c>
      <c r="O51" s="4">
        <v>91.63</v>
      </c>
      <c r="P51" s="4">
        <v>30</v>
      </c>
      <c r="Q51" s="21">
        <f t="shared" si="9"/>
        <v>1</v>
      </c>
      <c r="AC51" s="4">
        <v>20</v>
      </c>
      <c r="AD51" s="4">
        <v>111.09</v>
      </c>
      <c r="AE51" s="4">
        <v>30</v>
      </c>
      <c r="AF51" s="21">
        <f t="shared" si="10"/>
        <v>1</v>
      </c>
      <c r="AR51" s="4">
        <v>20</v>
      </c>
      <c r="AS51" s="4"/>
      <c r="AT51" s="4"/>
      <c r="AU51" s="21">
        <f t="shared" si="11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B51"/>
  <sheetViews>
    <sheetView topLeftCell="Y16" zoomScale="55" zoomScaleNormal="55" workbookViewId="0">
      <selection activeCell="AP32" sqref="AP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37" width="7.140625" customWidth="1"/>
    <col min="67" max="67" width="10.85546875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9" ht="24" thickBot="1">
      <c r="B1" s="100" t="s">
        <v>0</v>
      </c>
      <c r="C1" s="101"/>
      <c r="D1" s="101"/>
      <c r="E1" s="101"/>
      <c r="F1" s="102"/>
    </row>
    <row r="3" spans="1:79">
      <c r="A3" s="103" t="s">
        <v>15</v>
      </c>
      <c r="B3" s="103"/>
    </row>
    <row r="4" spans="1:79">
      <c r="A4" s="12">
        <v>1</v>
      </c>
      <c r="B4" s="13" t="s">
        <v>16</v>
      </c>
    </row>
    <row r="5" spans="1:79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9" ht="75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6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9">
      <c r="A7" s="4">
        <v>50</v>
      </c>
      <c r="B7" s="16">
        <v>50</v>
      </c>
      <c r="C7" s="16">
        <v>50</v>
      </c>
      <c r="D7" s="16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21">
        <f>I7/A$7</f>
        <v>0.92</v>
      </c>
      <c r="K7" s="15">
        <f>AVERAGE(H7:H16)</f>
        <v>121.60799999999999</v>
      </c>
      <c r="L7" s="15">
        <f>AVERAGEIF(H7:H16,"&gt;0")</f>
        <v>135.12</v>
      </c>
      <c r="M7" s="19">
        <f>AVERAGE(J7:J16)</f>
        <v>0.81600000000000006</v>
      </c>
      <c r="N7" s="4">
        <v>1</v>
      </c>
      <c r="O7" s="4">
        <v>128.32</v>
      </c>
      <c r="P7" s="4">
        <v>46</v>
      </c>
      <c r="Q7" s="21">
        <f>P7/A$8</f>
        <v>0.92</v>
      </c>
      <c r="R7" s="146">
        <f>AVERAGE(O7:O26)</f>
        <v>120.79449999999997</v>
      </c>
      <c r="S7" s="146">
        <f>AVERAGEIF(O7:O26,"&gt;0")</f>
        <v>127.15210526315786</v>
      </c>
      <c r="T7" s="146">
        <f>VAR(O7:O26)</f>
        <v>2234.324857631585</v>
      </c>
      <c r="U7" s="146">
        <f>STDEV(O7:O26)</f>
        <v>47.26864560817863</v>
      </c>
      <c r="V7" s="147">
        <f>AVERAGE(Q7:Q26)</f>
        <v>0.754</v>
      </c>
      <c r="W7" s="49">
        <v>121</v>
      </c>
      <c r="X7" s="67">
        <v>22.1</v>
      </c>
      <c r="Y7" s="67">
        <v>37.700000000000003</v>
      </c>
      <c r="Z7" s="67">
        <v>7.43</v>
      </c>
      <c r="AA7" s="50">
        <f>Y7/$A8</f>
        <v>0.754</v>
      </c>
      <c r="AB7" s="50">
        <f>Z7/$A$8</f>
        <v>0.14859999999999998</v>
      </c>
      <c r="AC7" s="4">
        <v>1</v>
      </c>
      <c r="AD7" s="4">
        <v>91.63</v>
      </c>
      <c r="AE7" s="4">
        <v>24</v>
      </c>
      <c r="AF7" s="21">
        <f>AE7/A$9</f>
        <v>0.48</v>
      </c>
      <c r="AG7" s="146">
        <f>AVERAGE(AD7:AD26)</f>
        <v>65.371999999999986</v>
      </c>
      <c r="AH7" s="146">
        <f>AVERAGEIF(AD7:AD26,"&gt;0")</f>
        <v>68.812631578947361</v>
      </c>
      <c r="AI7" s="146">
        <f>VAR(AD7:AD26)</f>
        <v>1804.4954168421061</v>
      </c>
      <c r="AJ7" s="146">
        <f>STDEV(AD7:AD26)</f>
        <v>42.479352829840828</v>
      </c>
      <c r="AK7" s="147">
        <f>AVERAGE(AF7:AF26)</f>
        <v>0.21300000000000002</v>
      </c>
      <c r="AL7" s="53">
        <v>65.2</v>
      </c>
      <c r="AM7" s="68">
        <v>19.8</v>
      </c>
      <c r="AN7" s="68">
        <v>10.7</v>
      </c>
      <c r="AO7" s="68">
        <v>4.0199999999999996</v>
      </c>
      <c r="AP7" s="54">
        <f>AN7/$A9</f>
        <v>0.214</v>
      </c>
      <c r="AQ7" s="54">
        <f>AO7/$A$9</f>
        <v>8.0399999999999985E-2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1">
        <v>50</v>
      </c>
      <c r="BM7" s="17">
        <v>50</v>
      </c>
      <c r="BN7" s="17">
        <v>50</v>
      </c>
      <c r="BO7" s="17">
        <f>BL7/(BM7*BN7)</f>
        <v>0.02</v>
      </c>
      <c r="BP7" s="4"/>
      <c r="BQ7" s="4">
        <v>1</v>
      </c>
      <c r="BR7" s="1">
        <v>10</v>
      </c>
      <c r="BS7" s="4">
        <v>128.32</v>
      </c>
      <c r="BT7" s="4">
        <v>46</v>
      </c>
      <c r="BU7" s="21">
        <f>BT7/BL$7</f>
        <v>0.92</v>
      </c>
      <c r="BV7">
        <f>($BW$7-BS7)^2</f>
        <v>56.633150250000334</v>
      </c>
      <c r="BW7" s="15">
        <f>AVERAGE(BS7:BS26)</f>
        <v>120.79449999999997</v>
      </c>
      <c r="BX7" s="15">
        <f>AVERAGEIF(BS7:BS26,"&gt;0")</f>
        <v>127.15210526315786</v>
      </c>
      <c r="BY7" s="19">
        <f>AVERAGE(BU7:BU26)</f>
        <v>0.754</v>
      </c>
      <c r="BZ7">
        <f>($CA$7 - BT7)^2</f>
        <v>68.889999999999958</v>
      </c>
      <c r="CA7">
        <f>AVERAGE(BT7:BT26)</f>
        <v>37.700000000000003</v>
      </c>
    </row>
    <row r="8" spans="1:79">
      <c r="A8" s="1">
        <v>50</v>
      </c>
      <c r="B8" s="17">
        <v>50</v>
      </c>
      <c r="C8" s="17">
        <v>50</v>
      </c>
      <c r="D8" s="17">
        <f t="shared" ref="D8:D10" si="0">A8/(B8*C8)</f>
        <v>0.02</v>
      </c>
      <c r="F8" s="4">
        <v>2</v>
      </c>
      <c r="G8" s="1">
        <v>10</v>
      </c>
      <c r="H8" s="4">
        <v>140.57</v>
      </c>
      <c r="I8" s="4">
        <v>50</v>
      </c>
      <c r="J8" s="21">
        <f t="shared" ref="J8:J16" si="1">I8/A$7</f>
        <v>1</v>
      </c>
      <c r="N8" s="4">
        <v>2</v>
      </c>
      <c r="O8" s="4">
        <v>140.57</v>
      </c>
      <c r="P8" s="4">
        <v>50</v>
      </c>
      <c r="Q8" s="21">
        <f t="shared" ref="Q8:Q26" si="2">P8/A$8</f>
        <v>1</v>
      </c>
      <c r="AC8" s="4">
        <v>2</v>
      </c>
      <c r="AD8" s="4">
        <v>98.86</v>
      </c>
      <c r="AE8" s="4">
        <v>13</v>
      </c>
      <c r="AF8" s="21">
        <f t="shared" ref="AF8:AF26" si="3">AE8/A$9</f>
        <v>0.26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140.57</v>
      </c>
      <c r="BT8" s="4">
        <v>50</v>
      </c>
      <c r="BU8" s="21">
        <f t="shared" ref="BU8:BU26" si="5">BT8/BL$7</f>
        <v>1</v>
      </c>
      <c r="BV8">
        <f t="shared" ref="BV8:BV26" si="6">($BW$7-BS8)^2</f>
        <v>391.07040025000089</v>
      </c>
      <c r="BZ8">
        <f t="shared" ref="BZ8:BZ26" si="7">($CA$7 - BT8)^2</f>
        <v>151.28999999999994</v>
      </c>
    </row>
    <row r="9" spans="1:79">
      <c r="A9" s="1">
        <v>50</v>
      </c>
      <c r="B9" s="52">
        <v>71</v>
      </c>
      <c r="C9" s="52">
        <v>71</v>
      </c>
      <c r="D9" s="52">
        <f t="shared" si="0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21">
        <f t="shared" si="1"/>
        <v>0.98</v>
      </c>
      <c r="N9" s="4">
        <v>3</v>
      </c>
      <c r="O9" s="4">
        <v>116.09</v>
      </c>
      <c r="P9" s="4">
        <v>49</v>
      </c>
      <c r="Q9" s="21">
        <f t="shared" si="2"/>
        <v>0.98</v>
      </c>
      <c r="AC9" s="4">
        <v>3</v>
      </c>
      <c r="AD9" s="4">
        <v>128.34</v>
      </c>
      <c r="AE9" s="4">
        <v>31</v>
      </c>
      <c r="AF9" s="21">
        <f t="shared" si="3"/>
        <v>0.62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116.09</v>
      </c>
      <c r="BT9" s="4">
        <v>49</v>
      </c>
      <c r="BU9" s="21">
        <f t="shared" si="5"/>
        <v>0.98</v>
      </c>
      <c r="BV9">
        <f t="shared" si="6"/>
        <v>22.132320249999694</v>
      </c>
      <c r="BW9" s="1" t="s">
        <v>51</v>
      </c>
      <c r="BX9" t="s">
        <v>48</v>
      </c>
      <c r="BZ9">
        <f t="shared" si="7"/>
        <v>127.68999999999994</v>
      </c>
    </row>
    <row r="10" spans="1:79">
      <c r="A10" s="1">
        <v>50</v>
      </c>
      <c r="B10" s="55">
        <v>79</v>
      </c>
      <c r="C10" s="55">
        <v>79</v>
      </c>
      <c r="D10" s="55">
        <f t="shared" si="0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21">
        <f t="shared" si="1"/>
        <v>0.8</v>
      </c>
      <c r="N10" s="4">
        <v>4</v>
      </c>
      <c r="O10" s="4">
        <v>116.09</v>
      </c>
      <c r="P10" s="4">
        <v>40</v>
      </c>
      <c r="Q10" s="21">
        <f t="shared" si="2"/>
        <v>0.8</v>
      </c>
      <c r="AC10" s="4">
        <v>4</v>
      </c>
      <c r="AD10" s="4">
        <v>59.94</v>
      </c>
      <c r="AE10" s="4">
        <v>10</v>
      </c>
      <c r="AF10" s="21">
        <f t="shared" si="3"/>
        <v>0.2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116.09</v>
      </c>
      <c r="BT10" s="4">
        <v>40</v>
      </c>
      <c r="BU10" s="21">
        <f t="shared" si="5"/>
        <v>0.8</v>
      </c>
      <c r="BV10">
        <f t="shared" si="6"/>
        <v>22.132320249999694</v>
      </c>
      <c r="BW10">
        <f>VAR(BS7:BS26)</f>
        <v>2234.324857631585</v>
      </c>
      <c r="BX10">
        <f>STDEV(BS7:BS26)</f>
        <v>47.26864560817863</v>
      </c>
      <c r="BZ10">
        <f t="shared" si="7"/>
        <v>5.2899999999999867</v>
      </c>
    </row>
    <row r="11" spans="1:79">
      <c r="F11" s="4">
        <v>5</v>
      </c>
      <c r="G11" s="1">
        <v>10</v>
      </c>
      <c r="H11" s="4">
        <v>111.1</v>
      </c>
      <c r="I11" s="4">
        <v>37</v>
      </c>
      <c r="J11" s="21">
        <f t="shared" si="1"/>
        <v>0.74</v>
      </c>
      <c r="N11" s="4">
        <v>5</v>
      </c>
      <c r="O11" s="4">
        <v>111.1</v>
      </c>
      <c r="P11" s="4">
        <v>37</v>
      </c>
      <c r="Q11" s="21">
        <f t="shared" si="2"/>
        <v>0.74</v>
      </c>
      <c r="AC11" s="4">
        <v>5</v>
      </c>
      <c r="AD11" s="4">
        <v>25.46</v>
      </c>
      <c r="AE11" s="4">
        <v>3</v>
      </c>
      <c r="AF11" s="21">
        <f t="shared" si="3"/>
        <v>0.06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111.1</v>
      </c>
      <c r="BT11" s="4">
        <v>37</v>
      </c>
      <c r="BU11" s="21">
        <f t="shared" si="5"/>
        <v>0.74</v>
      </c>
      <c r="BV11">
        <f t="shared" si="6"/>
        <v>93.98333024999954</v>
      </c>
      <c r="BZ11">
        <f t="shared" si="7"/>
        <v>0.49000000000000399</v>
      </c>
    </row>
    <row r="12" spans="1:79">
      <c r="F12" s="4">
        <v>6</v>
      </c>
      <c r="G12" s="1">
        <v>10</v>
      </c>
      <c r="H12" s="4">
        <v>0</v>
      </c>
      <c r="I12" s="4">
        <v>1</v>
      </c>
      <c r="J12" s="21">
        <f t="shared" si="1"/>
        <v>0.02</v>
      </c>
      <c r="N12" s="4">
        <v>6</v>
      </c>
      <c r="O12" s="4">
        <v>0</v>
      </c>
      <c r="P12" s="4">
        <v>1</v>
      </c>
      <c r="Q12" s="21">
        <f t="shared" si="2"/>
        <v>0.02</v>
      </c>
      <c r="AC12" s="4">
        <v>6</v>
      </c>
      <c r="AD12" s="4">
        <v>0</v>
      </c>
      <c r="AE12" s="4">
        <v>1</v>
      </c>
      <c r="AF12" s="21">
        <f t="shared" si="3"/>
        <v>0.02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0</v>
      </c>
      <c r="BT12" s="4">
        <v>1</v>
      </c>
      <c r="BU12" s="21">
        <f t="shared" si="5"/>
        <v>0.02</v>
      </c>
      <c r="BV12">
        <f t="shared" si="6"/>
        <v>14591.311230249992</v>
      </c>
      <c r="BZ12">
        <f t="shared" si="7"/>
        <v>1346.89</v>
      </c>
    </row>
    <row r="13" spans="1:79">
      <c r="F13" s="4">
        <v>7</v>
      </c>
      <c r="G13" s="1">
        <v>10</v>
      </c>
      <c r="H13" s="4">
        <v>162.80000000000001</v>
      </c>
      <c r="I13" s="4">
        <v>48</v>
      </c>
      <c r="J13" s="21">
        <f t="shared" si="1"/>
        <v>0.96</v>
      </c>
      <c r="N13" s="4">
        <v>7</v>
      </c>
      <c r="O13" s="4">
        <v>162.80000000000001</v>
      </c>
      <c r="P13" s="4">
        <v>48</v>
      </c>
      <c r="Q13" s="21">
        <f t="shared" si="2"/>
        <v>0.96</v>
      </c>
      <c r="AC13" s="4">
        <v>7</v>
      </c>
      <c r="AD13" s="4">
        <v>94.62</v>
      </c>
      <c r="AE13" s="4">
        <v>16</v>
      </c>
      <c r="AF13" s="21">
        <f t="shared" si="3"/>
        <v>0.32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162.80000000000001</v>
      </c>
      <c r="BT13" s="4">
        <v>48</v>
      </c>
      <c r="BU13" s="21">
        <f t="shared" si="5"/>
        <v>0.96</v>
      </c>
      <c r="BV13">
        <f t="shared" si="6"/>
        <v>1764.4620302500034</v>
      </c>
      <c r="BZ13">
        <f t="shared" si="7"/>
        <v>106.08999999999995</v>
      </c>
    </row>
    <row r="14" spans="1:79">
      <c r="F14" s="4">
        <v>8</v>
      </c>
      <c r="G14" s="1">
        <v>10</v>
      </c>
      <c r="H14" s="4">
        <v>152.77000000000001</v>
      </c>
      <c r="I14" s="4">
        <v>42</v>
      </c>
      <c r="J14" s="21">
        <f t="shared" si="1"/>
        <v>0.84</v>
      </c>
      <c r="N14" s="4">
        <v>8</v>
      </c>
      <c r="O14" s="4">
        <v>152.77000000000001</v>
      </c>
      <c r="P14" s="4">
        <v>42</v>
      </c>
      <c r="Q14" s="21">
        <f t="shared" si="2"/>
        <v>0.84</v>
      </c>
      <c r="AC14" s="4">
        <v>8</v>
      </c>
      <c r="AD14" s="4">
        <v>62.16</v>
      </c>
      <c r="AE14" s="4">
        <v>8</v>
      </c>
      <c r="AF14" s="21">
        <f t="shared" si="3"/>
        <v>0.16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152.77000000000001</v>
      </c>
      <c r="BT14" s="4">
        <v>42</v>
      </c>
      <c r="BU14" s="21">
        <f t="shared" si="5"/>
        <v>0.84</v>
      </c>
      <c r="BV14">
        <f t="shared" si="6"/>
        <v>1022.4326002500026</v>
      </c>
      <c r="BZ14">
        <f t="shared" si="7"/>
        <v>18.489999999999977</v>
      </c>
    </row>
    <row r="15" spans="1:79">
      <c r="F15" s="4">
        <v>9</v>
      </c>
      <c r="G15" s="1">
        <v>10</v>
      </c>
      <c r="H15" s="4">
        <v>147.79</v>
      </c>
      <c r="I15" s="4">
        <v>49</v>
      </c>
      <c r="J15" s="21">
        <f t="shared" si="1"/>
        <v>0.98</v>
      </c>
      <c r="N15" s="4">
        <v>9</v>
      </c>
      <c r="O15" s="4">
        <v>147.79</v>
      </c>
      <c r="P15" s="4">
        <v>49</v>
      </c>
      <c r="Q15" s="21">
        <f t="shared" si="2"/>
        <v>0.98</v>
      </c>
      <c r="AC15" s="4">
        <v>9</v>
      </c>
      <c r="AD15" s="4">
        <v>62.15</v>
      </c>
      <c r="AE15" s="4">
        <v>6</v>
      </c>
      <c r="AF15" s="21">
        <f t="shared" si="3"/>
        <v>0.12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147.79</v>
      </c>
      <c r="BT15" s="4">
        <v>49</v>
      </c>
      <c r="BU15" s="21">
        <f t="shared" si="5"/>
        <v>0.98</v>
      </c>
      <c r="BV15">
        <f t="shared" si="6"/>
        <v>728.75702025000112</v>
      </c>
      <c r="BZ15">
        <f t="shared" si="7"/>
        <v>127.68999999999994</v>
      </c>
    </row>
    <row r="16" spans="1:79">
      <c r="F16" s="4">
        <v>10</v>
      </c>
      <c r="G16" s="1">
        <v>10</v>
      </c>
      <c r="H16" s="4">
        <v>140.55000000000001</v>
      </c>
      <c r="I16" s="4">
        <v>46</v>
      </c>
      <c r="J16" s="21">
        <f t="shared" si="1"/>
        <v>0.92</v>
      </c>
      <c r="N16" s="4">
        <v>10</v>
      </c>
      <c r="O16" s="4">
        <v>140.55000000000001</v>
      </c>
      <c r="P16" s="4">
        <v>46</v>
      </c>
      <c r="Q16" s="21">
        <f t="shared" si="2"/>
        <v>0.92</v>
      </c>
      <c r="AC16" s="4">
        <v>10</v>
      </c>
      <c r="AD16" s="4">
        <v>30.47</v>
      </c>
      <c r="AE16" s="4">
        <v>4</v>
      </c>
      <c r="AF16" s="21">
        <f t="shared" si="3"/>
        <v>0.08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140.55000000000001</v>
      </c>
      <c r="BT16" s="4">
        <v>46</v>
      </c>
      <c r="BU16" s="21">
        <f t="shared" si="5"/>
        <v>0.92</v>
      </c>
      <c r="BV16">
        <f t="shared" si="6"/>
        <v>390.27978025000158</v>
      </c>
      <c r="BZ16">
        <f t="shared" si="7"/>
        <v>68.889999999999958</v>
      </c>
    </row>
    <row r="17" spans="1:80">
      <c r="F17" s="4">
        <v>11</v>
      </c>
      <c r="G17" s="1"/>
      <c r="H17" s="4"/>
      <c r="I17" s="4"/>
      <c r="J17" s="21"/>
      <c r="N17" s="4">
        <v>11</v>
      </c>
      <c r="O17" s="4">
        <v>170.02</v>
      </c>
      <c r="P17" s="4">
        <v>48</v>
      </c>
      <c r="Q17" s="21">
        <f t="shared" si="2"/>
        <v>0.96</v>
      </c>
      <c r="AC17" s="4">
        <v>11</v>
      </c>
      <c r="AD17" s="4">
        <v>62.15</v>
      </c>
      <c r="AE17" s="4">
        <v>13</v>
      </c>
      <c r="AF17" s="21">
        <f t="shared" si="3"/>
        <v>0.26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>
        <v>10</v>
      </c>
      <c r="BS17" s="4">
        <v>170.02</v>
      </c>
      <c r="BT17" s="4">
        <v>48</v>
      </c>
      <c r="BU17" s="21">
        <f t="shared" si="5"/>
        <v>0.96</v>
      </c>
      <c r="BV17">
        <f t="shared" si="6"/>
        <v>2423.149850250004</v>
      </c>
      <c r="BZ17">
        <f t="shared" si="7"/>
        <v>106.08999999999995</v>
      </c>
    </row>
    <row r="18" spans="1:80">
      <c r="F18" s="4">
        <v>12</v>
      </c>
      <c r="G18" s="1"/>
      <c r="H18" s="4"/>
      <c r="I18" s="4"/>
      <c r="J18" s="21"/>
      <c r="N18" s="4">
        <v>12</v>
      </c>
      <c r="O18" s="4">
        <v>62.17</v>
      </c>
      <c r="P18" s="4">
        <v>10</v>
      </c>
      <c r="Q18" s="21">
        <f t="shared" si="2"/>
        <v>0.2</v>
      </c>
      <c r="AC18" s="4">
        <v>12</v>
      </c>
      <c r="AD18" s="4">
        <v>25.47</v>
      </c>
      <c r="AE18" s="4">
        <v>4</v>
      </c>
      <c r="AF18" s="21">
        <f t="shared" si="3"/>
        <v>0.08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>
        <v>10</v>
      </c>
      <c r="BS18" s="4">
        <v>62.17</v>
      </c>
      <c r="BT18" s="4">
        <v>10</v>
      </c>
      <c r="BU18" s="21">
        <f t="shared" si="5"/>
        <v>0.2</v>
      </c>
      <c r="BV18">
        <f t="shared" si="6"/>
        <v>3436.8320002499963</v>
      </c>
      <c r="BZ18">
        <f t="shared" si="7"/>
        <v>767.29000000000019</v>
      </c>
    </row>
    <row r="19" spans="1:80">
      <c r="F19" s="4">
        <v>13</v>
      </c>
      <c r="G19" s="1"/>
      <c r="H19" s="4"/>
      <c r="I19" s="4"/>
      <c r="J19" s="21"/>
      <c r="N19" s="4">
        <v>13</v>
      </c>
      <c r="O19" s="4">
        <v>13.23</v>
      </c>
      <c r="P19" s="4">
        <v>2</v>
      </c>
      <c r="Q19" s="21">
        <f t="shared" si="2"/>
        <v>0.04</v>
      </c>
      <c r="AC19" s="4">
        <v>13</v>
      </c>
      <c r="AD19" s="4">
        <v>13.23</v>
      </c>
      <c r="AE19" s="4">
        <v>2</v>
      </c>
      <c r="AF19" s="21">
        <f t="shared" si="3"/>
        <v>0.04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>
        <v>10</v>
      </c>
      <c r="BS19" s="4">
        <v>13.23</v>
      </c>
      <c r="BT19" s="4">
        <v>2</v>
      </c>
      <c r="BU19" s="21">
        <f t="shared" si="5"/>
        <v>0.04</v>
      </c>
      <c r="BV19">
        <f t="shared" si="6"/>
        <v>11570.121660249994</v>
      </c>
      <c r="BZ19">
        <f t="shared" si="7"/>
        <v>1274.4900000000002</v>
      </c>
    </row>
    <row r="20" spans="1:80">
      <c r="F20" s="4">
        <v>14</v>
      </c>
      <c r="G20" s="1"/>
      <c r="H20" s="4"/>
      <c r="I20" s="4"/>
      <c r="J20" s="21"/>
      <c r="N20" s="4">
        <v>14</v>
      </c>
      <c r="O20" s="4">
        <v>123.33</v>
      </c>
      <c r="P20" s="4">
        <v>45</v>
      </c>
      <c r="Q20" s="21">
        <f t="shared" si="2"/>
        <v>0.9</v>
      </c>
      <c r="AC20" s="4">
        <v>14</v>
      </c>
      <c r="AD20" s="4">
        <v>165.01</v>
      </c>
      <c r="AE20" s="4">
        <v>27</v>
      </c>
      <c r="AF20" s="21">
        <f t="shared" si="3"/>
        <v>0.54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>
        <v>10</v>
      </c>
      <c r="BS20" s="4">
        <v>123.33</v>
      </c>
      <c r="BT20" s="4">
        <v>45</v>
      </c>
      <c r="BU20" s="21">
        <f t="shared" si="5"/>
        <v>0.9</v>
      </c>
      <c r="BV20">
        <f t="shared" si="6"/>
        <v>6.4287602500001393</v>
      </c>
      <c r="BZ20">
        <f t="shared" si="7"/>
        <v>53.289999999999957</v>
      </c>
    </row>
    <row r="21" spans="1:80">
      <c r="F21" s="4">
        <v>15</v>
      </c>
      <c r="G21" s="1"/>
      <c r="H21" s="4"/>
      <c r="I21" s="4"/>
      <c r="J21" s="21"/>
      <c r="N21" s="4">
        <v>15</v>
      </c>
      <c r="O21" s="4">
        <v>108.87</v>
      </c>
      <c r="P21" s="4">
        <v>36</v>
      </c>
      <c r="Q21" s="21">
        <f t="shared" si="2"/>
        <v>0.72</v>
      </c>
      <c r="AC21" s="4">
        <v>15</v>
      </c>
      <c r="AD21" s="4">
        <v>49.92</v>
      </c>
      <c r="AE21" s="4">
        <v>6</v>
      </c>
      <c r="AF21" s="21">
        <f t="shared" si="3"/>
        <v>0.12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>
        <v>10</v>
      </c>
      <c r="BS21" s="4">
        <v>108.87</v>
      </c>
      <c r="BT21" s="4">
        <v>36</v>
      </c>
      <c r="BU21" s="21">
        <f t="shared" si="5"/>
        <v>0.72</v>
      </c>
      <c r="BV21">
        <f t="shared" si="6"/>
        <v>142.19370024999921</v>
      </c>
      <c r="BZ21">
        <f t="shared" si="7"/>
        <v>2.8900000000000095</v>
      </c>
    </row>
    <row r="22" spans="1:80">
      <c r="F22" s="4">
        <v>16</v>
      </c>
      <c r="G22" s="1"/>
      <c r="H22" s="4"/>
      <c r="I22" s="4"/>
      <c r="J22" s="21"/>
      <c r="N22" s="4">
        <v>16</v>
      </c>
      <c r="O22" s="4">
        <v>103.86</v>
      </c>
      <c r="P22" s="4">
        <v>26</v>
      </c>
      <c r="Q22" s="21">
        <f t="shared" si="2"/>
        <v>0.52</v>
      </c>
      <c r="AC22" s="4">
        <v>16</v>
      </c>
      <c r="AD22" s="4">
        <v>79.39</v>
      </c>
      <c r="AE22" s="4">
        <v>8</v>
      </c>
      <c r="AF22" s="21">
        <f t="shared" si="3"/>
        <v>0.16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>
        <v>10</v>
      </c>
      <c r="BS22" s="4">
        <v>103.86</v>
      </c>
      <c r="BT22" s="4">
        <v>26</v>
      </c>
      <c r="BU22" s="21">
        <f t="shared" si="5"/>
        <v>0.52</v>
      </c>
      <c r="BV22">
        <f t="shared" si="6"/>
        <v>286.77729024999906</v>
      </c>
      <c r="BZ22">
        <f t="shared" si="7"/>
        <v>136.89000000000007</v>
      </c>
    </row>
    <row r="23" spans="1:80">
      <c r="F23" s="4">
        <v>17</v>
      </c>
      <c r="G23" s="1"/>
      <c r="H23" s="4"/>
      <c r="I23" s="4"/>
      <c r="J23" s="21"/>
      <c r="N23" s="4">
        <v>17</v>
      </c>
      <c r="O23" s="4">
        <v>165.01</v>
      </c>
      <c r="P23" s="4">
        <v>50</v>
      </c>
      <c r="Q23" s="21">
        <f t="shared" si="2"/>
        <v>1</v>
      </c>
      <c r="AC23" s="4">
        <v>17</v>
      </c>
      <c r="AD23" s="4">
        <v>98.85</v>
      </c>
      <c r="AE23" s="4">
        <v>14</v>
      </c>
      <c r="AF23" s="21">
        <f t="shared" si="3"/>
        <v>0.28000000000000003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>
        <v>10</v>
      </c>
      <c r="BS23" s="4">
        <v>165.01</v>
      </c>
      <c r="BT23" s="4">
        <v>50</v>
      </c>
      <c r="BU23" s="21">
        <f t="shared" si="5"/>
        <v>1</v>
      </c>
      <c r="BV23">
        <f t="shared" si="6"/>
        <v>1955.0104402500017</v>
      </c>
      <c r="BZ23">
        <f t="shared" si="7"/>
        <v>151.28999999999994</v>
      </c>
    </row>
    <row r="24" spans="1:80">
      <c r="F24" s="4">
        <v>18</v>
      </c>
      <c r="G24" s="1"/>
      <c r="H24" s="4"/>
      <c r="I24" s="4"/>
      <c r="J24" s="21"/>
      <c r="N24" s="4">
        <v>18</v>
      </c>
      <c r="O24" s="4">
        <v>128.31</v>
      </c>
      <c r="P24" s="4">
        <v>32</v>
      </c>
      <c r="Q24" s="21">
        <f t="shared" si="2"/>
        <v>0.64</v>
      </c>
      <c r="AC24" s="4">
        <v>18</v>
      </c>
      <c r="AD24" s="4">
        <v>103.86</v>
      </c>
      <c r="AE24" s="4">
        <v>15</v>
      </c>
      <c r="AF24" s="21">
        <f t="shared" si="3"/>
        <v>0.3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>
        <v>10</v>
      </c>
      <c r="BS24" s="4">
        <v>128.31</v>
      </c>
      <c r="BT24" s="4">
        <v>32</v>
      </c>
      <c r="BU24" s="21">
        <f t="shared" si="5"/>
        <v>0.64</v>
      </c>
      <c r="BV24">
        <f t="shared" si="6"/>
        <v>56.482740250000475</v>
      </c>
      <c r="BZ24">
        <f t="shared" si="7"/>
        <v>32.49000000000003</v>
      </c>
    </row>
    <row r="25" spans="1:80">
      <c r="F25" s="4">
        <v>19</v>
      </c>
      <c r="G25" s="1"/>
      <c r="H25" s="4"/>
      <c r="I25" s="4"/>
      <c r="J25" s="21"/>
      <c r="N25" s="4">
        <v>19</v>
      </c>
      <c r="O25" s="4">
        <v>160.01</v>
      </c>
      <c r="P25" s="4">
        <v>50</v>
      </c>
      <c r="Q25" s="21">
        <f t="shared" si="2"/>
        <v>1</v>
      </c>
      <c r="AC25" s="4">
        <v>19</v>
      </c>
      <c r="AD25" s="4">
        <v>13.23</v>
      </c>
      <c r="AE25" s="4">
        <v>2</v>
      </c>
      <c r="AF25" s="21">
        <f t="shared" si="3"/>
        <v>0.04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>
        <v>10</v>
      </c>
      <c r="BS25" s="4">
        <v>160.01</v>
      </c>
      <c r="BT25" s="4">
        <v>50</v>
      </c>
      <c r="BU25" s="21">
        <f t="shared" si="5"/>
        <v>1</v>
      </c>
      <c r="BV25">
        <f t="shared" si="6"/>
        <v>1537.8554402500015</v>
      </c>
      <c r="BZ25">
        <f t="shared" si="7"/>
        <v>151.28999999999994</v>
      </c>
    </row>
    <row r="26" spans="1:80">
      <c r="F26" s="4">
        <v>20</v>
      </c>
      <c r="G26" s="1"/>
      <c r="H26" s="4"/>
      <c r="I26" s="4"/>
      <c r="J26" s="21"/>
      <c r="N26" s="4">
        <v>20</v>
      </c>
      <c r="O26" s="4">
        <v>165</v>
      </c>
      <c r="P26" s="4">
        <v>47</v>
      </c>
      <c r="Q26" s="21">
        <f t="shared" si="2"/>
        <v>0.94</v>
      </c>
      <c r="AC26" s="4">
        <v>20</v>
      </c>
      <c r="AD26" s="4">
        <v>42.7</v>
      </c>
      <c r="AE26" s="4">
        <v>6</v>
      </c>
      <c r="AF26" s="21">
        <f t="shared" si="3"/>
        <v>0.12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>
        <v>10</v>
      </c>
      <c r="BS26" s="4">
        <v>165</v>
      </c>
      <c r="BT26" s="4">
        <v>47</v>
      </c>
      <c r="BU26" s="21">
        <f t="shared" si="5"/>
        <v>0.94</v>
      </c>
      <c r="BV26">
        <f t="shared" si="6"/>
        <v>1954.1262302500027</v>
      </c>
      <c r="BZ26">
        <f t="shared" si="7"/>
        <v>86.489999999999952</v>
      </c>
    </row>
    <row r="27" spans="1:80">
      <c r="H27" s="1"/>
      <c r="BS27" s="1"/>
      <c r="BV27">
        <f>SUM((BV7:BV26))</f>
        <v>42452.172294999997</v>
      </c>
      <c r="BW27">
        <f>BV27/19</f>
        <v>2234.3248576315787</v>
      </c>
      <c r="BX27">
        <f>SQRT(BW27)</f>
        <v>47.268645608178566</v>
      </c>
      <c r="BZ27">
        <f>SUM(BZ7:BZ26)</f>
        <v>4784.2</v>
      </c>
      <c r="CA27">
        <f>BZ27/20</f>
        <v>239.20999999999998</v>
      </c>
      <c r="CB27">
        <f>SQRT(CA27)</f>
        <v>15.466415227841258</v>
      </c>
    </row>
    <row r="28" spans="1:80">
      <c r="A28" s="103" t="s">
        <v>15</v>
      </c>
      <c r="B28" s="103"/>
      <c r="H28" s="1"/>
      <c r="BS28" s="1"/>
      <c r="BV28" s="6"/>
    </row>
    <row r="29" spans="1:80">
      <c r="A29" s="12">
        <v>1</v>
      </c>
      <c r="B29" s="13" t="s">
        <v>16</v>
      </c>
      <c r="H29" s="1"/>
      <c r="BS29" s="1"/>
      <c r="BV29" s="6"/>
    </row>
    <row r="30" spans="1:80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80" ht="75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80">
      <c r="A32" s="4">
        <v>50</v>
      </c>
      <c r="B32" s="16">
        <f>B7</f>
        <v>50</v>
      </c>
      <c r="C32" s="16">
        <f t="shared" ref="C32:D32" si="8">C7</f>
        <v>50</v>
      </c>
      <c r="D32" s="16">
        <f t="shared" si="8"/>
        <v>0.02</v>
      </c>
      <c r="F32" s="4">
        <v>1</v>
      </c>
      <c r="G32" s="1">
        <v>15</v>
      </c>
      <c r="H32" s="4">
        <v>98.86</v>
      </c>
      <c r="I32" s="4">
        <v>50</v>
      </c>
      <c r="J32" s="21">
        <f>I32/A$32</f>
        <v>1</v>
      </c>
      <c r="K32" s="15">
        <f>AVERAGE(H32:H41)</f>
        <v>107.58399999999999</v>
      </c>
      <c r="L32" s="15">
        <f>AVERAGEIF(H32:H41,"&gt;0")</f>
        <v>107.58399999999999</v>
      </c>
      <c r="M32" s="19">
        <f>AVERAGE(J32:J41)</f>
        <v>1</v>
      </c>
      <c r="N32" s="4">
        <v>1</v>
      </c>
      <c r="O32" s="4">
        <v>98.86</v>
      </c>
      <c r="P32" s="4">
        <v>50</v>
      </c>
      <c r="Q32" s="21">
        <f>P32/A$33</f>
        <v>1</v>
      </c>
      <c r="R32" s="146">
        <f>AVERAGE(O32:O51)</f>
        <v>112.74999999999996</v>
      </c>
      <c r="S32" s="146">
        <f>AVERAGEIF(O32:O51,"&gt;0")</f>
        <v>112.74999999999996</v>
      </c>
      <c r="T32" s="146">
        <f>VAR(O32:O51)</f>
        <v>116.36209473685103</v>
      </c>
      <c r="U32" s="146">
        <f>STDEV(O32:O51)</f>
        <v>10.787126342861246</v>
      </c>
      <c r="V32" s="147">
        <f>AVERAGE(Q32:Q51)</f>
        <v>1</v>
      </c>
      <c r="W32" s="49">
        <v>113</v>
      </c>
      <c r="X32" s="67">
        <v>5.05</v>
      </c>
      <c r="Y32" s="67">
        <v>50</v>
      </c>
      <c r="Z32" s="67">
        <v>0</v>
      </c>
      <c r="AA32" s="50">
        <f>Y32/$A33</f>
        <v>1</v>
      </c>
      <c r="AB32" s="50">
        <f>Z32/$A$33</f>
        <v>0</v>
      </c>
      <c r="AC32" s="4">
        <v>1</v>
      </c>
      <c r="AD32" s="4">
        <v>111.09</v>
      </c>
      <c r="AE32" s="4">
        <v>49</v>
      </c>
      <c r="AF32" s="21">
        <f>AE32/A$34</f>
        <v>0.98</v>
      </c>
      <c r="AG32" s="146">
        <f>AVERAGE(AD32:AD51)</f>
        <v>147.92421052631585</v>
      </c>
      <c r="AH32" s="146">
        <f>AVERAGEIF(AD32:AD51,"&gt;0")</f>
        <v>147.92421052631585</v>
      </c>
      <c r="AI32" s="146">
        <f>VAR(AD32:AD51)</f>
        <v>2619.1384590643088</v>
      </c>
      <c r="AJ32" s="146">
        <f>STDEV(AD32:AD51)</f>
        <v>51.17751907883293</v>
      </c>
      <c r="AK32" s="147">
        <f>AVERAGE(AF32:AF51)</f>
        <v>0.874</v>
      </c>
      <c r="AL32" s="53">
        <v>148</v>
      </c>
      <c r="AM32" s="68">
        <v>23.3</v>
      </c>
      <c r="AN32" s="68">
        <v>43.7</v>
      </c>
      <c r="AO32" s="68">
        <v>5.43</v>
      </c>
      <c r="AP32" s="54">
        <f>AN32/$A34</f>
        <v>0.87400000000000011</v>
      </c>
      <c r="AQ32" s="54">
        <f>AO32/$A$34</f>
        <v>0.10859999999999999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1">
        <v>50</v>
      </c>
      <c r="BM32" s="17">
        <v>50</v>
      </c>
      <c r="BN32" s="17">
        <v>50</v>
      </c>
      <c r="BO32" s="17">
        <f>BL32/(BM32*BN32)</f>
        <v>0.02</v>
      </c>
      <c r="BQ32" s="4">
        <v>1</v>
      </c>
      <c r="BR32" s="1">
        <v>15</v>
      </c>
      <c r="BS32" s="4">
        <v>98.86</v>
      </c>
      <c r="BT32" s="4">
        <v>50</v>
      </c>
      <c r="BU32" s="21">
        <f>BT32/BL$32</f>
        <v>1</v>
      </c>
      <c r="BW32" s="18">
        <f>AVERAGE(BS32:BS41)</f>
        <v>107.58399999999999</v>
      </c>
      <c r="BX32" s="18">
        <f>AVERAGEIF(BS32:BS41,"&gt;0")</f>
        <v>107.58399999999999</v>
      </c>
      <c r="BY32" s="20">
        <f>AVERAGE(BU32:BU41)</f>
        <v>1</v>
      </c>
    </row>
    <row r="33" spans="1:73">
      <c r="A33" s="1">
        <v>50</v>
      </c>
      <c r="B33" s="17">
        <f t="shared" ref="B33:D33" si="9">B8</f>
        <v>50</v>
      </c>
      <c r="C33" s="17">
        <f t="shared" si="9"/>
        <v>50</v>
      </c>
      <c r="D33" s="17">
        <f t="shared" si="9"/>
        <v>0.02</v>
      </c>
      <c r="F33" s="4">
        <v>2</v>
      </c>
      <c r="G33" s="1">
        <v>15</v>
      </c>
      <c r="H33" s="4">
        <v>121.08</v>
      </c>
      <c r="I33" s="4">
        <v>50</v>
      </c>
      <c r="J33" s="21">
        <f t="shared" ref="J33:J41" si="10">I33/A$32</f>
        <v>1</v>
      </c>
      <c r="N33" s="4">
        <v>2</v>
      </c>
      <c r="O33" s="4">
        <v>121.08</v>
      </c>
      <c r="P33" s="4">
        <v>50</v>
      </c>
      <c r="Q33" s="21">
        <f t="shared" ref="Q33:Q51" si="11">P33/A$33</f>
        <v>1</v>
      </c>
      <c r="AC33" s="4">
        <v>2</v>
      </c>
      <c r="AD33" s="4">
        <v>160.01</v>
      </c>
      <c r="AE33" s="4">
        <v>50</v>
      </c>
      <c r="AF33" s="21">
        <f t="shared" ref="AF33:AF51" si="12">AE33/A$34</f>
        <v>1</v>
      </c>
      <c r="AO33" s="70"/>
      <c r="AR33" s="4">
        <v>2</v>
      </c>
      <c r="AS33" s="4"/>
      <c r="AT33" s="4"/>
      <c r="AU33" s="21">
        <f t="shared" ref="AU33:AU51" si="13">AT33/A$35</f>
        <v>0</v>
      </c>
      <c r="BQ33" s="4">
        <v>2</v>
      </c>
      <c r="BR33" s="1">
        <v>15</v>
      </c>
      <c r="BS33" s="4">
        <v>121.08</v>
      </c>
      <c r="BT33" s="4">
        <v>50</v>
      </c>
      <c r="BU33" s="21">
        <f t="shared" ref="BU33:BU41" si="14">BT33/BL$32</f>
        <v>1</v>
      </c>
    </row>
    <row r="34" spans="1:73">
      <c r="A34" s="1">
        <v>50</v>
      </c>
      <c r="B34" s="52">
        <f t="shared" ref="B34:D34" si="15">B9</f>
        <v>71</v>
      </c>
      <c r="C34" s="52">
        <f t="shared" si="15"/>
        <v>71</v>
      </c>
      <c r="D34" s="52">
        <f t="shared" si="15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21">
        <f t="shared" si="10"/>
        <v>1</v>
      </c>
      <c r="N34" s="4">
        <v>3</v>
      </c>
      <c r="O34" s="4">
        <v>101.64</v>
      </c>
      <c r="P34" s="4">
        <v>50</v>
      </c>
      <c r="Q34" s="21">
        <f t="shared" si="11"/>
        <v>1</v>
      </c>
      <c r="AC34" s="4">
        <v>3</v>
      </c>
      <c r="AD34" s="4">
        <v>111.1</v>
      </c>
      <c r="AE34" s="4">
        <v>49</v>
      </c>
      <c r="AF34" s="21">
        <f t="shared" si="12"/>
        <v>0.98</v>
      </c>
      <c r="AR34" s="4">
        <v>3</v>
      </c>
      <c r="AS34" s="4"/>
      <c r="AT34" s="4"/>
      <c r="AU34" s="21">
        <f t="shared" si="13"/>
        <v>0</v>
      </c>
      <c r="BQ34" s="4">
        <v>3</v>
      </c>
      <c r="BR34" s="1">
        <v>15</v>
      </c>
      <c r="BS34" s="4">
        <v>101.64</v>
      </c>
      <c r="BT34" s="4">
        <v>50</v>
      </c>
      <c r="BU34" s="21">
        <f t="shared" si="14"/>
        <v>1</v>
      </c>
    </row>
    <row r="35" spans="1:73">
      <c r="A35" s="1">
        <v>50</v>
      </c>
      <c r="B35" s="55">
        <f t="shared" ref="B35:D35" si="16">B10</f>
        <v>79</v>
      </c>
      <c r="C35" s="55">
        <f t="shared" si="16"/>
        <v>79</v>
      </c>
      <c r="D35" s="55">
        <f t="shared" si="16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21">
        <f t="shared" si="10"/>
        <v>1</v>
      </c>
      <c r="N35" s="4">
        <v>4</v>
      </c>
      <c r="O35" s="4">
        <v>101.64</v>
      </c>
      <c r="P35" s="4">
        <v>50</v>
      </c>
      <c r="Q35" s="21">
        <f t="shared" si="11"/>
        <v>1</v>
      </c>
      <c r="AC35" s="4">
        <v>4</v>
      </c>
      <c r="AD35" s="4">
        <v>152.79</v>
      </c>
      <c r="AE35" s="4">
        <v>47</v>
      </c>
      <c r="AF35" s="21">
        <f t="shared" si="12"/>
        <v>0.94</v>
      </c>
      <c r="AR35" s="4">
        <v>4</v>
      </c>
      <c r="AS35" s="4"/>
      <c r="AT35" s="4"/>
      <c r="AU35" s="21">
        <f t="shared" si="13"/>
        <v>0</v>
      </c>
      <c r="BL35" s="103" t="s">
        <v>15</v>
      </c>
      <c r="BM35" s="103"/>
      <c r="BQ35" s="4">
        <v>4</v>
      </c>
      <c r="BR35" s="1">
        <v>15</v>
      </c>
      <c r="BS35" s="4">
        <v>101.64</v>
      </c>
      <c r="BT35" s="4">
        <v>50</v>
      </c>
      <c r="BU35" s="21">
        <f t="shared" si="14"/>
        <v>1</v>
      </c>
    </row>
    <row r="36" spans="1:73">
      <c r="F36" s="4">
        <v>5</v>
      </c>
      <c r="G36" s="1">
        <v>15</v>
      </c>
      <c r="H36" s="4">
        <v>108.86</v>
      </c>
      <c r="I36" s="4">
        <v>50</v>
      </c>
      <c r="J36" s="21">
        <f t="shared" si="10"/>
        <v>1</v>
      </c>
      <c r="N36" s="4">
        <v>5</v>
      </c>
      <c r="O36" s="4">
        <v>108.86</v>
      </c>
      <c r="P36" s="4">
        <v>50</v>
      </c>
      <c r="Q36" s="21">
        <f t="shared" si="11"/>
        <v>1</v>
      </c>
      <c r="AC36" s="4">
        <v>5</v>
      </c>
      <c r="AD36" s="4">
        <v>218.93</v>
      </c>
      <c r="AE36" s="4">
        <v>48</v>
      </c>
      <c r="AF36" s="21">
        <f t="shared" si="12"/>
        <v>0.96</v>
      </c>
      <c r="AR36" s="4">
        <v>5</v>
      </c>
      <c r="AS36" s="4"/>
      <c r="AT36" s="4"/>
      <c r="AU36" s="21">
        <f t="shared" si="13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108.86</v>
      </c>
      <c r="BT36" s="4">
        <v>50</v>
      </c>
      <c r="BU36" s="21">
        <f t="shared" si="14"/>
        <v>1</v>
      </c>
    </row>
    <row r="37" spans="1:73">
      <c r="F37" s="4">
        <v>6</v>
      </c>
      <c r="G37" s="1">
        <v>15</v>
      </c>
      <c r="H37" s="4">
        <v>116.08</v>
      </c>
      <c r="I37" s="4">
        <v>50</v>
      </c>
      <c r="J37" s="21">
        <f t="shared" si="10"/>
        <v>1</v>
      </c>
      <c r="N37" s="4">
        <v>6</v>
      </c>
      <c r="O37" s="4">
        <v>116.08</v>
      </c>
      <c r="P37" s="4">
        <v>50</v>
      </c>
      <c r="Q37" s="21">
        <f t="shared" si="11"/>
        <v>1</v>
      </c>
      <c r="AC37" s="4">
        <v>6</v>
      </c>
      <c r="AD37" s="4">
        <v>194.48</v>
      </c>
      <c r="AE37" s="4">
        <v>49</v>
      </c>
      <c r="AF37" s="21">
        <f t="shared" si="12"/>
        <v>0.98</v>
      </c>
      <c r="AR37" s="4">
        <v>6</v>
      </c>
      <c r="AS37" s="4"/>
      <c r="AT37" s="4"/>
      <c r="AU37" s="21">
        <f t="shared" si="13"/>
        <v>0</v>
      </c>
      <c r="BQ37" s="4">
        <v>6</v>
      </c>
      <c r="BR37" s="1">
        <v>15</v>
      </c>
      <c r="BS37" s="4">
        <v>116.08</v>
      </c>
      <c r="BT37" s="4">
        <v>50</v>
      </c>
      <c r="BU37" s="21">
        <f t="shared" si="14"/>
        <v>1</v>
      </c>
    </row>
    <row r="38" spans="1:73">
      <c r="F38" s="4">
        <v>7</v>
      </c>
      <c r="G38" s="1">
        <v>15</v>
      </c>
      <c r="H38" s="4">
        <v>98.86</v>
      </c>
      <c r="I38" s="4">
        <v>50</v>
      </c>
      <c r="J38" s="21">
        <f t="shared" si="10"/>
        <v>1</v>
      </c>
      <c r="N38" s="4">
        <v>7</v>
      </c>
      <c r="O38" s="4">
        <v>98.86</v>
      </c>
      <c r="P38" s="4">
        <v>50</v>
      </c>
      <c r="Q38" s="21">
        <f t="shared" si="11"/>
        <v>1</v>
      </c>
      <c r="AC38" s="4">
        <v>7</v>
      </c>
      <c r="AD38" s="4">
        <v>121.09</v>
      </c>
      <c r="AE38" s="4">
        <v>49</v>
      </c>
      <c r="AF38" s="21">
        <f t="shared" si="12"/>
        <v>0.98</v>
      </c>
      <c r="AR38" s="4">
        <v>7</v>
      </c>
      <c r="AS38" s="4"/>
      <c r="AT38" s="4"/>
      <c r="AU38" s="21">
        <f t="shared" si="13"/>
        <v>0</v>
      </c>
      <c r="BQ38" s="4">
        <v>7</v>
      </c>
      <c r="BR38" s="1">
        <v>15</v>
      </c>
      <c r="BS38" s="4">
        <v>98.86</v>
      </c>
      <c r="BT38" s="4">
        <v>50</v>
      </c>
      <c r="BU38" s="21">
        <f t="shared" si="14"/>
        <v>1</v>
      </c>
    </row>
    <row r="39" spans="1:73">
      <c r="F39" s="4">
        <v>8</v>
      </c>
      <c r="G39" s="1">
        <v>15</v>
      </c>
      <c r="H39" s="4">
        <v>101.64</v>
      </c>
      <c r="I39" s="4">
        <v>50</v>
      </c>
      <c r="J39" s="21">
        <f t="shared" si="10"/>
        <v>1</v>
      </c>
      <c r="N39" s="4">
        <v>8</v>
      </c>
      <c r="O39" s="4">
        <v>101.64</v>
      </c>
      <c r="P39" s="4">
        <v>50</v>
      </c>
      <c r="Q39" s="21">
        <f t="shared" si="11"/>
        <v>1</v>
      </c>
      <c r="AC39" s="4">
        <v>8</v>
      </c>
      <c r="AD39" s="4">
        <v>123.3</v>
      </c>
      <c r="AE39" s="4">
        <v>43</v>
      </c>
      <c r="AF39" s="21">
        <f t="shared" si="12"/>
        <v>0.86</v>
      </c>
      <c r="AR39" s="4">
        <v>8</v>
      </c>
      <c r="AS39" s="4"/>
      <c r="AT39" s="4"/>
      <c r="AU39" s="21">
        <f t="shared" si="13"/>
        <v>0</v>
      </c>
      <c r="BQ39" s="4">
        <v>8</v>
      </c>
      <c r="BR39" s="1">
        <v>15</v>
      </c>
      <c r="BS39" s="4">
        <v>101.64</v>
      </c>
      <c r="BT39" s="4">
        <v>50</v>
      </c>
      <c r="BU39" s="21">
        <f t="shared" si="14"/>
        <v>1</v>
      </c>
    </row>
    <row r="40" spans="1:73">
      <c r="F40" s="4">
        <v>9</v>
      </c>
      <c r="G40" s="1">
        <v>15</v>
      </c>
      <c r="H40" s="4">
        <v>116.09</v>
      </c>
      <c r="I40" s="4">
        <v>50</v>
      </c>
      <c r="J40" s="21">
        <f t="shared" si="10"/>
        <v>1</v>
      </c>
      <c r="N40" s="4">
        <v>9</v>
      </c>
      <c r="O40" s="4">
        <v>116.09</v>
      </c>
      <c r="P40" s="4">
        <v>50</v>
      </c>
      <c r="Q40" s="21">
        <f t="shared" si="11"/>
        <v>1</v>
      </c>
      <c r="AC40" s="4">
        <v>9</v>
      </c>
      <c r="AD40" s="4">
        <v>140.54</v>
      </c>
      <c r="AE40" s="4">
        <v>49</v>
      </c>
      <c r="AF40" s="21">
        <f t="shared" si="12"/>
        <v>0.98</v>
      </c>
      <c r="AR40" s="4">
        <v>9</v>
      </c>
      <c r="AS40" s="4"/>
      <c r="AT40" s="4"/>
      <c r="AU40" s="21">
        <f t="shared" si="13"/>
        <v>0</v>
      </c>
      <c r="BQ40" s="4">
        <v>9</v>
      </c>
      <c r="BR40" s="1">
        <v>15</v>
      </c>
      <c r="BS40" s="4">
        <v>116.09</v>
      </c>
      <c r="BT40" s="4">
        <v>50</v>
      </c>
      <c r="BU40" s="21">
        <f t="shared" si="14"/>
        <v>1</v>
      </c>
    </row>
    <row r="41" spans="1:73">
      <c r="F41" s="4">
        <v>10</v>
      </c>
      <c r="G41" s="1">
        <v>15</v>
      </c>
      <c r="H41" s="4">
        <v>111.09</v>
      </c>
      <c r="I41" s="4">
        <v>50</v>
      </c>
      <c r="J41" s="21">
        <f t="shared" si="10"/>
        <v>1</v>
      </c>
      <c r="N41" s="4">
        <v>10</v>
      </c>
      <c r="O41" s="4">
        <v>111.09</v>
      </c>
      <c r="P41" s="4">
        <v>50</v>
      </c>
      <c r="Q41" s="21">
        <f t="shared" si="11"/>
        <v>1</v>
      </c>
      <c r="AC41" s="4">
        <v>10</v>
      </c>
      <c r="AD41" s="4">
        <v>177.24</v>
      </c>
      <c r="AE41" s="4">
        <v>50</v>
      </c>
      <c r="AF41" s="21">
        <f t="shared" si="12"/>
        <v>1</v>
      </c>
      <c r="AR41" s="4">
        <v>10</v>
      </c>
      <c r="AS41" s="4"/>
      <c r="AT41" s="4"/>
      <c r="AU41" s="21">
        <f t="shared" si="13"/>
        <v>0</v>
      </c>
      <c r="BQ41" s="4">
        <v>10</v>
      </c>
      <c r="BR41" s="1">
        <v>15</v>
      </c>
      <c r="BS41" s="4">
        <v>111.09</v>
      </c>
      <c r="BT41" s="4">
        <v>50</v>
      </c>
      <c r="BU41" s="21">
        <f t="shared" si="14"/>
        <v>1</v>
      </c>
    </row>
    <row r="42" spans="1:73">
      <c r="F42" s="4">
        <v>11</v>
      </c>
      <c r="N42" s="4">
        <v>11</v>
      </c>
      <c r="O42" s="4">
        <v>121.08</v>
      </c>
      <c r="P42" s="4">
        <v>50</v>
      </c>
      <c r="Q42" s="21">
        <f t="shared" si="11"/>
        <v>1</v>
      </c>
      <c r="AC42" s="4">
        <v>11</v>
      </c>
      <c r="AD42" s="4">
        <v>162.80000000000001</v>
      </c>
      <c r="AE42" s="4">
        <v>48</v>
      </c>
      <c r="AF42" s="21">
        <f t="shared" si="12"/>
        <v>0.96</v>
      </c>
      <c r="AR42" s="4">
        <v>11</v>
      </c>
      <c r="AS42" s="4"/>
      <c r="AT42" s="4"/>
      <c r="AU42" s="21">
        <f t="shared" si="13"/>
        <v>0</v>
      </c>
      <c r="BQ42" s="4">
        <v>11</v>
      </c>
    </row>
    <row r="43" spans="1:73">
      <c r="F43" s="4">
        <v>12</v>
      </c>
      <c r="N43" s="4">
        <v>12</v>
      </c>
      <c r="O43" s="4">
        <v>113.85</v>
      </c>
      <c r="P43" s="4">
        <v>50</v>
      </c>
      <c r="Q43" s="21">
        <f t="shared" si="11"/>
        <v>1</v>
      </c>
      <c r="AC43" s="4">
        <v>12</v>
      </c>
      <c r="AD43" s="4">
        <v>280.11</v>
      </c>
      <c r="AE43" s="4">
        <v>48</v>
      </c>
      <c r="AF43" s="21">
        <f t="shared" si="12"/>
        <v>0.96</v>
      </c>
      <c r="AR43" s="4">
        <v>12</v>
      </c>
      <c r="AS43" s="4"/>
      <c r="AT43" s="4"/>
      <c r="AU43" s="21">
        <f t="shared" si="13"/>
        <v>0</v>
      </c>
      <c r="BQ43" s="4">
        <v>12</v>
      </c>
    </row>
    <row r="44" spans="1:73">
      <c r="F44" s="4">
        <v>13</v>
      </c>
      <c r="N44" s="4">
        <v>13</v>
      </c>
      <c r="O44" s="4">
        <v>138.32</v>
      </c>
      <c r="P44" s="4">
        <v>50</v>
      </c>
      <c r="Q44" s="21">
        <f t="shared" si="11"/>
        <v>1</v>
      </c>
      <c r="AC44" s="4">
        <v>13</v>
      </c>
      <c r="AD44" s="4">
        <v>25.46</v>
      </c>
      <c r="AE44" s="4">
        <v>3</v>
      </c>
      <c r="AF44" s="21">
        <f t="shared" si="12"/>
        <v>0.06</v>
      </c>
      <c r="AR44" s="4">
        <v>13</v>
      </c>
      <c r="AS44" s="4"/>
      <c r="AT44" s="4"/>
      <c r="AU44" s="21">
        <f t="shared" si="13"/>
        <v>0</v>
      </c>
      <c r="BQ44" s="4">
        <v>13</v>
      </c>
    </row>
    <row r="45" spans="1:73">
      <c r="F45" s="4">
        <v>14</v>
      </c>
      <c r="N45" s="4">
        <v>14</v>
      </c>
      <c r="O45" s="4">
        <v>98.85</v>
      </c>
      <c r="P45" s="4">
        <v>50</v>
      </c>
      <c r="Q45" s="21">
        <f t="shared" si="11"/>
        <v>1</v>
      </c>
      <c r="AC45" s="4">
        <v>14</v>
      </c>
      <c r="AD45" s="4">
        <v>135.55000000000001</v>
      </c>
      <c r="AE45" s="4">
        <v>48</v>
      </c>
      <c r="AF45" s="21">
        <f t="shared" si="12"/>
        <v>0.96</v>
      </c>
      <c r="AR45" s="4">
        <v>14</v>
      </c>
      <c r="AS45" s="4"/>
      <c r="AT45" s="4"/>
      <c r="AU45" s="21">
        <f t="shared" si="13"/>
        <v>0</v>
      </c>
      <c r="BQ45" s="4">
        <v>14</v>
      </c>
    </row>
    <row r="46" spans="1:73">
      <c r="F46" s="4">
        <v>15</v>
      </c>
      <c r="N46" s="4">
        <v>15</v>
      </c>
      <c r="O46" s="4">
        <v>121.08</v>
      </c>
      <c r="P46" s="4">
        <v>50</v>
      </c>
      <c r="Q46" s="21">
        <f t="shared" si="11"/>
        <v>1</v>
      </c>
      <c r="AC46" s="4">
        <v>15</v>
      </c>
      <c r="AD46" s="4">
        <v>121.08</v>
      </c>
      <c r="AE46" s="4">
        <v>36</v>
      </c>
      <c r="AF46" s="21">
        <f t="shared" si="12"/>
        <v>0.72</v>
      </c>
      <c r="AR46" s="4">
        <v>15</v>
      </c>
      <c r="AS46" s="4"/>
      <c r="AT46" s="4"/>
      <c r="AU46" s="21">
        <f t="shared" si="13"/>
        <v>0</v>
      </c>
      <c r="BQ46" s="4">
        <v>15</v>
      </c>
    </row>
    <row r="47" spans="1:73">
      <c r="F47" s="4">
        <v>16</v>
      </c>
      <c r="N47" s="4">
        <v>16</v>
      </c>
      <c r="O47" s="4">
        <v>128.87</v>
      </c>
      <c r="P47" s="4">
        <v>50</v>
      </c>
      <c r="Q47" s="21">
        <f t="shared" si="11"/>
        <v>1</v>
      </c>
      <c r="AC47" s="4">
        <v>16</v>
      </c>
      <c r="AD47" s="4">
        <v>116.09</v>
      </c>
      <c r="AE47" s="4">
        <v>26</v>
      </c>
      <c r="AF47" s="21">
        <f t="shared" si="12"/>
        <v>0.52</v>
      </c>
      <c r="AR47" s="4">
        <v>16</v>
      </c>
      <c r="AS47" s="4"/>
      <c r="AT47" s="4"/>
      <c r="AU47" s="21">
        <f t="shared" si="13"/>
        <v>0</v>
      </c>
      <c r="BQ47" s="4">
        <v>16</v>
      </c>
    </row>
    <row r="48" spans="1:73">
      <c r="F48" s="4">
        <v>17</v>
      </c>
      <c r="N48" s="4">
        <v>17</v>
      </c>
      <c r="O48" s="4">
        <v>111.08</v>
      </c>
      <c r="P48" s="4">
        <v>50</v>
      </c>
      <c r="Q48" s="21">
        <f t="shared" si="11"/>
        <v>1</v>
      </c>
      <c r="AC48" s="4">
        <v>17</v>
      </c>
      <c r="AD48" s="4">
        <v>150.57</v>
      </c>
      <c r="AE48" s="4">
        <v>50</v>
      </c>
      <c r="AF48" s="21">
        <f t="shared" si="12"/>
        <v>1</v>
      </c>
      <c r="AR48" s="4">
        <v>17</v>
      </c>
      <c r="AS48" s="4"/>
      <c r="AT48" s="4"/>
      <c r="AU48" s="21">
        <f t="shared" si="13"/>
        <v>0</v>
      </c>
      <c r="BQ48" s="4">
        <v>17</v>
      </c>
    </row>
    <row r="49" spans="6:69">
      <c r="F49" s="4">
        <v>18</v>
      </c>
      <c r="N49" s="4">
        <v>18</v>
      </c>
      <c r="O49" s="4">
        <v>108.87</v>
      </c>
      <c r="P49" s="4">
        <v>50</v>
      </c>
      <c r="Q49" s="21">
        <f t="shared" si="11"/>
        <v>1</v>
      </c>
      <c r="AC49" s="4">
        <v>18</v>
      </c>
      <c r="AD49" s="4">
        <v>145.55000000000001</v>
      </c>
      <c r="AE49" s="4">
        <v>33</v>
      </c>
      <c r="AF49" s="21">
        <f t="shared" si="12"/>
        <v>0.66</v>
      </c>
      <c r="AR49" s="4">
        <v>18</v>
      </c>
      <c r="AS49" s="4"/>
      <c r="AT49" s="4"/>
      <c r="AU49" s="21">
        <f t="shared" si="13"/>
        <v>0</v>
      </c>
      <c r="BQ49" s="4">
        <v>18</v>
      </c>
    </row>
    <row r="50" spans="6:69">
      <c r="F50" s="4">
        <v>19</v>
      </c>
      <c r="N50" s="4">
        <v>19</v>
      </c>
      <c r="O50" s="4">
        <v>121.08</v>
      </c>
      <c r="P50" s="4">
        <v>50</v>
      </c>
      <c r="Q50" s="21">
        <f t="shared" si="11"/>
        <v>1</v>
      </c>
      <c r="AC50" s="4">
        <v>19</v>
      </c>
      <c r="AD50" s="4">
        <v>162.78</v>
      </c>
      <c r="AE50" s="4">
        <v>50</v>
      </c>
      <c r="AF50" s="21">
        <f t="shared" si="12"/>
        <v>1</v>
      </c>
      <c r="AR50" s="4">
        <v>19</v>
      </c>
      <c r="AS50" s="4"/>
      <c r="AT50" s="4"/>
      <c r="AU50" s="21">
        <f t="shared" si="13"/>
        <v>0</v>
      </c>
      <c r="BQ50" s="4">
        <v>19</v>
      </c>
    </row>
    <row r="51" spans="6:69">
      <c r="F51" s="4">
        <v>20</v>
      </c>
      <c r="N51" s="4">
        <v>20</v>
      </c>
      <c r="O51" s="4">
        <v>116.08</v>
      </c>
      <c r="P51" s="4">
        <v>50</v>
      </c>
      <c r="Q51" s="21">
        <f t="shared" si="11"/>
        <v>1</v>
      </c>
      <c r="AC51" s="4">
        <v>20</v>
      </c>
      <c r="AD51" s="4" t="s">
        <v>55</v>
      </c>
      <c r="AE51" s="4">
        <v>49</v>
      </c>
      <c r="AF51" s="21">
        <f t="shared" si="12"/>
        <v>0.98</v>
      </c>
      <c r="AR51" s="4">
        <v>20</v>
      </c>
      <c r="AS51" s="4"/>
      <c r="AT51" s="4"/>
      <c r="AU51" s="21">
        <f t="shared" si="13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BY51"/>
  <sheetViews>
    <sheetView tabSelected="1" topLeftCell="AA1" zoomScale="55" zoomScaleNormal="55" workbookViewId="0">
      <selection activeCell="AP7" sqref="AP7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80</v>
      </c>
      <c r="B7" s="16">
        <v>100</v>
      </c>
      <c r="C7" s="16">
        <v>100</v>
      </c>
      <c r="D7" s="16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21">
        <f>I7/A$7</f>
        <v>0.1125</v>
      </c>
      <c r="K7" s="15">
        <f>AVERAGE(H7:H16)</f>
        <v>81.685000000000002</v>
      </c>
      <c r="L7" s="15">
        <f>AVERAGEIF(H7:H16,"&gt;0")</f>
        <v>90.76111111111112</v>
      </c>
      <c r="M7" s="19">
        <f>AVERAGE(J7:J16)</f>
        <v>0.17375000000000002</v>
      </c>
      <c r="N7" s="4">
        <v>1</v>
      </c>
      <c r="O7" s="4">
        <v>218.95</v>
      </c>
      <c r="P7" s="4">
        <v>71</v>
      </c>
      <c r="Q7" s="21">
        <f>P7/A$8</f>
        <v>0.88749999999999996</v>
      </c>
      <c r="R7" s="146">
        <f>AVERAGE(O7:O26)</f>
        <v>184.25299999999999</v>
      </c>
      <c r="S7" s="146">
        <f>AVERAGEIF(O7:O26,"&gt;0")</f>
        <v>184.25299999999999</v>
      </c>
      <c r="T7" s="146">
        <f>VAR(O7:O26)</f>
        <v>3205.0723905263185</v>
      </c>
      <c r="U7" s="146">
        <f>STDEV(O7:O26)</f>
        <v>56.613358763867019</v>
      </c>
      <c r="V7" s="147">
        <f>AVERAGE(Q7:Q26)</f>
        <v>0.80875000000000008</v>
      </c>
      <c r="W7" s="49">
        <v>189</v>
      </c>
      <c r="X7" s="67">
        <v>26.3</v>
      </c>
      <c r="Y7" s="67">
        <v>64.7</v>
      </c>
      <c r="Z7" s="67">
        <v>11.2</v>
      </c>
      <c r="AA7" s="50">
        <f>Y7/$A8</f>
        <v>0.80875000000000008</v>
      </c>
      <c r="AB7" s="50">
        <f>Z7/$A$8</f>
        <v>0.13999999999999999</v>
      </c>
      <c r="AC7" s="4">
        <v>1</v>
      </c>
      <c r="AD7" s="4">
        <v>121.09</v>
      </c>
      <c r="AE7" s="4">
        <v>13</v>
      </c>
      <c r="AF7" s="21">
        <f>AE7/A$9</f>
        <v>0.16250000000000001</v>
      </c>
      <c r="AG7" s="146">
        <f>AVERAGE(AD7:AD26)</f>
        <v>103.79900000000001</v>
      </c>
      <c r="AH7" s="146">
        <f>AVERAGEIF(AD7:AD26,"&gt;0")</f>
        <v>103.79900000000001</v>
      </c>
      <c r="AI7" s="146">
        <f>VAR(AD7:AD26)</f>
        <v>5218.1773357894699</v>
      </c>
      <c r="AJ7" s="146">
        <f>STDEV(AD7:AD26)</f>
        <v>72.236952702820119</v>
      </c>
      <c r="AK7" s="147">
        <f>AVERAGE(AF7:AF26)</f>
        <v>0.22312500000000002</v>
      </c>
      <c r="AL7" s="53">
        <v>104</v>
      </c>
      <c r="AM7" s="68">
        <v>33.799999999999997</v>
      </c>
      <c r="AN7" s="68">
        <v>17.899999999999999</v>
      </c>
      <c r="AO7" s="68">
        <v>7.32</v>
      </c>
      <c r="AP7" s="54">
        <f>AN7/$A9</f>
        <v>0.22374999999999998</v>
      </c>
      <c r="AQ7" s="54">
        <f>AO7/$A$9</f>
        <v>9.1499999999999998E-2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80</v>
      </c>
      <c r="BM7" s="17">
        <v>63</v>
      </c>
      <c r="BN7" s="17">
        <v>63</v>
      </c>
      <c r="BO7" s="17">
        <f>BL7/(BM7*BN7)</f>
        <v>2.0156210632401108E-2</v>
      </c>
      <c r="BP7" s="4"/>
      <c r="BQ7" s="4">
        <v>1</v>
      </c>
      <c r="BR7" s="1">
        <v>10</v>
      </c>
      <c r="BS7" s="4">
        <v>218.95</v>
      </c>
      <c r="BT7" s="4">
        <v>71</v>
      </c>
      <c r="BU7" s="21">
        <f>BT7/BL$7</f>
        <v>0.88749999999999996</v>
      </c>
      <c r="BW7" s="15">
        <f>AVERAGE(BS7:BS16)</f>
        <v>177.81300000000002</v>
      </c>
      <c r="BX7" s="15">
        <f>AVERAGEIF(BS7:BS16,"&gt;0")</f>
        <v>177.81300000000002</v>
      </c>
      <c r="BY7" s="19">
        <f>AVERAGE(BU7:BU16)</f>
        <v>0.82499999999999996</v>
      </c>
    </row>
    <row r="8" spans="1:77">
      <c r="A8" s="4">
        <v>80</v>
      </c>
      <c r="B8" s="17">
        <v>63</v>
      </c>
      <c r="C8" s="17">
        <v>63</v>
      </c>
      <c r="D8" s="17">
        <f t="shared" ref="D8:D10" si="0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21">
        <f t="shared" ref="J8:J16" si="1">I8/A$7</f>
        <v>1.2500000000000001E-2</v>
      </c>
      <c r="N8" s="4">
        <v>2</v>
      </c>
      <c r="O8" s="4">
        <v>221.16</v>
      </c>
      <c r="P8" s="4">
        <v>65</v>
      </c>
      <c r="Q8" s="21">
        <f t="shared" ref="Q8:Q26" si="2">P8/A$8</f>
        <v>0.8125</v>
      </c>
      <c r="AC8" s="4">
        <v>2</v>
      </c>
      <c r="AD8" s="4">
        <v>86.62</v>
      </c>
      <c r="AE8" s="4">
        <v>12</v>
      </c>
      <c r="AF8" s="21">
        <f t="shared" ref="AF8:AF26" si="3">AE8/A$9</f>
        <v>0.15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221.16</v>
      </c>
      <c r="BT8" s="4">
        <v>65</v>
      </c>
      <c r="BU8" s="21">
        <f t="shared" ref="BU8:BU16" si="5">BT8/BL$7</f>
        <v>0.8125</v>
      </c>
    </row>
    <row r="9" spans="1:77">
      <c r="A9" s="4">
        <v>80</v>
      </c>
      <c r="B9" s="52">
        <v>89</v>
      </c>
      <c r="C9" s="52">
        <v>89</v>
      </c>
      <c r="D9" s="52">
        <f t="shared" si="0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21">
        <f t="shared" si="1"/>
        <v>0.32500000000000001</v>
      </c>
      <c r="N9" s="4">
        <v>3</v>
      </c>
      <c r="O9" s="4">
        <v>182.25</v>
      </c>
      <c r="P9" s="4">
        <v>79</v>
      </c>
      <c r="Q9" s="21">
        <f t="shared" si="2"/>
        <v>0.98750000000000004</v>
      </c>
      <c r="AC9" s="4">
        <v>3</v>
      </c>
      <c r="AD9" s="4">
        <v>147.78</v>
      </c>
      <c r="AE9" s="4">
        <v>30</v>
      </c>
      <c r="AF9" s="21">
        <f t="shared" si="3"/>
        <v>0.375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182.25</v>
      </c>
      <c r="BT9" s="4">
        <v>79</v>
      </c>
      <c r="BU9" s="21">
        <f t="shared" si="5"/>
        <v>0.98750000000000004</v>
      </c>
    </row>
    <row r="10" spans="1:77">
      <c r="A10" s="4">
        <v>80</v>
      </c>
      <c r="B10" s="55">
        <v>100</v>
      </c>
      <c r="C10" s="55">
        <v>100</v>
      </c>
      <c r="D10" s="55">
        <f t="shared" si="0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21">
        <f t="shared" si="1"/>
        <v>0.27500000000000002</v>
      </c>
      <c r="N10" s="4">
        <v>4</v>
      </c>
      <c r="O10" s="4">
        <v>177.24</v>
      </c>
      <c r="P10" s="4">
        <v>62</v>
      </c>
      <c r="Q10" s="21">
        <f t="shared" si="2"/>
        <v>0.77500000000000002</v>
      </c>
      <c r="AC10" s="4">
        <v>4</v>
      </c>
      <c r="AD10" s="4">
        <v>270.08</v>
      </c>
      <c r="AE10" s="4">
        <v>41</v>
      </c>
      <c r="AF10" s="21">
        <f t="shared" si="3"/>
        <v>0.51249999999999996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177.24</v>
      </c>
      <c r="BT10" s="4">
        <v>62</v>
      </c>
      <c r="BU10" s="21">
        <f t="shared" si="5"/>
        <v>0.77500000000000002</v>
      </c>
    </row>
    <row r="11" spans="1:77">
      <c r="B11" t="s">
        <v>44</v>
      </c>
      <c r="F11" s="4">
        <v>5</v>
      </c>
      <c r="G11" s="1">
        <v>10</v>
      </c>
      <c r="H11" s="4">
        <v>30.47</v>
      </c>
      <c r="I11" s="4">
        <v>4</v>
      </c>
      <c r="J11" s="21">
        <f t="shared" si="1"/>
        <v>0.05</v>
      </c>
      <c r="N11" s="4">
        <v>5</v>
      </c>
      <c r="O11" s="4">
        <v>47.71</v>
      </c>
      <c r="P11" s="4">
        <v>8</v>
      </c>
      <c r="Q11" s="21">
        <f t="shared" si="2"/>
        <v>0.1</v>
      </c>
      <c r="AC11" s="4">
        <v>5</v>
      </c>
      <c r="AD11" s="4">
        <v>37.69</v>
      </c>
      <c r="AE11" s="4">
        <v>5</v>
      </c>
      <c r="AF11" s="21">
        <f t="shared" si="3"/>
        <v>6.25E-2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47.71</v>
      </c>
      <c r="BT11" s="4">
        <v>8</v>
      </c>
      <c r="BU11" s="21">
        <f t="shared" si="5"/>
        <v>0.1</v>
      </c>
    </row>
    <row r="12" spans="1:77">
      <c r="F12" s="4">
        <v>6</v>
      </c>
      <c r="G12" s="1">
        <v>10</v>
      </c>
      <c r="H12" s="4">
        <v>13.23</v>
      </c>
      <c r="I12" s="4">
        <v>2</v>
      </c>
      <c r="J12" s="21">
        <f t="shared" si="1"/>
        <v>2.5000000000000001E-2</v>
      </c>
      <c r="N12" s="4">
        <v>6</v>
      </c>
      <c r="O12" s="4">
        <v>131.19</v>
      </c>
      <c r="P12" s="4">
        <v>80</v>
      </c>
      <c r="Q12" s="21">
        <f t="shared" si="2"/>
        <v>1</v>
      </c>
      <c r="AC12" s="4">
        <v>6</v>
      </c>
      <c r="AD12" s="4">
        <v>74.39</v>
      </c>
      <c r="AE12" s="4">
        <v>7</v>
      </c>
      <c r="AF12" s="21">
        <f t="shared" si="3"/>
        <v>8.7499999999999994E-2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131.19</v>
      </c>
      <c r="BT12" s="4">
        <v>80</v>
      </c>
      <c r="BU12" s="21">
        <f t="shared" si="5"/>
        <v>1</v>
      </c>
    </row>
    <row r="13" spans="1:77">
      <c r="F13" s="4">
        <v>7</v>
      </c>
      <c r="G13" s="1">
        <v>10</v>
      </c>
      <c r="H13" s="4">
        <v>238.4</v>
      </c>
      <c r="I13" s="4">
        <v>47</v>
      </c>
      <c r="J13" s="21">
        <f t="shared" si="1"/>
        <v>0.58750000000000002</v>
      </c>
      <c r="N13" s="4">
        <v>7</v>
      </c>
      <c r="O13" s="4">
        <v>201.71</v>
      </c>
      <c r="P13" s="4">
        <v>77</v>
      </c>
      <c r="Q13" s="21">
        <f t="shared" si="2"/>
        <v>0.96250000000000002</v>
      </c>
      <c r="AC13" s="4">
        <v>7</v>
      </c>
      <c r="AD13" s="4">
        <v>250.65</v>
      </c>
      <c r="AE13" s="4">
        <v>48</v>
      </c>
      <c r="AF13" s="21">
        <f t="shared" si="3"/>
        <v>0.6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201.71</v>
      </c>
      <c r="BT13" s="4">
        <v>77</v>
      </c>
      <c r="BU13" s="21">
        <f t="shared" si="5"/>
        <v>0.96250000000000002</v>
      </c>
    </row>
    <row r="14" spans="1:77">
      <c r="F14" s="4">
        <v>8</v>
      </c>
      <c r="G14" s="1">
        <v>10</v>
      </c>
      <c r="H14" s="4">
        <v>49.93</v>
      </c>
      <c r="I14" s="4">
        <v>6</v>
      </c>
      <c r="J14" s="21">
        <f t="shared" si="1"/>
        <v>7.4999999999999997E-2</v>
      </c>
      <c r="N14" s="4">
        <v>8</v>
      </c>
      <c r="O14" s="4">
        <v>187.25</v>
      </c>
      <c r="P14" s="4">
        <v>80</v>
      </c>
      <c r="Q14" s="21">
        <f t="shared" si="2"/>
        <v>1</v>
      </c>
      <c r="AC14" s="4">
        <v>8</v>
      </c>
      <c r="AD14" s="4">
        <v>189.48</v>
      </c>
      <c r="AE14" s="4">
        <v>53</v>
      </c>
      <c r="AF14" s="21">
        <f t="shared" si="3"/>
        <v>0.66249999999999998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187.25</v>
      </c>
      <c r="BT14" s="4">
        <v>80</v>
      </c>
      <c r="BU14" s="21">
        <f t="shared" si="5"/>
        <v>1</v>
      </c>
    </row>
    <row r="15" spans="1:77">
      <c r="F15" s="4">
        <v>9</v>
      </c>
      <c r="G15" s="1">
        <v>10</v>
      </c>
      <c r="H15" s="4">
        <v>25.46</v>
      </c>
      <c r="I15" s="4">
        <v>3</v>
      </c>
      <c r="J15" s="21">
        <f t="shared" si="1"/>
        <v>3.7499999999999999E-2</v>
      </c>
      <c r="N15" s="4">
        <v>9</v>
      </c>
      <c r="O15" s="4">
        <v>226.17</v>
      </c>
      <c r="P15" s="4">
        <v>67</v>
      </c>
      <c r="Q15" s="21">
        <f t="shared" si="2"/>
        <v>0.83750000000000002</v>
      </c>
      <c r="AC15" s="4">
        <v>9</v>
      </c>
      <c r="AD15" s="4">
        <v>49.93</v>
      </c>
      <c r="AE15" s="4">
        <v>6</v>
      </c>
      <c r="AF15" s="21">
        <f t="shared" si="3"/>
        <v>7.4999999999999997E-2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226.17</v>
      </c>
      <c r="BT15" s="4">
        <v>67</v>
      </c>
      <c r="BU15" s="21">
        <f t="shared" si="5"/>
        <v>0.83750000000000002</v>
      </c>
    </row>
    <row r="16" spans="1:77">
      <c r="F16" s="4">
        <v>10</v>
      </c>
      <c r="G16" s="1">
        <v>10</v>
      </c>
      <c r="H16" s="4">
        <v>98.85</v>
      </c>
      <c r="I16" s="4">
        <v>19</v>
      </c>
      <c r="J16" s="21">
        <f t="shared" si="1"/>
        <v>0.23749999999999999</v>
      </c>
      <c r="N16" s="4">
        <v>10</v>
      </c>
      <c r="O16" s="4">
        <v>184.5</v>
      </c>
      <c r="P16" s="4">
        <v>71</v>
      </c>
      <c r="Q16" s="21">
        <f t="shared" si="2"/>
        <v>0.88749999999999996</v>
      </c>
      <c r="AC16" s="4">
        <v>10</v>
      </c>
      <c r="AD16" s="4">
        <v>91.62</v>
      </c>
      <c r="AE16" s="4">
        <v>19</v>
      </c>
      <c r="AF16" s="21">
        <f t="shared" si="3"/>
        <v>0.23749999999999999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184.5</v>
      </c>
      <c r="BT16" s="4">
        <v>71</v>
      </c>
      <c r="BU16" s="21">
        <f t="shared" si="5"/>
        <v>0.88749999999999996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226.16</v>
      </c>
      <c r="P17" s="4">
        <v>80</v>
      </c>
      <c r="Q17" s="21">
        <f t="shared" si="2"/>
        <v>1</v>
      </c>
      <c r="AC17" s="4">
        <v>11</v>
      </c>
      <c r="AD17" s="4">
        <v>67.17</v>
      </c>
      <c r="AE17" s="4">
        <v>11</v>
      </c>
      <c r="AF17" s="21">
        <f t="shared" si="3"/>
        <v>0.13750000000000001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245.61</v>
      </c>
      <c r="P18" s="4">
        <v>80</v>
      </c>
      <c r="Q18" s="21">
        <f t="shared" si="2"/>
        <v>1</v>
      </c>
      <c r="AC18" s="4">
        <v>12</v>
      </c>
      <c r="AD18" s="4">
        <v>98.84</v>
      </c>
      <c r="AE18" s="4">
        <v>11</v>
      </c>
      <c r="AF18" s="21">
        <f t="shared" si="3"/>
        <v>0.13750000000000001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221.15</v>
      </c>
      <c r="P19" s="4">
        <v>74</v>
      </c>
      <c r="Q19" s="21">
        <f t="shared" si="2"/>
        <v>0.92500000000000004</v>
      </c>
      <c r="AC19" s="4">
        <v>13</v>
      </c>
      <c r="AD19" s="4">
        <v>37.69</v>
      </c>
      <c r="AE19" s="4">
        <v>5</v>
      </c>
      <c r="AF19" s="21">
        <f t="shared" si="3"/>
        <v>6.25E-2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74.38</v>
      </c>
      <c r="P20" s="4">
        <v>15</v>
      </c>
      <c r="Q20" s="21">
        <f t="shared" si="2"/>
        <v>0.1875</v>
      </c>
      <c r="AC20" s="4">
        <v>14</v>
      </c>
      <c r="AD20" s="4">
        <v>37.700000000000003</v>
      </c>
      <c r="AE20" s="4">
        <v>5</v>
      </c>
      <c r="AF20" s="21">
        <f t="shared" si="3"/>
        <v>6.25E-2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79.39</v>
      </c>
      <c r="P21" s="4">
        <v>10</v>
      </c>
      <c r="Q21" s="21">
        <f t="shared" si="2"/>
        <v>0.125</v>
      </c>
      <c r="AC21" s="4">
        <v>15</v>
      </c>
      <c r="AD21" s="4">
        <v>42.7</v>
      </c>
      <c r="AE21" s="4">
        <v>6</v>
      </c>
      <c r="AF21" s="21">
        <f t="shared" si="3"/>
        <v>7.4999999999999997E-2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218.95</v>
      </c>
      <c r="P22" s="4">
        <v>77</v>
      </c>
      <c r="Q22" s="21">
        <f t="shared" si="2"/>
        <v>0.96250000000000002</v>
      </c>
      <c r="AC22" s="4">
        <v>16</v>
      </c>
      <c r="AD22" s="4">
        <v>152.77000000000001</v>
      </c>
      <c r="AE22" s="4">
        <v>26</v>
      </c>
      <c r="AF22" s="21">
        <f t="shared" si="3"/>
        <v>0.32500000000000001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223.94</v>
      </c>
      <c r="P23" s="4">
        <v>80</v>
      </c>
      <c r="Q23" s="21">
        <f t="shared" si="2"/>
        <v>1</v>
      </c>
      <c r="AC23" s="4">
        <v>17</v>
      </c>
      <c r="AD23" s="4">
        <v>111.07</v>
      </c>
      <c r="AE23" s="4">
        <v>19</v>
      </c>
      <c r="AF23" s="21">
        <f t="shared" si="3"/>
        <v>0.23749999999999999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196.69</v>
      </c>
      <c r="P24" s="4">
        <v>78</v>
      </c>
      <c r="Q24" s="21">
        <f t="shared" si="2"/>
        <v>0.97499999999999998</v>
      </c>
      <c r="AC24" s="4">
        <v>18</v>
      </c>
      <c r="AD24" s="4">
        <v>157.78</v>
      </c>
      <c r="AE24" s="4">
        <v>34</v>
      </c>
      <c r="AF24" s="21">
        <f t="shared" si="3"/>
        <v>0.42499999999999999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194.48</v>
      </c>
      <c r="P25" s="4">
        <v>73</v>
      </c>
      <c r="Q25" s="21">
        <f t="shared" si="2"/>
        <v>0.91249999999999998</v>
      </c>
      <c r="AC25" s="4">
        <v>19</v>
      </c>
      <c r="AD25" s="4">
        <v>13.23</v>
      </c>
      <c r="AE25" s="4">
        <v>2</v>
      </c>
      <c r="AF25" s="21">
        <f t="shared" si="3"/>
        <v>2.5000000000000001E-2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226.18</v>
      </c>
      <c r="P26" s="4">
        <v>67</v>
      </c>
      <c r="Q26" s="21">
        <f t="shared" si="2"/>
        <v>0.83750000000000002</v>
      </c>
      <c r="AC26" s="4">
        <v>20</v>
      </c>
      <c r="AD26" s="4">
        <v>37.700000000000003</v>
      </c>
      <c r="AE26" s="4">
        <v>4</v>
      </c>
      <c r="AF26" s="21">
        <f t="shared" si="3"/>
        <v>0.05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80</v>
      </c>
      <c r="B32" s="16">
        <f>B7</f>
        <v>100</v>
      </c>
      <c r="C32" s="16">
        <f t="shared" ref="C32:D32" si="6">C7</f>
        <v>100</v>
      </c>
      <c r="D32" s="16">
        <f t="shared" si="6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21">
        <f>I32/A$32</f>
        <v>0.85</v>
      </c>
      <c r="K32" s="15">
        <f>AVERAGE(H32:H41)</f>
        <v>211.99200000000002</v>
      </c>
      <c r="L32" s="15">
        <f>AVERAGEIF(H32:H41,"&gt;0")</f>
        <v>211.99200000000002</v>
      </c>
      <c r="M32" s="19">
        <f>AVERAGE(J32:J41)</f>
        <v>0.8</v>
      </c>
      <c r="N32" s="4">
        <v>1</v>
      </c>
      <c r="O32" s="4">
        <v>121.1</v>
      </c>
      <c r="P32" s="4">
        <v>80</v>
      </c>
      <c r="Q32" s="21">
        <f>P32/A$33</f>
        <v>1</v>
      </c>
      <c r="R32" s="146">
        <f>AVERAGE(O32:O51)</f>
        <v>133.685</v>
      </c>
      <c r="S32" s="146">
        <f>AVERAGEIF(O32:O51,"&gt;0")</f>
        <v>133.685</v>
      </c>
      <c r="T32" s="146">
        <f>VAR(O32:O51)</f>
        <v>170.11067894737138</v>
      </c>
      <c r="U32" s="146">
        <f>STDEV(O32:O51)</f>
        <v>13.04264846368909</v>
      </c>
      <c r="V32" s="147">
        <f>AVERAGE(Q32:Q51)</f>
        <v>1</v>
      </c>
      <c r="W32" s="49">
        <v>134</v>
      </c>
      <c r="X32" s="67">
        <v>6.1</v>
      </c>
      <c r="Y32" s="67">
        <v>80</v>
      </c>
      <c r="Z32" s="67">
        <v>0</v>
      </c>
      <c r="AA32" s="50">
        <f>Y32/$A33</f>
        <v>1</v>
      </c>
      <c r="AB32" s="50">
        <f>Z32/$A$33</f>
        <v>0</v>
      </c>
      <c r="AC32" s="4">
        <v>1</v>
      </c>
      <c r="AD32" s="4">
        <v>175.03</v>
      </c>
      <c r="AE32" s="4">
        <v>78</v>
      </c>
      <c r="AF32" s="21">
        <f>AE32/A$34</f>
        <v>0.97499999999999998</v>
      </c>
      <c r="AG32" s="146">
        <f>AVERAGE(AD32:AD51)</f>
        <v>193.44850000000002</v>
      </c>
      <c r="AH32" s="146">
        <f>AVERAGEIF(AD32:AD51,"&gt;0")</f>
        <v>193.44850000000002</v>
      </c>
      <c r="AI32" s="146">
        <f>VAR(AD32:AD51)</f>
        <v>1811.5723923684134</v>
      </c>
      <c r="AJ32" s="146">
        <f>STDEV(AD32:AD51)</f>
        <v>42.562570321450437</v>
      </c>
      <c r="AK32" s="147">
        <f>AVERAGE(AF32:AF51)</f>
        <v>0.91312499999999996</v>
      </c>
      <c r="AL32" s="53">
        <v>193</v>
      </c>
      <c r="AM32" s="68">
        <v>19.899999999999999</v>
      </c>
      <c r="AN32" s="68">
        <v>73.099999999999994</v>
      </c>
      <c r="AO32" s="68">
        <v>7.28</v>
      </c>
      <c r="AP32" s="54">
        <f>AN32/$A34</f>
        <v>0.91374999999999995</v>
      </c>
      <c r="AQ32" s="54">
        <f>AO32/$A$34</f>
        <v>9.0999999999999998E-2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80</v>
      </c>
      <c r="BM32" s="17">
        <v>63</v>
      </c>
      <c r="BN32" s="17">
        <v>63</v>
      </c>
      <c r="BO32" s="17">
        <f>BL32/(BM32*BN32)</f>
        <v>2.0156210632401108E-2</v>
      </c>
      <c r="BQ32" s="4">
        <v>1</v>
      </c>
      <c r="BR32" s="1">
        <v>15</v>
      </c>
      <c r="BS32" s="4">
        <v>121.1</v>
      </c>
      <c r="BT32" s="4">
        <v>80</v>
      </c>
      <c r="BU32" s="21">
        <f>BT32/BL$32</f>
        <v>1</v>
      </c>
      <c r="BW32" s="18">
        <f>AVERAGE(BS32:BS41)</f>
        <v>130.654</v>
      </c>
      <c r="BX32" s="18">
        <f>AVERAGEIF(BS32:BS41,"&gt;0")</f>
        <v>130.654</v>
      </c>
      <c r="BY32" s="20">
        <f>AVERAGE(BU32:BU41)</f>
        <v>1</v>
      </c>
    </row>
    <row r="33" spans="1:73">
      <c r="A33" s="4">
        <v>80</v>
      </c>
      <c r="B33" s="17">
        <f t="shared" ref="B33:B35" si="7">B8</f>
        <v>63</v>
      </c>
      <c r="C33" s="17">
        <f t="shared" ref="C33:D33" si="8">C8</f>
        <v>63</v>
      </c>
      <c r="D33" s="17">
        <f t="shared" si="8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21">
        <f t="shared" ref="J33:J41" si="9">I33/A$7</f>
        <v>0.76249999999999996</v>
      </c>
      <c r="N33" s="4">
        <v>2</v>
      </c>
      <c r="O33" s="4">
        <v>145.54</v>
      </c>
      <c r="P33" s="4">
        <v>80</v>
      </c>
      <c r="Q33" s="21">
        <f t="shared" ref="Q33:Q51" si="10">P33/A$33</f>
        <v>1</v>
      </c>
      <c r="AC33" s="4">
        <v>2</v>
      </c>
      <c r="AD33" s="4">
        <v>182.25</v>
      </c>
      <c r="AE33" s="4">
        <v>80</v>
      </c>
      <c r="AF33" s="21">
        <f t="shared" ref="AF33:AF51" si="11">AE33/A$34</f>
        <v>1</v>
      </c>
      <c r="AO33" s="70"/>
      <c r="AR33" s="4">
        <v>2</v>
      </c>
      <c r="AS33" s="4"/>
      <c r="AT33" s="4"/>
      <c r="AU33" s="21">
        <f t="shared" ref="AU33:AU51" si="12">AT33/A$35</f>
        <v>0</v>
      </c>
      <c r="BQ33" s="4">
        <v>2</v>
      </c>
      <c r="BR33" s="1">
        <v>15</v>
      </c>
      <c r="BS33" s="4">
        <v>145.54</v>
      </c>
      <c r="BT33" s="4">
        <v>80</v>
      </c>
      <c r="BU33" s="21">
        <f t="shared" ref="BU33:BU41" si="13">BT33/BL$32</f>
        <v>1</v>
      </c>
    </row>
    <row r="34" spans="1:73">
      <c r="A34" s="4">
        <v>80</v>
      </c>
      <c r="B34" s="52">
        <f t="shared" si="7"/>
        <v>89</v>
      </c>
      <c r="C34" s="52">
        <f t="shared" ref="C34:D34" si="14">C9</f>
        <v>89</v>
      </c>
      <c r="D34" s="52">
        <f t="shared" si="14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21">
        <f t="shared" si="9"/>
        <v>0.97499999999999998</v>
      </c>
      <c r="N34" s="4">
        <v>3</v>
      </c>
      <c r="O34" s="4">
        <v>101.65</v>
      </c>
      <c r="P34" s="4">
        <v>80</v>
      </c>
      <c r="Q34" s="21">
        <f t="shared" si="10"/>
        <v>1</v>
      </c>
      <c r="AC34" s="4">
        <v>3</v>
      </c>
      <c r="AD34" s="4">
        <v>138.34</v>
      </c>
      <c r="AE34" s="4">
        <v>79</v>
      </c>
      <c r="AF34" s="21">
        <f t="shared" si="11"/>
        <v>0.98750000000000004</v>
      </c>
      <c r="AR34" s="4">
        <v>3</v>
      </c>
      <c r="AS34" s="4"/>
      <c r="AT34" s="4"/>
      <c r="AU34" s="21">
        <f t="shared" si="12"/>
        <v>0</v>
      </c>
      <c r="BQ34" s="4">
        <v>3</v>
      </c>
      <c r="BR34" s="1">
        <v>15</v>
      </c>
      <c r="BS34" s="4">
        <v>101.65</v>
      </c>
      <c r="BT34" s="4">
        <v>80</v>
      </c>
      <c r="BU34" s="21">
        <f t="shared" si="13"/>
        <v>1</v>
      </c>
    </row>
    <row r="35" spans="1:73">
      <c r="A35" s="4">
        <v>80</v>
      </c>
      <c r="B35" s="55">
        <f t="shared" si="7"/>
        <v>100</v>
      </c>
      <c r="C35" s="55">
        <f t="shared" ref="C35:D35" si="15">C10</f>
        <v>100</v>
      </c>
      <c r="D35" s="55">
        <f t="shared" si="15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21">
        <f t="shared" si="9"/>
        <v>0.76249999999999996</v>
      </c>
      <c r="N35" s="4">
        <v>4</v>
      </c>
      <c r="O35" s="4">
        <v>133.31</v>
      </c>
      <c r="P35" s="4">
        <v>80</v>
      </c>
      <c r="Q35" s="21">
        <f t="shared" si="10"/>
        <v>1</v>
      </c>
      <c r="AC35" s="4">
        <v>4</v>
      </c>
      <c r="AD35" s="4">
        <v>238.42</v>
      </c>
      <c r="AE35" s="4">
        <v>76</v>
      </c>
      <c r="AF35" s="21">
        <f t="shared" si="11"/>
        <v>0.95</v>
      </c>
      <c r="AR35" s="4">
        <v>4</v>
      </c>
      <c r="AS35" s="4"/>
      <c r="AT35" s="4"/>
      <c r="AU35" s="21">
        <f t="shared" si="12"/>
        <v>0</v>
      </c>
      <c r="BL35" s="103" t="s">
        <v>15</v>
      </c>
      <c r="BM35" s="103"/>
      <c r="BQ35" s="4">
        <v>4</v>
      </c>
      <c r="BR35" s="1">
        <v>15</v>
      </c>
      <c r="BS35" s="4">
        <v>133.31</v>
      </c>
      <c r="BT35" s="4">
        <v>80</v>
      </c>
      <c r="BU35" s="21">
        <f t="shared" si="13"/>
        <v>1</v>
      </c>
    </row>
    <row r="36" spans="1:73">
      <c r="F36" s="4">
        <v>5</v>
      </c>
      <c r="G36" s="1">
        <v>15</v>
      </c>
      <c r="H36" s="4">
        <v>54.93</v>
      </c>
      <c r="I36" s="4">
        <v>8</v>
      </c>
      <c r="J36" s="21">
        <f t="shared" si="9"/>
        <v>0.1</v>
      </c>
      <c r="N36" s="4">
        <v>5</v>
      </c>
      <c r="O36" s="4">
        <v>133.31</v>
      </c>
      <c r="P36" s="4">
        <v>80</v>
      </c>
      <c r="Q36" s="21">
        <f t="shared" si="10"/>
        <v>1</v>
      </c>
      <c r="AC36" s="4">
        <v>5</v>
      </c>
      <c r="AD36" s="4">
        <v>177.24</v>
      </c>
      <c r="AE36" s="4">
        <v>47</v>
      </c>
      <c r="AF36" s="21">
        <f t="shared" si="11"/>
        <v>0.58750000000000002</v>
      </c>
      <c r="AR36" s="4">
        <v>5</v>
      </c>
      <c r="AS36" s="4"/>
      <c r="AT36" s="4"/>
      <c r="AU36" s="21">
        <f t="shared" si="12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133.31</v>
      </c>
      <c r="BT36" s="4">
        <v>80</v>
      </c>
      <c r="BU36" s="21">
        <f t="shared" si="13"/>
        <v>1</v>
      </c>
    </row>
    <row r="37" spans="1:73">
      <c r="F37" s="4">
        <v>6</v>
      </c>
      <c r="G37" s="1">
        <v>15</v>
      </c>
      <c r="H37" s="4">
        <v>329.01</v>
      </c>
      <c r="I37" s="4">
        <v>79</v>
      </c>
      <c r="J37" s="21">
        <f t="shared" si="9"/>
        <v>0.98750000000000004</v>
      </c>
      <c r="N37" s="4">
        <v>6</v>
      </c>
      <c r="O37" s="4">
        <v>155.56</v>
      </c>
      <c r="P37" s="4">
        <v>80</v>
      </c>
      <c r="Q37" s="21">
        <f t="shared" si="10"/>
        <v>1</v>
      </c>
      <c r="AC37" s="4">
        <v>6</v>
      </c>
      <c r="AD37" s="4">
        <v>213.93</v>
      </c>
      <c r="AE37" s="4">
        <v>80</v>
      </c>
      <c r="AF37" s="21">
        <f t="shared" si="11"/>
        <v>1</v>
      </c>
      <c r="AR37" s="4">
        <v>6</v>
      </c>
      <c r="AS37" s="4"/>
      <c r="AT37" s="4"/>
      <c r="AU37" s="21">
        <f t="shared" si="12"/>
        <v>0</v>
      </c>
      <c r="BQ37" s="4">
        <v>6</v>
      </c>
      <c r="BR37" s="1">
        <v>15</v>
      </c>
      <c r="BS37" s="4">
        <v>155.56</v>
      </c>
      <c r="BT37" s="4">
        <v>80</v>
      </c>
      <c r="BU37" s="21">
        <f t="shared" si="13"/>
        <v>1</v>
      </c>
    </row>
    <row r="38" spans="1:73">
      <c r="F38" s="4">
        <v>7</v>
      </c>
      <c r="G38" s="1">
        <v>15</v>
      </c>
      <c r="H38" s="4">
        <v>189.48</v>
      </c>
      <c r="I38" s="4">
        <v>72</v>
      </c>
      <c r="J38" s="21">
        <f t="shared" si="9"/>
        <v>0.9</v>
      </c>
      <c r="N38" s="4">
        <v>7</v>
      </c>
      <c r="O38" s="4">
        <v>116.09</v>
      </c>
      <c r="P38" s="4">
        <v>80</v>
      </c>
      <c r="Q38" s="21">
        <f t="shared" si="10"/>
        <v>1</v>
      </c>
      <c r="AC38" s="4">
        <v>7</v>
      </c>
      <c r="AD38" s="4">
        <v>189.48</v>
      </c>
      <c r="AE38" s="4">
        <v>79</v>
      </c>
      <c r="AF38" s="21">
        <f t="shared" si="11"/>
        <v>0.98750000000000004</v>
      </c>
      <c r="AR38" s="4">
        <v>7</v>
      </c>
      <c r="AS38" s="4"/>
      <c r="AT38" s="4"/>
      <c r="AU38" s="21">
        <f t="shared" si="12"/>
        <v>0</v>
      </c>
      <c r="BQ38" s="4">
        <v>7</v>
      </c>
      <c r="BR38" s="1">
        <v>15</v>
      </c>
      <c r="BS38" s="4">
        <v>116.09</v>
      </c>
      <c r="BT38" s="4">
        <v>80</v>
      </c>
      <c r="BU38" s="21">
        <f t="shared" si="13"/>
        <v>1</v>
      </c>
    </row>
    <row r="39" spans="1:73">
      <c r="F39" s="4">
        <v>8</v>
      </c>
      <c r="G39" s="1">
        <v>15</v>
      </c>
      <c r="H39" s="4">
        <v>177.25</v>
      </c>
      <c r="I39" s="4">
        <v>80</v>
      </c>
      <c r="J39" s="21">
        <f t="shared" si="9"/>
        <v>1</v>
      </c>
      <c r="N39" s="4">
        <v>8</v>
      </c>
      <c r="O39" s="4">
        <v>121.1</v>
      </c>
      <c r="P39" s="4">
        <v>80</v>
      </c>
      <c r="Q39" s="21">
        <f t="shared" si="10"/>
        <v>1</v>
      </c>
      <c r="AC39" s="4">
        <v>8</v>
      </c>
      <c r="AD39" s="4">
        <v>165.01</v>
      </c>
      <c r="AE39" s="4">
        <v>80</v>
      </c>
      <c r="AF39" s="21">
        <f t="shared" si="11"/>
        <v>1</v>
      </c>
      <c r="AR39" s="4">
        <v>8</v>
      </c>
      <c r="AS39" s="4"/>
      <c r="AT39" s="4"/>
      <c r="AU39" s="21">
        <f t="shared" si="12"/>
        <v>0</v>
      </c>
      <c r="BQ39" s="4">
        <v>8</v>
      </c>
      <c r="BR39" s="1">
        <v>15</v>
      </c>
      <c r="BS39" s="4">
        <v>121.1</v>
      </c>
      <c r="BT39" s="4">
        <v>80</v>
      </c>
      <c r="BU39" s="21">
        <f t="shared" si="13"/>
        <v>1</v>
      </c>
    </row>
    <row r="40" spans="1:73">
      <c r="F40" s="4">
        <v>9</v>
      </c>
      <c r="G40" s="1">
        <v>15</v>
      </c>
      <c r="H40" s="4">
        <v>238.39</v>
      </c>
      <c r="I40" s="4">
        <v>62</v>
      </c>
      <c r="J40" s="21">
        <f t="shared" si="9"/>
        <v>0.77500000000000002</v>
      </c>
      <c r="N40" s="4">
        <v>9</v>
      </c>
      <c r="O40" s="4">
        <v>138.33000000000001</v>
      </c>
      <c r="P40" s="4">
        <v>80</v>
      </c>
      <c r="Q40" s="21">
        <f t="shared" si="10"/>
        <v>1</v>
      </c>
      <c r="AC40" s="4">
        <v>9</v>
      </c>
      <c r="AD40" s="4">
        <v>194.49</v>
      </c>
      <c r="AE40" s="4">
        <v>79</v>
      </c>
      <c r="AF40" s="21">
        <f t="shared" si="11"/>
        <v>0.98750000000000004</v>
      </c>
      <c r="AR40" s="4">
        <v>9</v>
      </c>
      <c r="AS40" s="4"/>
      <c r="AT40" s="4"/>
      <c r="AU40" s="21">
        <f t="shared" si="12"/>
        <v>0</v>
      </c>
      <c r="BQ40" s="4">
        <v>9</v>
      </c>
      <c r="BR40" s="1">
        <v>15</v>
      </c>
      <c r="BS40" s="4">
        <v>138.33000000000001</v>
      </c>
      <c r="BT40" s="4">
        <v>80</v>
      </c>
      <c r="BU40" s="21">
        <f t="shared" si="13"/>
        <v>1</v>
      </c>
    </row>
    <row r="41" spans="1:73">
      <c r="F41" s="4">
        <v>10</v>
      </c>
      <c r="G41" s="1">
        <v>15</v>
      </c>
      <c r="H41" s="4">
        <v>233.4</v>
      </c>
      <c r="I41" s="4">
        <v>71</v>
      </c>
      <c r="J41" s="21">
        <f t="shared" si="9"/>
        <v>0.88749999999999996</v>
      </c>
      <c r="N41" s="4">
        <v>10</v>
      </c>
      <c r="O41" s="4">
        <v>140.55000000000001</v>
      </c>
      <c r="P41" s="4">
        <v>80</v>
      </c>
      <c r="Q41" s="21">
        <f t="shared" si="10"/>
        <v>1</v>
      </c>
      <c r="AC41" s="4">
        <v>10</v>
      </c>
      <c r="AD41" s="4">
        <v>213.93</v>
      </c>
      <c r="AE41" s="4">
        <v>77</v>
      </c>
      <c r="AF41" s="21">
        <f t="shared" si="11"/>
        <v>0.96250000000000002</v>
      </c>
      <c r="AR41" s="4">
        <v>10</v>
      </c>
      <c r="AS41" s="4"/>
      <c r="AT41" s="4"/>
      <c r="AU41" s="21">
        <f t="shared" si="12"/>
        <v>0</v>
      </c>
      <c r="BQ41" s="4">
        <v>10</v>
      </c>
      <c r="BR41" s="1">
        <v>15</v>
      </c>
      <c r="BS41" s="4">
        <v>140.55000000000001</v>
      </c>
      <c r="BT41" s="4">
        <v>80</v>
      </c>
      <c r="BU41" s="21">
        <f t="shared" si="13"/>
        <v>1</v>
      </c>
    </row>
    <row r="42" spans="1:73">
      <c r="F42" s="4">
        <v>11</v>
      </c>
      <c r="N42" s="4">
        <v>11</v>
      </c>
      <c r="O42" s="4">
        <v>128.32</v>
      </c>
      <c r="P42" s="4">
        <v>80</v>
      </c>
      <c r="Q42" s="21">
        <f t="shared" si="10"/>
        <v>1</v>
      </c>
      <c r="AC42" s="4">
        <v>11</v>
      </c>
      <c r="AD42" s="4">
        <v>201.69</v>
      </c>
      <c r="AE42" s="4">
        <v>80</v>
      </c>
      <c r="AF42" s="21">
        <f t="shared" si="11"/>
        <v>1</v>
      </c>
      <c r="AR42" s="4">
        <v>11</v>
      </c>
      <c r="AS42" s="4"/>
      <c r="AT42" s="4"/>
      <c r="AU42" s="21">
        <f t="shared" si="12"/>
        <v>0</v>
      </c>
      <c r="BQ42" s="4">
        <v>11</v>
      </c>
    </row>
    <row r="43" spans="1:73">
      <c r="F43" s="4">
        <v>12</v>
      </c>
      <c r="N43" s="4">
        <v>12</v>
      </c>
      <c r="O43" s="4">
        <v>140.56</v>
      </c>
      <c r="P43" s="4">
        <v>80</v>
      </c>
      <c r="Q43" s="21">
        <f t="shared" si="10"/>
        <v>1</v>
      </c>
      <c r="AC43" s="4">
        <v>12</v>
      </c>
      <c r="AD43" s="4">
        <v>218.94</v>
      </c>
      <c r="AE43" s="4">
        <v>80</v>
      </c>
      <c r="AF43" s="21">
        <f t="shared" si="11"/>
        <v>1</v>
      </c>
      <c r="AR43" s="4">
        <v>12</v>
      </c>
      <c r="AS43" s="4"/>
      <c r="AT43" s="4"/>
      <c r="AU43" s="21">
        <f t="shared" si="12"/>
        <v>0</v>
      </c>
      <c r="BQ43" s="4">
        <v>12</v>
      </c>
    </row>
    <row r="44" spans="1:73">
      <c r="F44" s="4">
        <v>13</v>
      </c>
      <c r="N44" s="4">
        <v>13</v>
      </c>
      <c r="O44" s="4">
        <v>133.32</v>
      </c>
      <c r="P44" s="4">
        <v>80</v>
      </c>
      <c r="Q44" s="21">
        <f t="shared" si="10"/>
        <v>1</v>
      </c>
      <c r="AC44" s="4">
        <v>13</v>
      </c>
      <c r="AD44" s="4">
        <v>189.47</v>
      </c>
      <c r="AE44" s="4">
        <v>76</v>
      </c>
      <c r="AF44" s="21">
        <f t="shared" si="11"/>
        <v>0.95</v>
      </c>
      <c r="AR44" s="4">
        <v>13</v>
      </c>
      <c r="AS44" s="4"/>
      <c r="AT44" s="4"/>
      <c r="AU44" s="21">
        <f t="shared" si="12"/>
        <v>0</v>
      </c>
      <c r="BQ44" s="4">
        <v>13</v>
      </c>
    </row>
    <row r="45" spans="1:73">
      <c r="F45" s="4">
        <v>14</v>
      </c>
      <c r="N45" s="4">
        <v>14</v>
      </c>
      <c r="O45" s="4">
        <v>152.78</v>
      </c>
      <c r="P45" s="4">
        <v>80</v>
      </c>
      <c r="Q45" s="21">
        <f t="shared" si="10"/>
        <v>1</v>
      </c>
      <c r="AC45" s="4">
        <v>14</v>
      </c>
      <c r="AD45" s="4">
        <v>74.38</v>
      </c>
      <c r="AE45" s="4">
        <v>15</v>
      </c>
      <c r="AF45" s="21">
        <f t="shared" si="11"/>
        <v>0.1875</v>
      </c>
      <c r="AR45" s="4">
        <v>14</v>
      </c>
      <c r="AS45" s="4"/>
      <c r="AT45" s="4"/>
      <c r="AU45" s="21">
        <f t="shared" si="12"/>
        <v>0</v>
      </c>
      <c r="BQ45" s="4">
        <v>14</v>
      </c>
    </row>
    <row r="46" spans="1:73">
      <c r="F46" s="4">
        <v>15</v>
      </c>
      <c r="N46" s="4">
        <v>15</v>
      </c>
      <c r="O46" s="4">
        <v>150.56</v>
      </c>
      <c r="P46" s="4">
        <v>80</v>
      </c>
      <c r="Q46" s="21">
        <f t="shared" si="10"/>
        <v>1</v>
      </c>
      <c r="AC46" s="4">
        <v>15</v>
      </c>
      <c r="AD46" s="4">
        <v>297.33</v>
      </c>
      <c r="AE46" s="4">
        <v>73</v>
      </c>
      <c r="AF46" s="21">
        <f t="shared" si="11"/>
        <v>0.91249999999999998</v>
      </c>
      <c r="AR46" s="4">
        <v>15</v>
      </c>
      <c r="AS46" s="4"/>
      <c r="AT46" s="4"/>
      <c r="AU46" s="21">
        <f t="shared" si="12"/>
        <v>0</v>
      </c>
      <c r="BQ46" s="4">
        <v>15</v>
      </c>
    </row>
    <row r="47" spans="1:73">
      <c r="F47" s="4">
        <v>16</v>
      </c>
      <c r="N47" s="4">
        <v>16</v>
      </c>
      <c r="O47" s="4">
        <v>135.54</v>
      </c>
      <c r="P47" s="4">
        <v>80</v>
      </c>
      <c r="Q47" s="21">
        <f t="shared" si="10"/>
        <v>1</v>
      </c>
      <c r="AC47" s="4">
        <v>16</v>
      </c>
      <c r="AD47" s="4">
        <v>213.92</v>
      </c>
      <c r="AE47" s="4">
        <v>78</v>
      </c>
      <c r="AF47" s="21">
        <f t="shared" si="11"/>
        <v>0.97499999999999998</v>
      </c>
      <c r="AR47" s="4">
        <v>16</v>
      </c>
      <c r="AS47" s="4"/>
      <c r="AT47" s="4"/>
      <c r="AU47" s="21">
        <f t="shared" si="12"/>
        <v>0</v>
      </c>
      <c r="BQ47" s="4">
        <v>16</v>
      </c>
    </row>
    <row r="48" spans="1:73">
      <c r="F48" s="4">
        <v>17</v>
      </c>
      <c r="N48" s="4">
        <v>17</v>
      </c>
      <c r="O48" s="4">
        <v>126.1</v>
      </c>
      <c r="P48" s="4">
        <v>80</v>
      </c>
      <c r="Q48" s="21">
        <f t="shared" si="10"/>
        <v>1</v>
      </c>
      <c r="AC48" s="4">
        <v>17</v>
      </c>
      <c r="AD48" s="4">
        <v>204.48</v>
      </c>
      <c r="AE48" s="4">
        <v>80</v>
      </c>
      <c r="AF48" s="21">
        <f t="shared" si="11"/>
        <v>1</v>
      </c>
      <c r="AR48" s="4">
        <v>17</v>
      </c>
      <c r="AS48" s="4"/>
      <c r="AT48" s="4"/>
      <c r="AU48" s="21">
        <f t="shared" si="12"/>
        <v>0</v>
      </c>
      <c r="BQ48" s="4">
        <v>17</v>
      </c>
    </row>
    <row r="49" spans="6:69">
      <c r="F49" s="4">
        <v>18</v>
      </c>
      <c r="N49" s="4">
        <v>18</v>
      </c>
      <c r="O49" s="4">
        <v>133.32</v>
      </c>
      <c r="P49" s="4">
        <v>80</v>
      </c>
      <c r="Q49" s="21">
        <f t="shared" si="10"/>
        <v>1</v>
      </c>
      <c r="AC49" s="4">
        <v>18</v>
      </c>
      <c r="AD49" s="4">
        <v>199.48</v>
      </c>
      <c r="AE49" s="4">
        <v>79</v>
      </c>
      <c r="AF49" s="21">
        <f t="shared" si="11"/>
        <v>0.98750000000000004</v>
      </c>
      <c r="AR49" s="4">
        <v>18</v>
      </c>
      <c r="AS49" s="4"/>
      <c r="AT49" s="4"/>
      <c r="AU49" s="21">
        <f t="shared" si="12"/>
        <v>0</v>
      </c>
      <c r="BQ49" s="4">
        <v>18</v>
      </c>
    </row>
    <row r="50" spans="6:69">
      <c r="F50" s="4">
        <v>19</v>
      </c>
      <c r="N50" s="4">
        <v>19</v>
      </c>
      <c r="O50" s="4">
        <v>126.1</v>
      </c>
      <c r="P50" s="4">
        <v>80</v>
      </c>
      <c r="Q50" s="21">
        <f t="shared" si="10"/>
        <v>1</v>
      </c>
      <c r="AC50" s="4">
        <v>19</v>
      </c>
      <c r="AD50" s="4">
        <v>172.24</v>
      </c>
      <c r="AE50" s="4">
        <v>77</v>
      </c>
      <c r="AF50" s="21">
        <f t="shared" si="11"/>
        <v>0.96250000000000002</v>
      </c>
      <c r="AR50" s="4">
        <v>19</v>
      </c>
      <c r="AS50" s="4"/>
      <c r="AT50" s="4"/>
      <c r="AU50" s="21">
        <f t="shared" si="12"/>
        <v>0</v>
      </c>
      <c r="BQ50" s="4">
        <v>19</v>
      </c>
    </row>
    <row r="51" spans="6:69">
      <c r="F51" s="4">
        <v>20</v>
      </c>
      <c r="N51" s="4">
        <v>20</v>
      </c>
      <c r="O51" s="4">
        <v>140.56</v>
      </c>
      <c r="P51" s="4">
        <v>80</v>
      </c>
      <c r="Q51" s="21">
        <f t="shared" si="10"/>
        <v>1</v>
      </c>
      <c r="AC51" s="4">
        <v>20</v>
      </c>
      <c r="AD51" s="4">
        <v>208.92</v>
      </c>
      <c r="AE51" s="4">
        <v>68</v>
      </c>
      <c r="AF51" s="21">
        <f t="shared" si="11"/>
        <v>0.85</v>
      </c>
      <c r="AR51" s="4">
        <v>20</v>
      </c>
      <c r="AS51" s="4"/>
      <c r="AT51" s="4"/>
      <c r="AU51" s="21">
        <f t="shared" si="12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BY51"/>
  <sheetViews>
    <sheetView topLeftCell="K14" zoomScale="55" zoomScaleNormal="55" workbookViewId="0">
      <selection activeCell="R51" sqref="R5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100</v>
      </c>
      <c r="B7" s="16">
        <v>100</v>
      </c>
      <c r="C7" s="16">
        <v>100</v>
      </c>
      <c r="D7" s="16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21">
        <f>I7/A$7</f>
        <v>0.16</v>
      </c>
      <c r="K7" s="15">
        <f>AVERAGE(H7:H16)</f>
        <v>127.66499999999999</v>
      </c>
      <c r="L7" s="15">
        <f>AVERAGEIF(H7:H16,"&gt;0")</f>
        <v>141.85</v>
      </c>
      <c r="M7" s="19">
        <f>AVERAGE(J7:J16)</f>
        <v>0.20700000000000002</v>
      </c>
      <c r="N7" s="4">
        <v>1</v>
      </c>
      <c r="O7" s="4">
        <v>150.56</v>
      </c>
      <c r="P7" s="4">
        <v>92</v>
      </c>
      <c r="Q7" s="21">
        <f>P7/A$8</f>
        <v>0.92</v>
      </c>
      <c r="R7" s="146">
        <f>AVERAGE(O7:O26)</f>
        <v>250.62950000000001</v>
      </c>
      <c r="S7" s="146">
        <f>AVERAGEIF(O7:O26,"&gt;0")</f>
        <v>250.62950000000001</v>
      </c>
      <c r="T7" s="146">
        <f>VAR(O7:O26)</f>
        <v>6056.3461628947289</v>
      </c>
      <c r="U7" s="146">
        <f>STDEV(O7:O26)</f>
        <v>77.822529918364438</v>
      </c>
      <c r="V7" s="147">
        <f>AVERAGE(Q7:Q26)</f>
        <v>0.88600000000000012</v>
      </c>
      <c r="W7" s="49">
        <v>251</v>
      </c>
      <c r="X7" s="67">
        <v>36.4</v>
      </c>
      <c r="Y7" s="67">
        <v>88.5</v>
      </c>
      <c r="Z7" s="67">
        <v>8.7100000000000009</v>
      </c>
      <c r="AA7" s="50">
        <f>Y7/$A8</f>
        <v>0.88500000000000001</v>
      </c>
      <c r="AB7" s="50">
        <f>Z7/$A$8</f>
        <v>8.7100000000000011E-2</v>
      </c>
      <c r="AC7" s="4">
        <v>1</v>
      </c>
      <c r="AD7" s="4"/>
      <c r="AE7" s="4"/>
      <c r="AF7" s="21">
        <f>AE7/A$9</f>
        <v>0</v>
      </c>
      <c r="AG7" s="146" t="e">
        <f>AVERAGE(AD7:AD26)</f>
        <v>#DIV/0!</v>
      </c>
      <c r="AH7" s="146" t="e">
        <f>AVERAGEIF(AD7:AD26,"&gt;0")</f>
        <v>#DIV/0!</v>
      </c>
      <c r="AI7" s="146" t="e">
        <f>VAR(AD7:AD26)</f>
        <v>#DIV/0!</v>
      </c>
      <c r="AJ7" s="146" t="e">
        <f>STDEV(AD7:AD26)</f>
        <v>#DIV/0!</v>
      </c>
      <c r="AK7" s="147">
        <f>AVERAGE(AF7:AF26)</f>
        <v>0</v>
      </c>
      <c r="AL7" s="53"/>
      <c r="AM7" s="68"/>
      <c r="AN7" s="68"/>
      <c r="AO7" s="68"/>
      <c r="AP7" s="54">
        <f>AN7/$A9</f>
        <v>0</v>
      </c>
      <c r="AQ7" s="54">
        <f>AO7/$A$9</f>
        <v>0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100</v>
      </c>
      <c r="BM7" s="17">
        <v>70</v>
      </c>
      <c r="BN7" s="17">
        <v>70</v>
      </c>
      <c r="BO7" s="17">
        <f>BL7/(BM7*BN7)</f>
        <v>2.0408163265306121E-2</v>
      </c>
      <c r="BP7" s="4"/>
      <c r="BQ7" s="4">
        <v>1</v>
      </c>
      <c r="BR7" s="1">
        <v>10</v>
      </c>
      <c r="BS7" s="4">
        <v>150.56</v>
      </c>
      <c r="BT7" s="4">
        <v>92</v>
      </c>
      <c r="BU7" s="21">
        <f>BT7/BL$7</f>
        <v>0.92</v>
      </c>
      <c r="BW7" s="15">
        <f>AVERAGE(BS7:BS16)</f>
        <v>228.51300000000001</v>
      </c>
      <c r="BX7" s="15">
        <f>AVERAGEIF(BS7:BS16,"&gt;0")</f>
        <v>228.51300000000001</v>
      </c>
      <c r="BY7" s="19">
        <f>AVERAGE(BU7:BU16)</f>
        <v>0.95099999999999996</v>
      </c>
    </row>
    <row r="8" spans="1:77">
      <c r="A8" s="4">
        <v>100</v>
      </c>
      <c r="B8" s="17">
        <v>70</v>
      </c>
      <c r="C8" s="17">
        <v>70</v>
      </c>
      <c r="D8" s="17">
        <f t="shared" ref="D8:D10" si="0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21">
        <f t="shared" ref="J8:J16" si="1">I8/A$7</f>
        <v>0.01</v>
      </c>
      <c r="N8" s="4">
        <v>2</v>
      </c>
      <c r="O8" s="4">
        <v>243.4</v>
      </c>
      <c r="P8" s="4">
        <v>96</v>
      </c>
      <c r="Q8" s="21">
        <f t="shared" ref="Q8:Q26" si="2">P8/A$8</f>
        <v>0.96</v>
      </c>
      <c r="AC8" s="4">
        <v>2</v>
      </c>
      <c r="AD8" s="4"/>
      <c r="AE8" s="4"/>
      <c r="AF8" s="21">
        <f t="shared" ref="AF8:AF26" si="3">AE8/A$9</f>
        <v>0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243.4</v>
      </c>
      <c r="BT8" s="4">
        <v>96</v>
      </c>
      <c r="BU8" s="21">
        <f t="shared" ref="BU8:BU16" si="5">BT8/BL$7</f>
        <v>0.96</v>
      </c>
    </row>
    <row r="9" spans="1:77">
      <c r="A9" s="4">
        <v>100</v>
      </c>
      <c r="B9" s="52">
        <v>100</v>
      </c>
      <c r="C9" s="52">
        <v>100</v>
      </c>
      <c r="D9" s="52">
        <f t="shared" si="0"/>
        <v>0.01</v>
      </c>
      <c r="F9" s="4">
        <v>3</v>
      </c>
      <c r="G9" s="1">
        <v>10</v>
      </c>
      <c r="H9" s="4">
        <v>275.11</v>
      </c>
      <c r="I9" s="4">
        <v>39</v>
      </c>
      <c r="J9" s="21">
        <f t="shared" si="1"/>
        <v>0.39</v>
      </c>
      <c r="N9" s="4">
        <v>3</v>
      </c>
      <c r="O9" s="4">
        <v>175.03</v>
      </c>
      <c r="P9" s="4">
        <v>99</v>
      </c>
      <c r="Q9" s="21">
        <f t="shared" si="2"/>
        <v>0.99</v>
      </c>
      <c r="AC9" s="4">
        <v>3</v>
      </c>
      <c r="AD9" s="4"/>
      <c r="AE9" s="4"/>
      <c r="AF9" s="21">
        <f t="shared" si="3"/>
        <v>0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175.03</v>
      </c>
      <c r="BT9" s="4">
        <v>99</v>
      </c>
      <c r="BU9" s="21">
        <f t="shared" si="5"/>
        <v>0.99</v>
      </c>
    </row>
    <row r="10" spans="1:77">
      <c r="A10" s="4">
        <v>100</v>
      </c>
      <c r="B10" s="55">
        <v>112</v>
      </c>
      <c r="C10" s="55">
        <v>112</v>
      </c>
      <c r="D10" s="55">
        <f t="shared" si="0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21">
        <f t="shared" si="1"/>
        <v>0.27</v>
      </c>
      <c r="N10" s="4">
        <v>4</v>
      </c>
      <c r="O10" s="4">
        <v>201.7</v>
      </c>
      <c r="P10" s="4">
        <v>97</v>
      </c>
      <c r="Q10" s="21">
        <f t="shared" si="2"/>
        <v>0.97</v>
      </c>
      <c r="AC10" s="4">
        <v>4</v>
      </c>
      <c r="AD10" s="4"/>
      <c r="AE10" s="4"/>
      <c r="AF10" s="21">
        <f t="shared" si="3"/>
        <v>0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201.7</v>
      </c>
      <c r="BT10" s="4">
        <v>97</v>
      </c>
      <c r="BU10" s="21">
        <f t="shared" si="5"/>
        <v>0.97</v>
      </c>
    </row>
    <row r="11" spans="1:77">
      <c r="F11" s="4">
        <v>5</v>
      </c>
      <c r="G11" s="1">
        <v>10</v>
      </c>
      <c r="H11" s="4">
        <v>221.16</v>
      </c>
      <c r="I11" s="4">
        <v>34</v>
      </c>
      <c r="J11" s="21">
        <f t="shared" si="1"/>
        <v>0.34</v>
      </c>
      <c r="N11" s="4">
        <v>5</v>
      </c>
      <c r="O11" s="4">
        <v>209.51</v>
      </c>
      <c r="P11" s="4">
        <v>89</v>
      </c>
      <c r="Q11" s="21">
        <f t="shared" si="2"/>
        <v>0.89</v>
      </c>
      <c r="AC11" s="4">
        <v>5</v>
      </c>
      <c r="AD11" s="4"/>
      <c r="AE11" s="4"/>
      <c r="AF11" s="21">
        <f t="shared" si="3"/>
        <v>0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209.51</v>
      </c>
      <c r="BT11" s="4">
        <v>89</v>
      </c>
      <c r="BU11" s="21">
        <f t="shared" si="5"/>
        <v>0.89</v>
      </c>
    </row>
    <row r="12" spans="1:77">
      <c r="F12" s="4">
        <v>6</v>
      </c>
      <c r="G12" s="1">
        <v>10</v>
      </c>
      <c r="H12" s="4">
        <v>74.400000000000006</v>
      </c>
      <c r="I12" s="4">
        <v>9</v>
      </c>
      <c r="J12" s="21">
        <f t="shared" si="1"/>
        <v>0.09</v>
      </c>
      <c r="N12" s="4">
        <v>6</v>
      </c>
      <c r="O12" s="4">
        <v>319.04000000000002</v>
      </c>
      <c r="P12" s="4">
        <v>98</v>
      </c>
      <c r="Q12" s="21">
        <f t="shared" si="2"/>
        <v>0.98</v>
      </c>
      <c r="AC12" s="4">
        <v>6</v>
      </c>
      <c r="AD12" s="4"/>
      <c r="AE12" s="4"/>
      <c r="AF12" s="21">
        <f t="shared" si="3"/>
        <v>0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319.04000000000002</v>
      </c>
      <c r="BT12" s="4">
        <v>98</v>
      </c>
      <c r="BU12" s="21">
        <f t="shared" si="5"/>
        <v>0.98</v>
      </c>
    </row>
    <row r="13" spans="1:77">
      <c r="F13" s="4">
        <v>7</v>
      </c>
      <c r="G13" s="1">
        <v>10</v>
      </c>
      <c r="H13" s="4">
        <v>218.94</v>
      </c>
      <c r="I13" s="4">
        <v>45</v>
      </c>
      <c r="J13" s="21">
        <f t="shared" si="1"/>
        <v>0.45</v>
      </c>
      <c r="N13" s="4">
        <v>7</v>
      </c>
      <c r="O13" s="4">
        <v>226.17</v>
      </c>
      <c r="P13" s="4">
        <v>99</v>
      </c>
      <c r="Q13" s="21">
        <f t="shared" si="2"/>
        <v>0.99</v>
      </c>
      <c r="AC13" s="4">
        <v>7</v>
      </c>
      <c r="AD13" s="4"/>
      <c r="AE13" s="4"/>
      <c r="AF13" s="21">
        <f t="shared" si="3"/>
        <v>0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226.17</v>
      </c>
      <c r="BT13" s="4">
        <v>99</v>
      </c>
      <c r="BU13" s="21">
        <f t="shared" si="5"/>
        <v>0.99</v>
      </c>
    </row>
    <row r="14" spans="1:77">
      <c r="F14" s="4">
        <v>8</v>
      </c>
      <c r="G14" s="1">
        <v>10</v>
      </c>
      <c r="H14" s="4">
        <v>49.92</v>
      </c>
      <c r="I14" s="4">
        <v>7</v>
      </c>
      <c r="J14" s="21">
        <f t="shared" si="1"/>
        <v>7.0000000000000007E-2</v>
      </c>
      <c r="N14" s="4">
        <v>8</v>
      </c>
      <c r="O14" s="4">
        <v>248.42</v>
      </c>
      <c r="P14" s="4">
        <v>98</v>
      </c>
      <c r="Q14" s="21">
        <f t="shared" si="2"/>
        <v>0.98</v>
      </c>
      <c r="AC14" s="4">
        <v>8</v>
      </c>
      <c r="AD14" s="4"/>
      <c r="AE14" s="4"/>
      <c r="AF14" s="21">
        <f t="shared" si="3"/>
        <v>0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248.42</v>
      </c>
      <c r="BT14" s="4">
        <v>98</v>
      </c>
      <c r="BU14" s="21">
        <f t="shared" si="5"/>
        <v>0.98</v>
      </c>
    </row>
    <row r="15" spans="1:77">
      <c r="F15" s="4">
        <v>9</v>
      </c>
      <c r="G15" s="1">
        <v>10</v>
      </c>
      <c r="H15" s="4">
        <v>25.46</v>
      </c>
      <c r="I15" s="4">
        <v>3</v>
      </c>
      <c r="J15" s="21">
        <f t="shared" si="1"/>
        <v>0.03</v>
      </c>
      <c r="N15" s="4">
        <v>9</v>
      </c>
      <c r="O15" s="4">
        <v>243.43</v>
      </c>
      <c r="P15" s="4">
        <v>94</v>
      </c>
      <c r="Q15" s="21">
        <f t="shared" si="2"/>
        <v>0.94</v>
      </c>
      <c r="AC15" s="4">
        <v>9</v>
      </c>
      <c r="AD15" s="4"/>
      <c r="AE15" s="4"/>
      <c r="AF15" s="21">
        <f t="shared" si="3"/>
        <v>0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243.43</v>
      </c>
      <c r="BT15" s="4">
        <v>94</v>
      </c>
      <c r="BU15" s="21">
        <f t="shared" si="5"/>
        <v>0.94</v>
      </c>
    </row>
    <row r="16" spans="1:77">
      <c r="F16" s="4">
        <v>10</v>
      </c>
      <c r="G16" s="1">
        <v>10</v>
      </c>
      <c r="H16" s="4">
        <v>116.1</v>
      </c>
      <c r="I16" s="4">
        <v>26</v>
      </c>
      <c r="J16" s="21">
        <f t="shared" si="1"/>
        <v>0.26</v>
      </c>
      <c r="N16" s="4">
        <v>10</v>
      </c>
      <c r="O16" s="4">
        <v>267.87</v>
      </c>
      <c r="P16" s="4">
        <v>89</v>
      </c>
      <c r="Q16" s="21">
        <f t="shared" si="2"/>
        <v>0.89</v>
      </c>
      <c r="AC16" s="4">
        <v>10</v>
      </c>
      <c r="AD16" s="4"/>
      <c r="AE16" s="4"/>
      <c r="AF16" s="21">
        <f t="shared" si="3"/>
        <v>0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267.87</v>
      </c>
      <c r="BT16" s="4">
        <v>89</v>
      </c>
      <c r="BU16" s="21">
        <f t="shared" si="5"/>
        <v>0.89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226.16</v>
      </c>
      <c r="P17" s="4">
        <v>97</v>
      </c>
      <c r="Q17" s="21">
        <f t="shared" si="2"/>
        <v>0.97</v>
      </c>
      <c r="AC17" s="4">
        <v>11</v>
      </c>
      <c r="AD17" s="4"/>
      <c r="AE17" s="4"/>
      <c r="AF17" s="21">
        <f t="shared" si="3"/>
        <v>0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397.41</v>
      </c>
      <c r="P18" s="4">
        <v>100</v>
      </c>
      <c r="Q18" s="21">
        <f t="shared" si="2"/>
        <v>1</v>
      </c>
      <c r="AC18" s="4">
        <v>12</v>
      </c>
      <c r="AD18" s="4"/>
      <c r="AE18" s="4"/>
      <c r="AF18" s="21">
        <f t="shared" si="3"/>
        <v>0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277.89</v>
      </c>
      <c r="P19" s="4">
        <v>89</v>
      </c>
      <c r="Q19" s="21">
        <f t="shared" si="2"/>
        <v>0.89</v>
      </c>
      <c r="AC19" s="4">
        <v>13</v>
      </c>
      <c r="AD19" s="4"/>
      <c r="AE19" s="4"/>
      <c r="AF19" s="21">
        <f t="shared" si="3"/>
        <v>0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358.48</v>
      </c>
      <c r="P20" s="4">
        <v>84</v>
      </c>
      <c r="Q20" s="21">
        <f t="shared" si="2"/>
        <v>0.84</v>
      </c>
      <c r="AC20" s="4">
        <v>14</v>
      </c>
      <c r="AD20" s="4"/>
      <c r="AE20" s="4"/>
      <c r="AF20" s="21">
        <f t="shared" si="3"/>
        <v>0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260.5</v>
      </c>
      <c r="P21" s="4">
        <v>89</v>
      </c>
      <c r="Q21" s="21">
        <f t="shared" si="2"/>
        <v>0.89</v>
      </c>
      <c r="AC21" s="4">
        <v>15</v>
      </c>
      <c r="AD21" s="4"/>
      <c r="AE21" s="4"/>
      <c r="AF21" s="21">
        <f t="shared" si="3"/>
        <v>0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213.94</v>
      </c>
      <c r="P22" s="4">
        <v>86</v>
      </c>
      <c r="Q22" s="21">
        <f t="shared" si="2"/>
        <v>0.86</v>
      </c>
      <c r="AC22" s="4">
        <v>16</v>
      </c>
      <c r="AD22" s="4"/>
      <c r="AE22" s="4"/>
      <c r="AF22" s="21">
        <f t="shared" si="3"/>
        <v>0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382.95</v>
      </c>
      <c r="P23" s="4">
        <v>74</v>
      </c>
      <c r="Q23" s="21">
        <f t="shared" si="2"/>
        <v>0.74</v>
      </c>
      <c r="AC23" s="4">
        <v>17</v>
      </c>
      <c r="AD23" s="4"/>
      <c r="AE23" s="4"/>
      <c r="AF23" s="21">
        <f t="shared" si="3"/>
        <v>0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243.42</v>
      </c>
      <c r="P24" s="4">
        <v>95</v>
      </c>
      <c r="Q24" s="21">
        <f t="shared" si="2"/>
        <v>0.95</v>
      </c>
      <c r="AC24" s="4">
        <v>18</v>
      </c>
      <c r="AD24" s="4"/>
      <c r="AE24" s="4"/>
      <c r="AF24" s="21">
        <f t="shared" si="3"/>
        <v>0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299.54000000000002</v>
      </c>
      <c r="P25" s="4">
        <v>93</v>
      </c>
      <c r="Q25" s="21">
        <f t="shared" si="2"/>
        <v>0.93</v>
      </c>
      <c r="AC25" s="4">
        <v>19</v>
      </c>
      <c r="AD25" s="4"/>
      <c r="AE25" s="4"/>
      <c r="AF25" s="21">
        <f t="shared" si="3"/>
        <v>0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67.17</v>
      </c>
      <c r="P26" s="4">
        <v>14</v>
      </c>
      <c r="Q26" s="21">
        <f t="shared" si="2"/>
        <v>0.14000000000000001</v>
      </c>
      <c r="AC26" s="4">
        <v>20</v>
      </c>
      <c r="AD26" s="4"/>
      <c r="AE26" s="4"/>
      <c r="AF26" s="21">
        <f t="shared" si="3"/>
        <v>0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100</v>
      </c>
      <c r="B32" s="16">
        <f>B7</f>
        <v>100</v>
      </c>
      <c r="C32" s="16">
        <f t="shared" ref="C32:D32" si="6">C7</f>
        <v>100</v>
      </c>
      <c r="D32" s="16">
        <f t="shared" si="6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21">
        <f>I32/A$32</f>
        <v>0.92</v>
      </c>
      <c r="K32" s="15">
        <f>AVERAGE(H32:H41)</f>
        <v>212.55800000000005</v>
      </c>
      <c r="L32" s="15">
        <f>AVERAGEIF(H32:H41,"&gt;0")</f>
        <v>212.55800000000005</v>
      </c>
      <c r="M32" s="19">
        <f>AVERAGE(J32:J41)</f>
        <v>0.94299999999999995</v>
      </c>
      <c r="N32" s="4">
        <v>1</v>
      </c>
      <c r="O32" s="4">
        <v>133.33000000000001</v>
      </c>
      <c r="P32" s="4">
        <v>100</v>
      </c>
      <c r="Q32" s="21">
        <f>P32/A$33</f>
        <v>1</v>
      </c>
      <c r="R32" s="146">
        <f>AVERAGE(O32:O51)</f>
        <v>144.80549999999999</v>
      </c>
      <c r="S32" s="146">
        <f>AVERAGEIF(O32:O51,"&gt;0")</f>
        <v>144.80549999999999</v>
      </c>
      <c r="T32" s="146">
        <f>VAR(O32:O51)</f>
        <v>232.14400500000306</v>
      </c>
      <c r="U32" s="146">
        <f>STDEV(O32:O51)</f>
        <v>15.236272674115643</v>
      </c>
      <c r="V32" s="147">
        <f>AVERAGE(Q32:Q51)</f>
        <v>1</v>
      </c>
      <c r="W32" s="49">
        <v>145</v>
      </c>
      <c r="X32" s="67">
        <v>7.13</v>
      </c>
      <c r="Y32" s="67">
        <v>100</v>
      </c>
      <c r="Z32" s="67">
        <v>0</v>
      </c>
      <c r="AA32" s="50">
        <f>Y32/$A33</f>
        <v>1</v>
      </c>
      <c r="AB32" s="50">
        <f>Z32/$A$33</f>
        <v>0</v>
      </c>
      <c r="AC32" s="4">
        <v>1</v>
      </c>
      <c r="AD32" s="4"/>
      <c r="AE32" s="4"/>
      <c r="AF32" s="21">
        <f>AE32/A$34</f>
        <v>0</v>
      </c>
      <c r="AG32" s="146" t="e">
        <f>AVERAGE(AD32:AD51)</f>
        <v>#DIV/0!</v>
      </c>
      <c r="AH32" s="146" t="e">
        <f>AVERAGEIF(AD32:AD51,"&gt;0")</f>
        <v>#DIV/0!</v>
      </c>
      <c r="AI32" s="146" t="e">
        <f>VAR(AD32:AD51)</f>
        <v>#DIV/0!</v>
      </c>
      <c r="AJ32" s="146" t="e">
        <f>STDEV(AD32:AD51)</f>
        <v>#DIV/0!</v>
      </c>
      <c r="AK32" s="147">
        <f>AVERAGE(AF32:AF51)</f>
        <v>0</v>
      </c>
      <c r="AL32" s="53"/>
      <c r="AM32" s="68"/>
      <c r="AN32" s="68"/>
      <c r="AO32" s="68"/>
      <c r="AP32" s="54">
        <f>AN32/$A34</f>
        <v>0</v>
      </c>
      <c r="AQ32" s="54">
        <f>AO32/$A$34</f>
        <v>0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100</v>
      </c>
      <c r="BM32" s="17">
        <v>70</v>
      </c>
      <c r="BN32" s="17">
        <v>70</v>
      </c>
      <c r="BO32" s="17">
        <f>BL32/(BM32*BN32)</f>
        <v>2.0408163265306121E-2</v>
      </c>
      <c r="BQ32" s="4">
        <v>1</v>
      </c>
      <c r="BR32" s="1">
        <v>15</v>
      </c>
      <c r="BS32" s="4">
        <v>133.33000000000001</v>
      </c>
      <c r="BT32" s="4">
        <v>100</v>
      </c>
      <c r="BU32" s="21">
        <f>BT32/BL$32</f>
        <v>1</v>
      </c>
      <c r="BW32" s="18">
        <f>AVERAGE(BS32:BS41)</f>
        <v>144.55299999999997</v>
      </c>
      <c r="BX32" s="18">
        <f>AVERAGEIF(BS32:BS41,"&gt;0")</f>
        <v>144.55299999999997</v>
      </c>
      <c r="BY32" s="20">
        <f>AVERAGE(BU32:BU41)</f>
        <v>1</v>
      </c>
    </row>
    <row r="33" spans="1:73">
      <c r="A33" s="4">
        <v>100</v>
      </c>
      <c r="B33" s="17">
        <f t="shared" ref="B33:D35" si="7">B8</f>
        <v>70</v>
      </c>
      <c r="C33" s="17">
        <f t="shared" si="7"/>
        <v>70</v>
      </c>
      <c r="D33" s="17">
        <f t="shared" si="7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21">
        <f t="shared" ref="J33:J41" si="8">I33/A$7</f>
        <v>0.97</v>
      </c>
      <c r="N33" s="4">
        <v>2</v>
      </c>
      <c r="O33" s="4">
        <v>150.57</v>
      </c>
      <c r="P33" s="4">
        <v>100</v>
      </c>
      <c r="Q33" s="21">
        <f t="shared" ref="Q33:Q51" si="9">P33/A$33</f>
        <v>1</v>
      </c>
      <c r="AC33" s="4">
        <v>2</v>
      </c>
      <c r="AD33" s="4"/>
      <c r="AE33" s="4"/>
      <c r="AF33" s="21">
        <f t="shared" ref="AF33:AF51" si="10">AE33/A$34</f>
        <v>0</v>
      </c>
      <c r="AO33" s="70"/>
      <c r="AR33" s="4">
        <v>2</v>
      </c>
      <c r="AS33" s="4"/>
      <c r="AT33" s="4"/>
      <c r="AU33" s="21">
        <f t="shared" ref="AU33:AU51" si="11">AT33/A$35</f>
        <v>0</v>
      </c>
      <c r="BQ33" s="4">
        <v>2</v>
      </c>
      <c r="BR33" s="1">
        <v>15</v>
      </c>
      <c r="BS33" s="4">
        <v>150.57</v>
      </c>
      <c r="BT33" s="4">
        <v>100</v>
      </c>
      <c r="BU33" s="21">
        <f t="shared" ref="BU33:BU41" si="12">BT33/BL$32</f>
        <v>1</v>
      </c>
    </row>
    <row r="34" spans="1:73">
      <c r="A34" s="4">
        <v>100</v>
      </c>
      <c r="B34" s="52">
        <f t="shared" si="7"/>
        <v>100</v>
      </c>
      <c r="C34" s="52">
        <f t="shared" si="7"/>
        <v>100</v>
      </c>
      <c r="D34" s="52">
        <f t="shared" si="7"/>
        <v>0.01</v>
      </c>
      <c r="F34" s="4">
        <v>3</v>
      </c>
      <c r="G34" s="1">
        <v>15</v>
      </c>
      <c r="H34" s="4">
        <v>147.79</v>
      </c>
      <c r="I34" s="4">
        <v>99</v>
      </c>
      <c r="J34" s="21">
        <f t="shared" si="8"/>
        <v>0.99</v>
      </c>
      <c r="N34" s="4">
        <v>3</v>
      </c>
      <c r="O34" s="4">
        <v>116.09</v>
      </c>
      <c r="P34" s="4">
        <v>100</v>
      </c>
      <c r="Q34" s="21">
        <f t="shared" si="9"/>
        <v>1</v>
      </c>
      <c r="AC34" s="4">
        <v>3</v>
      </c>
      <c r="AD34" s="4"/>
      <c r="AE34" s="4"/>
      <c r="AF34" s="21">
        <f t="shared" si="10"/>
        <v>0</v>
      </c>
      <c r="AR34" s="4">
        <v>3</v>
      </c>
      <c r="AS34" s="4"/>
      <c r="AT34" s="4"/>
      <c r="AU34" s="21">
        <f t="shared" si="11"/>
        <v>0</v>
      </c>
      <c r="BQ34" s="4">
        <v>3</v>
      </c>
      <c r="BR34" s="1">
        <v>15</v>
      </c>
      <c r="BS34" s="4">
        <v>116.09</v>
      </c>
      <c r="BT34" s="4">
        <v>100</v>
      </c>
      <c r="BU34" s="21">
        <f t="shared" si="12"/>
        <v>1</v>
      </c>
    </row>
    <row r="35" spans="1:73">
      <c r="A35" s="4">
        <v>100</v>
      </c>
      <c r="B35" s="55">
        <f t="shared" si="7"/>
        <v>112</v>
      </c>
      <c r="C35" s="55">
        <f t="shared" si="7"/>
        <v>112</v>
      </c>
      <c r="D35" s="55">
        <f t="shared" si="7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21">
        <f t="shared" si="8"/>
        <v>0.97</v>
      </c>
      <c r="N35" s="4">
        <v>4</v>
      </c>
      <c r="O35" s="4">
        <v>138.32</v>
      </c>
      <c r="P35" s="4">
        <v>100</v>
      </c>
      <c r="Q35" s="21">
        <f t="shared" si="9"/>
        <v>1</v>
      </c>
      <c r="AC35" s="4">
        <v>4</v>
      </c>
      <c r="AD35" s="4"/>
      <c r="AE35" s="4"/>
      <c r="AF35" s="21">
        <f t="shared" si="10"/>
        <v>0</v>
      </c>
      <c r="AR35" s="4">
        <v>4</v>
      </c>
      <c r="AS35" s="4"/>
      <c r="AT35" s="4"/>
      <c r="AU35" s="21">
        <f t="shared" si="11"/>
        <v>0</v>
      </c>
      <c r="BL35" s="103" t="s">
        <v>15</v>
      </c>
      <c r="BM35" s="103"/>
      <c r="BQ35" s="4">
        <v>4</v>
      </c>
      <c r="BR35" s="1">
        <v>15</v>
      </c>
      <c r="BS35" s="4">
        <v>138.32</v>
      </c>
      <c r="BT35" s="4">
        <v>100</v>
      </c>
      <c r="BU35" s="21">
        <f t="shared" si="12"/>
        <v>1</v>
      </c>
    </row>
    <row r="36" spans="1:73">
      <c r="F36" s="4">
        <v>5</v>
      </c>
      <c r="G36" s="1">
        <v>15</v>
      </c>
      <c r="H36" s="4">
        <v>218.94</v>
      </c>
      <c r="I36" s="4">
        <v>90</v>
      </c>
      <c r="J36" s="21">
        <f t="shared" si="8"/>
        <v>0.9</v>
      </c>
      <c r="N36" s="4">
        <v>5</v>
      </c>
      <c r="O36" s="4">
        <v>170.02</v>
      </c>
      <c r="P36" s="4">
        <v>100</v>
      </c>
      <c r="Q36" s="21">
        <f t="shared" si="9"/>
        <v>1</v>
      </c>
      <c r="AC36" s="4">
        <v>5</v>
      </c>
      <c r="AD36" s="4"/>
      <c r="AE36" s="4"/>
      <c r="AF36" s="21">
        <f t="shared" si="10"/>
        <v>0</v>
      </c>
      <c r="AR36" s="4">
        <v>5</v>
      </c>
      <c r="AS36" s="4"/>
      <c r="AT36" s="4"/>
      <c r="AU36" s="21">
        <f t="shared" si="11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170.02</v>
      </c>
      <c r="BT36" s="4">
        <v>100</v>
      </c>
      <c r="BU36" s="21">
        <f t="shared" si="12"/>
        <v>1</v>
      </c>
    </row>
    <row r="37" spans="1:73">
      <c r="F37" s="4">
        <v>6</v>
      </c>
      <c r="G37" s="1">
        <v>15</v>
      </c>
      <c r="H37" s="4">
        <v>236.19</v>
      </c>
      <c r="I37" s="4">
        <v>77</v>
      </c>
      <c r="J37" s="21">
        <f t="shared" si="8"/>
        <v>0.77</v>
      </c>
      <c r="N37" s="4">
        <v>6</v>
      </c>
      <c r="O37" s="4">
        <v>162.78</v>
      </c>
      <c r="P37" s="4">
        <v>100</v>
      </c>
      <c r="Q37" s="21">
        <f t="shared" si="9"/>
        <v>1</v>
      </c>
      <c r="AC37" s="4">
        <v>6</v>
      </c>
      <c r="AD37" s="4"/>
      <c r="AE37" s="4"/>
      <c r="AF37" s="21">
        <f t="shared" si="10"/>
        <v>0</v>
      </c>
      <c r="AR37" s="4">
        <v>6</v>
      </c>
      <c r="AS37" s="4"/>
      <c r="AT37" s="4"/>
      <c r="AU37" s="21">
        <f t="shared" si="11"/>
        <v>0</v>
      </c>
      <c r="BQ37" s="4">
        <v>6</v>
      </c>
      <c r="BR37" s="1">
        <v>15</v>
      </c>
      <c r="BS37" s="4">
        <v>162.78</v>
      </c>
      <c r="BT37" s="4">
        <v>100</v>
      </c>
      <c r="BU37" s="21">
        <f t="shared" si="12"/>
        <v>1</v>
      </c>
    </row>
    <row r="38" spans="1:73">
      <c r="F38" s="4">
        <v>7</v>
      </c>
      <c r="G38" s="1">
        <v>15</v>
      </c>
      <c r="H38" s="4">
        <v>218.94</v>
      </c>
      <c r="I38" s="4">
        <v>99</v>
      </c>
      <c r="J38" s="21">
        <f t="shared" si="8"/>
        <v>0.99</v>
      </c>
      <c r="N38" s="4">
        <v>7</v>
      </c>
      <c r="O38" s="4">
        <v>152.77000000000001</v>
      </c>
      <c r="P38" s="4">
        <v>100</v>
      </c>
      <c r="Q38" s="21">
        <f t="shared" si="9"/>
        <v>1</v>
      </c>
      <c r="AC38" s="4">
        <v>7</v>
      </c>
      <c r="AD38" s="4"/>
      <c r="AE38" s="4"/>
      <c r="AF38" s="21">
        <f t="shared" si="10"/>
        <v>0</v>
      </c>
      <c r="AR38" s="4">
        <v>7</v>
      </c>
      <c r="AS38" s="4"/>
      <c r="AT38" s="4"/>
      <c r="AU38" s="21">
        <f t="shared" si="11"/>
        <v>0</v>
      </c>
      <c r="BQ38" s="4">
        <v>7</v>
      </c>
      <c r="BR38" s="1">
        <v>15</v>
      </c>
      <c r="BS38" s="4">
        <v>152.77000000000001</v>
      </c>
      <c r="BT38" s="4">
        <v>100</v>
      </c>
      <c r="BU38" s="21">
        <f t="shared" si="12"/>
        <v>1</v>
      </c>
    </row>
    <row r="39" spans="1:73">
      <c r="F39" s="4">
        <v>8</v>
      </c>
      <c r="G39" s="1">
        <v>15</v>
      </c>
      <c r="H39" s="4">
        <v>236.2</v>
      </c>
      <c r="I39" s="4">
        <v>99</v>
      </c>
      <c r="J39" s="21">
        <f t="shared" si="8"/>
        <v>0.99</v>
      </c>
      <c r="N39" s="4">
        <v>8</v>
      </c>
      <c r="O39" s="4">
        <v>135.56</v>
      </c>
      <c r="P39" s="4">
        <v>100</v>
      </c>
      <c r="Q39" s="21">
        <f t="shared" si="9"/>
        <v>1</v>
      </c>
      <c r="AC39" s="4">
        <v>8</v>
      </c>
      <c r="AD39" s="4"/>
      <c r="AE39" s="4"/>
      <c r="AF39" s="21">
        <f t="shared" si="10"/>
        <v>0</v>
      </c>
      <c r="AR39" s="4">
        <v>8</v>
      </c>
      <c r="AS39" s="4"/>
      <c r="AT39" s="4"/>
      <c r="AU39" s="21">
        <f t="shared" si="11"/>
        <v>0</v>
      </c>
      <c r="BQ39" s="4">
        <v>8</v>
      </c>
      <c r="BR39" s="1">
        <v>15</v>
      </c>
      <c r="BS39" s="4">
        <v>135.56</v>
      </c>
      <c r="BT39" s="4">
        <v>100</v>
      </c>
      <c r="BU39" s="21">
        <f t="shared" si="12"/>
        <v>1</v>
      </c>
    </row>
    <row r="40" spans="1:73">
      <c r="F40" s="4">
        <v>9</v>
      </c>
      <c r="G40" s="1">
        <v>15</v>
      </c>
      <c r="H40" s="4">
        <v>213.95</v>
      </c>
      <c r="I40" s="4">
        <v>99</v>
      </c>
      <c r="J40" s="21">
        <f t="shared" si="8"/>
        <v>0.99</v>
      </c>
      <c r="N40" s="4">
        <v>9</v>
      </c>
      <c r="O40" s="4">
        <v>145.54</v>
      </c>
      <c r="P40" s="4">
        <v>100</v>
      </c>
      <c r="Q40" s="21">
        <f t="shared" si="9"/>
        <v>1</v>
      </c>
      <c r="AC40" s="4">
        <v>9</v>
      </c>
      <c r="AD40" s="4"/>
      <c r="AE40" s="4"/>
      <c r="AF40" s="21">
        <f t="shared" si="10"/>
        <v>0</v>
      </c>
      <c r="AR40" s="4">
        <v>9</v>
      </c>
      <c r="AS40" s="4"/>
      <c r="AT40" s="4"/>
      <c r="AU40" s="21">
        <f t="shared" si="11"/>
        <v>0</v>
      </c>
      <c r="BQ40" s="4">
        <v>9</v>
      </c>
      <c r="BR40" s="1">
        <v>15</v>
      </c>
      <c r="BS40" s="4">
        <v>145.54</v>
      </c>
      <c r="BT40" s="4">
        <v>100</v>
      </c>
      <c r="BU40" s="21">
        <f t="shared" si="12"/>
        <v>1</v>
      </c>
    </row>
    <row r="41" spans="1:73">
      <c r="F41" s="4">
        <v>10</v>
      </c>
      <c r="G41" s="1">
        <v>15</v>
      </c>
      <c r="H41" s="4">
        <v>275.10000000000002</v>
      </c>
      <c r="I41" s="4">
        <v>94</v>
      </c>
      <c r="J41" s="21">
        <f t="shared" si="8"/>
        <v>0.94</v>
      </c>
      <c r="N41" s="4">
        <v>10</v>
      </c>
      <c r="O41" s="4">
        <v>140.55000000000001</v>
      </c>
      <c r="P41" s="4">
        <v>100</v>
      </c>
      <c r="Q41" s="21">
        <f t="shared" si="9"/>
        <v>1</v>
      </c>
      <c r="AC41" s="4">
        <v>10</v>
      </c>
      <c r="AD41" s="4"/>
      <c r="AE41" s="4"/>
      <c r="AF41" s="21">
        <f t="shared" si="10"/>
        <v>0</v>
      </c>
      <c r="AR41" s="4">
        <v>10</v>
      </c>
      <c r="AS41" s="4"/>
      <c r="AT41" s="4"/>
      <c r="AU41" s="21">
        <f t="shared" si="11"/>
        <v>0</v>
      </c>
      <c r="BQ41" s="4">
        <v>10</v>
      </c>
      <c r="BR41" s="1">
        <v>15</v>
      </c>
      <c r="BS41" s="4">
        <v>140.55000000000001</v>
      </c>
      <c r="BT41" s="4">
        <v>100</v>
      </c>
      <c r="BU41" s="21">
        <f t="shared" si="12"/>
        <v>1</v>
      </c>
    </row>
    <row r="42" spans="1:73">
      <c r="F42" s="4">
        <v>11</v>
      </c>
      <c r="N42" s="4">
        <v>11</v>
      </c>
      <c r="O42" s="4">
        <v>160.01</v>
      </c>
      <c r="P42" s="4">
        <v>100</v>
      </c>
      <c r="Q42" s="21">
        <f t="shared" si="9"/>
        <v>1</v>
      </c>
      <c r="AC42" s="4">
        <v>11</v>
      </c>
      <c r="AD42" s="4"/>
      <c r="AE42" s="4"/>
      <c r="AF42" s="21">
        <f t="shared" si="10"/>
        <v>0</v>
      </c>
      <c r="AR42" s="4">
        <v>11</v>
      </c>
      <c r="AS42" s="4"/>
      <c r="AT42" s="4"/>
      <c r="AU42" s="21">
        <f t="shared" si="11"/>
        <v>0</v>
      </c>
      <c r="BQ42" s="4">
        <v>11</v>
      </c>
    </row>
    <row r="43" spans="1:73">
      <c r="F43" s="4">
        <v>12</v>
      </c>
      <c r="N43" s="4">
        <v>12</v>
      </c>
      <c r="O43" s="4">
        <v>150.55000000000001</v>
      </c>
      <c r="P43" s="4">
        <v>100</v>
      </c>
      <c r="Q43" s="21">
        <f t="shared" si="9"/>
        <v>1</v>
      </c>
      <c r="AC43" s="4">
        <v>12</v>
      </c>
      <c r="AD43" s="4"/>
      <c r="AE43" s="4"/>
      <c r="AF43" s="21">
        <f t="shared" si="10"/>
        <v>0</v>
      </c>
      <c r="AR43" s="4">
        <v>12</v>
      </c>
      <c r="AS43" s="4"/>
      <c r="AT43" s="4"/>
      <c r="AU43" s="21">
        <f t="shared" si="11"/>
        <v>0</v>
      </c>
      <c r="BQ43" s="4">
        <v>12</v>
      </c>
    </row>
    <row r="44" spans="1:73">
      <c r="F44" s="4">
        <v>13</v>
      </c>
      <c r="N44" s="4">
        <v>13</v>
      </c>
      <c r="O44" s="4">
        <v>140.55000000000001</v>
      </c>
      <c r="P44" s="4">
        <v>100</v>
      </c>
      <c r="Q44" s="21">
        <f t="shared" si="9"/>
        <v>1</v>
      </c>
      <c r="AC44" s="4">
        <v>13</v>
      </c>
      <c r="AD44" s="4"/>
      <c r="AE44" s="4"/>
      <c r="AF44" s="21">
        <f t="shared" si="10"/>
        <v>0</v>
      </c>
      <c r="AR44" s="4">
        <v>13</v>
      </c>
      <c r="AS44" s="4"/>
      <c r="AT44" s="4"/>
      <c r="AU44" s="21">
        <f t="shared" si="11"/>
        <v>0</v>
      </c>
      <c r="BQ44" s="4">
        <v>13</v>
      </c>
    </row>
    <row r="45" spans="1:73">
      <c r="F45" s="4">
        <v>14</v>
      </c>
      <c r="N45" s="4">
        <v>14</v>
      </c>
      <c r="O45" s="4">
        <v>133.33000000000001</v>
      </c>
      <c r="P45" s="4">
        <v>100</v>
      </c>
      <c r="Q45" s="21">
        <f t="shared" si="9"/>
        <v>1</v>
      </c>
      <c r="AC45" s="4">
        <v>14</v>
      </c>
      <c r="AD45" s="4"/>
      <c r="AE45" s="4"/>
      <c r="AF45" s="21">
        <f t="shared" si="10"/>
        <v>0</v>
      </c>
      <c r="AR45" s="4">
        <v>14</v>
      </c>
      <c r="AS45" s="4"/>
      <c r="AT45" s="4"/>
      <c r="AU45" s="21">
        <f t="shared" si="11"/>
        <v>0</v>
      </c>
      <c r="BQ45" s="4">
        <v>14</v>
      </c>
    </row>
    <row r="46" spans="1:73">
      <c r="F46" s="4">
        <v>15</v>
      </c>
      <c r="N46" s="4">
        <v>15</v>
      </c>
      <c r="O46" s="4">
        <v>145.57</v>
      </c>
      <c r="P46" s="4">
        <v>100</v>
      </c>
      <c r="Q46" s="21">
        <f t="shared" si="9"/>
        <v>1</v>
      </c>
      <c r="AC46" s="4">
        <v>15</v>
      </c>
      <c r="AD46" s="4"/>
      <c r="AE46" s="4"/>
      <c r="AF46" s="21">
        <f t="shared" si="10"/>
        <v>0</v>
      </c>
      <c r="AR46" s="4">
        <v>15</v>
      </c>
      <c r="AS46" s="4"/>
      <c r="AT46" s="4"/>
      <c r="AU46" s="21">
        <f t="shared" si="11"/>
        <v>0</v>
      </c>
      <c r="BQ46" s="4">
        <v>15</v>
      </c>
    </row>
    <row r="47" spans="1:73">
      <c r="F47" s="4">
        <v>16</v>
      </c>
      <c r="N47" s="4">
        <v>16</v>
      </c>
      <c r="O47" s="4">
        <v>133.33000000000001</v>
      </c>
      <c r="P47" s="4">
        <v>100</v>
      </c>
      <c r="Q47" s="21">
        <f t="shared" si="9"/>
        <v>1</v>
      </c>
      <c r="AC47" s="4">
        <v>16</v>
      </c>
      <c r="AD47" s="4"/>
      <c r="AE47" s="4"/>
      <c r="AF47" s="21">
        <f t="shared" si="10"/>
        <v>0</v>
      </c>
      <c r="AR47" s="4">
        <v>16</v>
      </c>
      <c r="AS47" s="4"/>
      <c r="AT47" s="4"/>
      <c r="AU47" s="21">
        <f t="shared" si="11"/>
        <v>0</v>
      </c>
      <c r="BQ47" s="4">
        <v>16</v>
      </c>
    </row>
    <row r="48" spans="1:73">
      <c r="F48" s="4">
        <v>17</v>
      </c>
      <c r="N48" s="4">
        <v>17</v>
      </c>
      <c r="O48" s="4">
        <v>138.34</v>
      </c>
      <c r="P48" s="4">
        <v>100</v>
      </c>
      <c r="Q48" s="21">
        <f t="shared" si="9"/>
        <v>1</v>
      </c>
      <c r="AC48" s="4">
        <v>17</v>
      </c>
      <c r="AD48" s="4"/>
      <c r="AE48" s="4"/>
      <c r="AF48" s="21">
        <f t="shared" si="10"/>
        <v>0</v>
      </c>
      <c r="AR48" s="4">
        <v>17</v>
      </c>
      <c r="AS48" s="4"/>
      <c r="AT48" s="4"/>
      <c r="AU48" s="21">
        <f t="shared" si="11"/>
        <v>0</v>
      </c>
      <c r="BQ48" s="4">
        <v>17</v>
      </c>
    </row>
    <row r="49" spans="6:69">
      <c r="F49" s="4">
        <v>18</v>
      </c>
      <c r="N49" s="4">
        <v>18</v>
      </c>
      <c r="O49" s="4">
        <v>133.32</v>
      </c>
      <c r="P49" s="4">
        <v>100</v>
      </c>
      <c r="Q49" s="21">
        <f t="shared" si="9"/>
        <v>1</v>
      </c>
      <c r="AC49" s="4">
        <v>18</v>
      </c>
      <c r="AD49" s="4"/>
      <c r="AE49" s="4"/>
      <c r="AF49" s="21">
        <f t="shared" si="10"/>
        <v>0</v>
      </c>
      <c r="AR49" s="4">
        <v>18</v>
      </c>
      <c r="AS49" s="4"/>
      <c r="AT49" s="4"/>
      <c r="AU49" s="21">
        <f t="shared" si="11"/>
        <v>0</v>
      </c>
      <c r="BQ49" s="4">
        <v>18</v>
      </c>
    </row>
    <row r="50" spans="6:69">
      <c r="F50" s="4">
        <v>19</v>
      </c>
      <c r="N50" s="4">
        <v>19</v>
      </c>
      <c r="O50" s="4">
        <v>133.34</v>
      </c>
      <c r="P50" s="4">
        <v>100</v>
      </c>
      <c r="Q50" s="21">
        <f t="shared" si="9"/>
        <v>1</v>
      </c>
      <c r="AC50" s="4">
        <v>19</v>
      </c>
      <c r="AD50" s="4"/>
      <c r="AE50" s="4"/>
      <c r="AF50" s="21">
        <f t="shared" si="10"/>
        <v>0</v>
      </c>
      <c r="AR50" s="4">
        <v>19</v>
      </c>
      <c r="AS50" s="4"/>
      <c r="AT50" s="4"/>
      <c r="AU50" s="21">
        <f t="shared" si="11"/>
        <v>0</v>
      </c>
      <c r="BQ50" s="4">
        <v>19</v>
      </c>
    </row>
    <row r="51" spans="6:69">
      <c r="F51" s="4">
        <v>20</v>
      </c>
      <c r="N51" s="4">
        <v>20</v>
      </c>
      <c r="O51" s="4">
        <v>182.24</v>
      </c>
      <c r="P51" s="4">
        <v>100</v>
      </c>
      <c r="Q51" s="21">
        <f t="shared" si="9"/>
        <v>1</v>
      </c>
      <c r="AC51" s="4">
        <v>20</v>
      </c>
      <c r="AD51" s="4"/>
      <c r="AE51" s="4"/>
      <c r="AF51" s="21">
        <f t="shared" si="10"/>
        <v>0</v>
      </c>
      <c r="AR51" s="4">
        <v>20</v>
      </c>
      <c r="AS51" s="4"/>
      <c r="AT51" s="4"/>
      <c r="AU51" s="21">
        <f t="shared" si="11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BY51"/>
  <sheetViews>
    <sheetView topLeftCell="N13" zoomScale="55" zoomScaleNormal="55" workbookViewId="0">
      <selection activeCell="Q51" sqref="Q5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200</v>
      </c>
      <c r="B7" s="16">
        <v>200</v>
      </c>
      <c r="C7" s="16">
        <v>200</v>
      </c>
      <c r="D7" s="16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21">
        <f>I7/A$7</f>
        <v>0.01</v>
      </c>
      <c r="K7" s="15">
        <f>AVERAGE(H7:H16)</f>
        <v>455.47699999999986</v>
      </c>
      <c r="L7" s="15">
        <f>AVERAGEIF(H7:H16,"&gt;0")</f>
        <v>506.0855555555554</v>
      </c>
      <c r="M7" s="19">
        <f>AVERAGE(J7:J16)</f>
        <v>2.3E-2</v>
      </c>
      <c r="N7" s="4">
        <v>1</v>
      </c>
      <c r="O7" s="4">
        <v>402.44</v>
      </c>
      <c r="P7" s="4">
        <v>183</v>
      </c>
      <c r="Q7" s="21">
        <f>P7/A$8</f>
        <v>0.91500000000000004</v>
      </c>
      <c r="R7" s="146">
        <f>AVERAGE(O7:O26)</f>
        <v>339.83600000000001</v>
      </c>
      <c r="S7" s="146">
        <f>AVERAGEIF(O7:O26,"&gt;0")</f>
        <v>339.83600000000001</v>
      </c>
      <c r="T7" s="146">
        <f>VAR(O7:O26)</f>
        <v>16730.002583157882</v>
      </c>
      <c r="U7" s="146">
        <f>STDEV(O7:O26)</f>
        <v>129.34451122161266</v>
      </c>
      <c r="V7" s="147">
        <f>AVERAGE(Q7:Q26)</f>
        <v>0.81425000000000003</v>
      </c>
      <c r="W7" s="49">
        <v>340</v>
      </c>
      <c r="X7" s="67">
        <v>60.4</v>
      </c>
      <c r="Y7" s="67">
        <v>163</v>
      </c>
      <c r="Z7" s="67">
        <v>25.8</v>
      </c>
      <c r="AA7" s="50">
        <f>Y7/$A8</f>
        <v>0.81499999999999995</v>
      </c>
      <c r="AB7" s="50">
        <f>Z7/$A$8</f>
        <v>0.129</v>
      </c>
      <c r="AC7" s="4">
        <v>1</v>
      </c>
      <c r="AD7" s="4"/>
      <c r="AE7" s="4"/>
      <c r="AF7" s="21">
        <f>AE7/A$9</f>
        <v>0</v>
      </c>
      <c r="AG7" s="146" t="e">
        <f>AVERAGE(AD7:AD26)</f>
        <v>#DIV/0!</v>
      </c>
      <c r="AH7" s="146" t="e">
        <f>AVERAGEIF(AD7:AD26,"&gt;0")</f>
        <v>#DIV/0!</v>
      </c>
      <c r="AI7" s="146" t="e">
        <f>VAR(AD7:AD26)</f>
        <v>#DIV/0!</v>
      </c>
      <c r="AJ7" s="146" t="e">
        <f>STDEV(AD7:AD26)</f>
        <v>#DIV/0!</v>
      </c>
      <c r="AK7" s="147">
        <f>AVERAGE(AF7:AF26)</f>
        <v>0</v>
      </c>
      <c r="AL7" s="53"/>
      <c r="AM7" s="68"/>
      <c r="AN7" s="68"/>
      <c r="AO7" s="68"/>
      <c r="AP7" s="54">
        <f>AN7/$A9</f>
        <v>0</v>
      </c>
      <c r="AQ7" s="54">
        <f>AO7/$A$9</f>
        <v>0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200</v>
      </c>
      <c r="BM7" s="17">
        <v>100</v>
      </c>
      <c r="BN7" s="17">
        <v>100</v>
      </c>
      <c r="BO7" s="17">
        <f>BL7/(BM7*BN7)</f>
        <v>0.02</v>
      </c>
      <c r="BP7" s="4"/>
      <c r="BQ7" s="4">
        <v>1</v>
      </c>
      <c r="BR7" s="1">
        <v>10</v>
      </c>
      <c r="BS7" s="4">
        <v>402.44</v>
      </c>
      <c r="BT7" s="4">
        <v>183</v>
      </c>
      <c r="BU7" s="21">
        <f>BT7/BL$7</f>
        <v>0.91500000000000004</v>
      </c>
      <c r="BW7" s="15">
        <f>AVERAGE(BS7:BS16)</f>
        <v>328.40400000000005</v>
      </c>
      <c r="BX7" s="15">
        <f>AVERAGEIF(BS7:BS16,"&gt;0")</f>
        <v>328.40400000000005</v>
      </c>
      <c r="BY7" s="19">
        <f>AVERAGE(BU7:BU16)</f>
        <v>0.80950000000000011</v>
      </c>
    </row>
    <row r="8" spans="1:77">
      <c r="A8" s="4">
        <v>200</v>
      </c>
      <c r="B8" s="17">
        <v>100</v>
      </c>
      <c r="C8" s="17">
        <v>100</v>
      </c>
      <c r="D8" s="17">
        <f t="shared" ref="D8:D10" si="0">A8/(B8*C8)</f>
        <v>0.02</v>
      </c>
      <c r="F8" s="4">
        <v>2</v>
      </c>
      <c r="G8" s="1">
        <v>10</v>
      </c>
      <c r="H8" s="4">
        <v>37.69</v>
      </c>
      <c r="I8" s="4">
        <v>5</v>
      </c>
      <c r="J8" s="21">
        <f t="shared" ref="J8:J16" si="1">I8/A$7</f>
        <v>2.5000000000000001E-2</v>
      </c>
      <c r="N8" s="4">
        <v>2</v>
      </c>
      <c r="O8" s="4">
        <v>451.34</v>
      </c>
      <c r="P8" s="4">
        <v>160</v>
      </c>
      <c r="Q8" s="21">
        <f t="shared" ref="Q8:Q26" si="2">P8/A$8</f>
        <v>0.8</v>
      </c>
      <c r="AC8" s="4">
        <v>2</v>
      </c>
      <c r="AD8" s="4"/>
      <c r="AE8" s="4"/>
      <c r="AF8" s="21">
        <f t="shared" ref="AF8:AF26" si="3">AE8/A$9</f>
        <v>0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451.34</v>
      </c>
      <c r="BT8" s="4">
        <v>160</v>
      </c>
      <c r="BU8" s="21">
        <f t="shared" ref="BU8:BU16" si="5">BT8/BL$7</f>
        <v>0.8</v>
      </c>
    </row>
    <row r="9" spans="1:77">
      <c r="A9" s="4">
        <v>200</v>
      </c>
      <c r="B9" s="52">
        <v>141</v>
      </c>
      <c r="C9" s="52">
        <v>141</v>
      </c>
      <c r="D9" s="52">
        <f t="shared" si="0"/>
        <v>1.005985614405714E-2</v>
      </c>
      <c r="F9" s="4">
        <v>3</v>
      </c>
      <c r="G9" s="1">
        <v>10</v>
      </c>
      <c r="H9" s="4">
        <v>4271</v>
      </c>
      <c r="I9" s="4">
        <v>5</v>
      </c>
      <c r="J9" s="21">
        <f t="shared" si="1"/>
        <v>2.5000000000000001E-2</v>
      </c>
      <c r="N9" s="4">
        <v>3</v>
      </c>
      <c r="O9" s="4">
        <v>270.08999999999997</v>
      </c>
      <c r="P9" s="4">
        <v>185</v>
      </c>
      <c r="Q9" s="21">
        <f t="shared" si="2"/>
        <v>0.92500000000000004</v>
      </c>
      <c r="AC9" s="4">
        <v>3</v>
      </c>
      <c r="AD9" s="4"/>
      <c r="AE9" s="4"/>
      <c r="AF9" s="21">
        <f t="shared" si="3"/>
        <v>0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270.08999999999997</v>
      </c>
      <c r="BT9" s="4">
        <v>185</v>
      </c>
      <c r="BU9" s="21">
        <f t="shared" si="5"/>
        <v>0.92500000000000004</v>
      </c>
    </row>
    <row r="10" spans="1:77">
      <c r="A10" s="4">
        <v>200</v>
      </c>
      <c r="B10" s="55">
        <v>158</v>
      </c>
      <c r="C10" s="55">
        <v>158</v>
      </c>
      <c r="D10" s="55">
        <f t="shared" si="0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21">
        <f t="shared" si="1"/>
        <v>0.03</v>
      </c>
      <c r="N10" s="4">
        <v>4</v>
      </c>
      <c r="O10" s="4">
        <v>265.64999999999998</v>
      </c>
      <c r="P10" s="4">
        <v>196</v>
      </c>
      <c r="Q10" s="21">
        <f t="shared" si="2"/>
        <v>0.98</v>
      </c>
      <c r="AC10" s="4">
        <v>4</v>
      </c>
      <c r="AD10" s="4"/>
      <c r="AE10" s="4"/>
      <c r="AF10" s="21">
        <f t="shared" si="3"/>
        <v>0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265.64999999999998</v>
      </c>
      <c r="BT10" s="4">
        <v>196</v>
      </c>
      <c r="BU10" s="21">
        <f t="shared" si="5"/>
        <v>0.98</v>
      </c>
    </row>
    <row r="11" spans="1:77">
      <c r="F11" s="4">
        <v>5</v>
      </c>
      <c r="G11" s="1">
        <v>10</v>
      </c>
      <c r="H11" s="4">
        <v>86.61</v>
      </c>
      <c r="I11" s="4">
        <v>8</v>
      </c>
      <c r="J11" s="21">
        <f t="shared" si="1"/>
        <v>0.04</v>
      </c>
      <c r="N11" s="4">
        <v>5</v>
      </c>
      <c r="O11" s="4">
        <v>419.63</v>
      </c>
      <c r="P11" s="4">
        <v>182</v>
      </c>
      <c r="Q11" s="21">
        <f t="shared" si="2"/>
        <v>0.91</v>
      </c>
      <c r="AC11" s="4">
        <v>5</v>
      </c>
      <c r="AD11" s="4"/>
      <c r="AE11" s="4"/>
      <c r="AF11" s="21">
        <f t="shared" si="3"/>
        <v>0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419.63</v>
      </c>
      <c r="BT11" s="4">
        <v>182</v>
      </c>
      <c r="BU11" s="21">
        <f t="shared" si="5"/>
        <v>0.91</v>
      </c>
    </row>
    <row r="12" spans="1:77">
      <c r="F12" s="4">
        <v>6</v>
      </c>
      <c r="G12" s="1">
        <v>10</v>
      </c>
      <c r="H12" s="4">
        <v>32.159999999999997</v>
      </c>
      <c r="I12" s="4">
        <v>9</v>
      </c>
      <c r="J12" s="21">
        <f t="shared" si="1"/>
        <v>4.4999999999999998E-2</v>
      </c>
      <c r="N12" s="4">
        <v>6</v>
      </c>
      <c r="O12" s="4">
        <v>348.49</v>
      </c>
      <c r="P12" s="4">
        <v>168</v>
      </c>
      <c r="Q12" s="21">
        <f t="shared" si="2"/>
        <v>0.84</v>
      </c>
      <c r="AC12" s="4">
        <v>6</v>
      </c>
      <c r="AD12" s="4"/>
      <c r="AE12" s="4"/>
      <c r="AF12" s="21">
        <f t="shared" si="3"/>
        <v>0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348.49</v>
      </c>
      <c r="BT12" s="4">
        <v>168</v>
      </c>
      <c r="BU12" s="21">
        <f t="shared" si="5"/>
        <v>0.84</v>
      </c>
    </row>
    <row r="13" spans="1:77">
      <c r="F13" s="4">
        <v>7</v>
      </c>
      <c r="G13" s="1">
        <v>10</v>
      </c>
      <c r="H13" s="4">
        <v>0</v>
      </c>
      <c r="I13" s="4">
        <v>1</v>
      </c>
      <c r="J13" s="21">
        <f t="shared" si="1"/>
        <v>5.0000000000000001E-3</v>
      </c>
      <c r="N13" s="4">
        <v>7</v>
      </c>
      <c r="O13" s="4">
        <v>375.74</v>
      </c>
      <c r="P13" s="4">
        <v>183</v>
      </c>
      <c r="Q13" s="21">
        <f t="shared" si="2"/>
        <v>0.91500000000000004</v>
      </c>
      <c r="AC13" s="4">
        <v>7</v>
      </c>
      <c r="AD13" s="4"/>
      <c r="AE13" s="4"/>
      <c r="AF13" s="21">
        <f t="shared" si="3"/>
        <v>0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375.74</v>
      </c>
      <c r="BT13" s="4">
        <v>183</v>
      </c>
      <c r="BU13" s="21">
        <f t="shared" si="5"/>
        <v>0.91500000000000004</v>
      </c>
    </row>
    <row r="14" spans="1:77">
      <c r="F14" s="4">
        <v>8</v>
      </c>
      <c r="G14" s="1">
        <v>10</v>
      </c>
      <c r="H14" s="4">
        <v>25.46</v>
      </c>
      <c r="I14" s="4">
        <v>3</v>
      </c>
      <c r="J14" s="21">
        <f t="shared" si="1"/>
        <v>1.4999999999999999E-2</v>
      </c>
      <c r="N14" s="4">
        <v>8</v>
      </c>
      <c r="O14" s="4">
        <v>234.4</v>
      </c>
      <c r="P14" s="4">
        <v>187</v>
      </c>
      <c r="Q14" s="21">
        <f t="shared" si="2"/>
        <v>0.93500000000000005</v>
      </c>
      <c r="AC14" s="4">
        <v>8</v>
      </c>
      <c r="AD14" s="4"/>
      <c r="AE14" s="4"/>
      <c r="AF14" s="21">
        <f t="shared" si="3"/>
        <v>0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234.4</v>
      </c>
      <c r="BT14" s="4">
        <v>187</v>
      </c>
      <c r="BU14" s="21">
        <f t="shared" si="5"/>
        <v>0.93500000000000005</v>
      </c>
    </row>
    <row r="15" spans="1:77">
      <c r="F15" s="4">
        <v>9</v>
      </c>
      <c r="G15" s="1">
        <v>10</v>
      </c>
      <c r="H15" s="4">
        <v>13.23</v>
      </c>
      <c r="I15" s="4">
        <v>2</v>
      </c>
      <c r="J15" s="21">
        <f t="shared" si="1"/>
        <v>0.01</v>
      </c>
      <c r="N15" s="4">
        <v>9</v>
      </c>
      <c r="O15" s="4">
        <v>37.69</v>
      </c>
      <c r="P15" s="4">
        <v>4</v>
      </c>
      <c r="Q15" s="21">
        <f t="shared" si="2"/>
        <v>0.02</v>
      </c>
      <c r="AC15" s="4">
        <v>9</v>
      </c>
      <c r="AD15" s="4"/>
      <c r="AE15" s="4"/>
      <c r="AF15" s="21">
        <f t="shared" si="3"/>
        <v>0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37.69</v>
      </c>
      <c r="BT15" s="4">
        <v>4</v>
      </c>
      <c r="BU15" s="21">
        <f t="shared" si="5"/>
        <v>0.02</v>
      </c>
    </row>
    <row r="16" spans="1:77">
      <c r="F16" s="4">
        <v>10</v>
      </c>
      <c r="G16" s="1">
        <v>10</v>
      </c>
      <c r="H16" s="4">
        <v>37.69</v>
      </c>
      <c r="I16" s="4">
        <v>5</v>
      </c>
      <c r="J16" s="21">
        <f t="shared" si="1"/>
        <v>2.5000000000000001E-2</v>
      </c>
      <c r="N16" s="4">
        <v>10</v>
      </c>
      <c r="O16" s="4">
        <v>478.57</v>
      </c>
      <c r="P16" s="4">
        <v>171</v>
      </c>
      <c r="Q16" s="21">
        <f t="shared" si="2"/>
        <v>0.85499999999999998</v>
      </c>
      <c r="AC16" s="4">
        <v>10</v>
      </c>
      <c r="AD16" s="4"/>
      <c r="AE16" s="4"/>
      <c r="AF16" s="21">
        <f t="shared" si="3"/>
        <v>0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478.57</v>
      </c>
      <c r="BT16" s="4">
        <v>171</v>
      </c>
      <c r="BU16" s="21">
        <f t="shared" si="5"/>
        <v>0.85499999999999998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316.77999999999997</v>
      </c>
      <c r="P17" s="4">
        <v>193</v>
      </c>
      <c r="Q17" s="21">
        <f t="shared" si="2"/>
        <v>0.96499999999999997</v>
      </c>
      <c r="AC17" s="4">
        <v>11</v>
      </c>
      <c r="AD17" s="4"/>
      <c r="AE17" s="4"/>
      <c r="AF17" s="21">
        <f t="shared" si="3"/>
        <v>0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392.43</v>
      </c>
      <c r="P18" s="4">
        <v>185</v>
      </c>
      <c r="Q18" s="21">
        <f t="shared" si="2"/>
        <v>0.92500000000000004</v>
      </c>
      <c r="AC18" s="4">
        <v>12</v>
      </c>
      <c r="AD18" s="4"/>
      <c r="AE18" s="4"/>
      <c r="AF18" s="21">
        <f t="shared" si="3"/>
        <v>0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421.89</v>
      </c>
      <c r="P19" s="4">
        <v>170</v>
      </c>
      <c r="Q19" s="21">
        <f t="shared" si="2"/>
        <v>0.85</v>
      </c>
      <c r="AC19" s="4">
        <v>13</v>
      </c>
      <c r="AD19" s="4"/>
      <c r="AE19" s="4"/>
      <c r="AF19" s="21">
        <f t="shared" si="3"/>
        <v>0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512.49</v>
      </c>
      <c r="P20" s="4">
        <v>175</v>
      </c>
      <c r="Q20" s="21">
        <f t="shared" si="2"/>
        <v>0.875</v>
      </c>
      <c r="AC20" s="4">
        <v>14</v>
      </c>
      <c r="AD20" s="4"/>
      <c r="AE20" s="4"/>
      <c r="AF20" s="21">
        <f t="shared" si="3"/>
        <v>0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365.73</v>
      </c>
      <c r="P21" s="4">
        <v>182</v>
      </c>
      <c r="Q21" s="21">
        <f t="shared" si="2"/>
        <v>0.91</v>
      </c>
      <c r="AC21" s="4">
        <v>15</v>
      </c>
      <c r="AD21" s="4"/>
      <c r="AE21" s="4"/>
      <c r="AF21" s="21">
        <f t="shared" si="3"/>
        <v>0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512.51</v>
      </c>
      <c r="P22" s="4">
        <v>149</v>
      </c>
      <c r="Q22" s="21">
        <f t="shared" si="2"/>
        <v>0.745</v>
      </c>
      <c r="AC22" s="4">
        <v>16</v>
      </c>
      <c r="AD22" s="4"/>
      <c r="AE22" s="4"/>
      <c r="AF22" s="21">
        <f t="shared" si="3"/>
        <v>0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334.03</v>
      </c>
      <c r="P23" s="4">
        <v>193</v>
      </c>
      <c r="Q23" s="21">
        <f t="shared" si="2"/>
        <v>0.96499999999999997</v>
      </c>
      <c r="AC23" s="4">
        <v>17</v>
      </c>
      <c r="AD23" s="4"/>
      <c r="AE23" s="4"/>
      <c r="AF23" s="21">
        <f t="shared" si="3"/>
        <v>0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285.11</v>
      </c>
      <c r="P24" s="4">
        <v>194</v>
      </c>
      <c r="Q24" s="21">
        <f t="shared" si="2"/>
        <v>0.97</v>
      </c>
      <c r="AC24" s="4">
        <v>18</v>
      </c>
      <c r="AD24" s="4"/>
      <c r="AE24" s="4"/>
      <c r="AF24" s="21">
        <f t="shared" si="3"/>
        <v>0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42.7</v>
      </c>
      <c r="P25" s="4">
        <v>7</v>
      </c>
      <c r="Q25" s="21">
        <f t="shared" si="2"/>
        <v>3.5000000000000003E-2</v>
      </c>
      <c r="AC25" s="4">
        <v>19</v>
      </c>
      <c r="AD25" s="4"/>
      <c r="AE25" s="4"/>
      <c r="AF25" s="21">
        <f t="shared" si="3"/>
        <v>0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329.01</v>
      </c>
      <c r="P26" s="4">
        <v>190</v>
      </c>
      <c r="Q26" s="21">
        <f t="shared" si="2"/>
        <v>0.95</v>
      </c>
      <c r="AC26" s="4">
        <v>20</v>
      </c>
      <c r="AD26" s="4"/>
      <c r="AE26" s="4"/>
      <c r="AF26" s="21">
        <f t="shared" si="3"/>
        <v>0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200</v>
      </c>
      <c r="B32" s="16">
        <f>B7</f>
        <v>200</v>
      </c>
      <c r="C32" s="16">
        <f t="shared" ref="C32:D32" si="6">C7</f>
        <v>200</v>
      </c>
      <c r="D32" s="16">
        <f t="shared" si="6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21">
        <f>I32/A$32</f>
        <v>4.4999999999999998E-2</v>
      </c>
      <c r="K32" s="15">
        <f>AVERAGE(H32:H41)</f>
        <v>118.59900000000002</v>
      </c>
      <c r="L32" s="15">
        <f>AVERAGEIF(H32:H41,"&gt;0")</f>
        <v>118.59900000000002</v>
      </c>
      <c r="M32" s="19">
        <f>AVERAGE(J32:J41)</f>
        <v>0.14750000000000002</v>
      </c>
      <c r="N32" s="4">
        <v>1</v>
      </c>
      <c r="O32" s="4">
        <v>208.91</v>
      </c>
      <c r="P32" s="4">
        <v>199</v>
      </c>
      <c r="Q32" s="21">
        <f>P32/A$33</f>
        <v>0.995</v>
      </c>
      <c r="R32" s="146">
        <f>AVERAGE(O32:O51)</f>
        <v>193.95578947368418</v>
      </c>
      <c r="S32" s="146">
        <f>AVERAGEIF(O32:O51,"&gt;0")</f>
        <v>193.95578947368418</v>
      </c>
      <c r="T32" s="146">
        <f>VAR(O32:O51)</f>
        <v>948.93475906434469</v>
      </c>
      <c r="U32" s="146">
        <f>STDEV(O32:O51)</f>
        <v>30.8047846781039</v>
      </c>
      <c r="V32" s="147">
        <f>AVERAGE(Q32:Q51)</f>
        <v>0.99625000000000008</v>
      </c>
      <c r="W32" s="49">
        <v>200</v>
      </c>
      <c r="X32" s="67">
        <v>10.4</v>
      </c>
      <c r="Y32" s="67">
        <v>199</v>
      </c>
      <c r="Z32" s="67">
        <v>0.66</v>
      </c>
      <c r="AA32" s="50">
        <f>Y32/$A33</f>
        <v>0.995</v>
      </c>
      <c r="AB32" s="50">
        <f>Z32/$A$33</f>
        <v>3.3E-3</v>
      </c>
      <c r="AC32" s="4">
        <v>1</v>
      </c>
      <c r="AD32" s="4"/>
      <c r="AE32" s="4"/>
      <c r="AF32" s="21">
        <f>AE32/A$34</f>
        <v>0</v>
      </c>
      <c r="AG32" s="146" t="e">
        <f>AVERAGE(AD32:AD51)</f>
        <v>#DIV/0!</v>
      </c>
      <c r="AH32" s="146" t="e">
        <f>AVERAGEIF(AD32:AD51,"&gt;0")</f>
        <v>#DIV/0!</v>
      </c>
      <c r="AI32" s="146" t="e">
        <f>VAR(AD32:AD51)</f>
        <v>#DIV/0!</v>
      </c>
      <c r="AJ32" s="146" t="e">
        <f>STDEV(AD32:AD51)</f>
        <v>#DIV/0!</v>
      </c>
      <c r="AK32" s="147">
        <f>AVERAGE(AF32:AF51)</f>
        <v>0</v>
      </c>
      <c r="AL32" s="53"/>
      <c r="AM32" s="68"/>
      <c r="AN32" s="68"/>
      <c r="AO32" s="68"/>
      <c r="AP32" s="54">
        <f>AN32/$A34</f>
        <v>0</v>
      </c>
      <c r="AQ32" s="54">
        <f>AO32/$A$34</f>
        <v>0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200</v>
      </c>
      <c r="BM32" s="17">
        <v>100</v>
      </c>
      <c r="BN32" s="17">
        <v>100</v>
      </c>
      <c r="BO32" s="17">
        <f>BL32/(BM32*BN32)</f>
        <v>0.02</v>
      </c>
      <c r="BQ32" s="4">
        <v>1</v>
      </c>
      <c r="BR32" s="1">
        <v>15</v>
      </c>
      <c r="BS32" s="4">
        <v>208.91</v>
      </c>
      <c r="BT32" s="4">
        <v>199</v>
      </c>
      <c r="BU32" s="21">
        <f>BT32/BL$32</f>
        <v>0.995</v>
      </c>
      <c r="BW32" s="18">
        <f>AVERAGE(BS32:BS41)</f>
        <v>183.30444444444444</v>
      </c>
      <c r="BX32" s="18">
        <f>AVERAGEIF(BS32:BS41,"&gt;0")</f>
        <v>183.30444444444444</v>
      </c>
      <c r="BY32" s="20">
        <f>AVERAGE(BU32:BU41)</f>
        <v>0.99749999999999994</v>
      </c>
    </row>
    <row r="33" spans="1:73">
      <c r="A33" s="4">
        <v>200</v>
      </c>
      <c r="B33" s="17">
        <f t="shared" ref="B33:D35" si="7">B8</f>
        <v>100</v>
      </c>
      <c r="C33" s="17">
        <f t="shared" si="7"/>
        <v>100</v>
      </c>
      <c r="D33" s="17">
        <f t="shared" si="7"/>
        <v>0.02</v>
      </c>
      <c r="F33" s="4">
        <v>2</v>
      </c>
      <c r="G33" s="1">
        <v>15</v>
      </c>
      <c r="H33" s="4">
        <v>17.25</v>
      </c>
      <c r="I33" s="4">
        <v>64</v>
      </c>
      <c r="J33" s="21">
        <f t="shared" ref="J33:J41" si="8">I33/A$32</f>
        <v>0.32</v>
      </c>
      <c r="N33" s="4">
        <v>2</v>
      </c>
      <c r="O33" s="4" t="s">
        <v>28</v>
      </c>
      <c r="P33" s="4">
        <v>198</v>
      </c>
      <c r="Q33" s="21">
        <f t="shared" ref="Q33:Q51" si="9">P33/A$33</f>
        <v>0.99</v>
      </c>
      <c r="AC33" s="4">
        <v>2</v>
      </c>
      <c r="AD33" s="4"/>
      <c r="AE33" s="4"/>
      <c r="AF33" s="21">
        <f t="shared" ref="AF33:AF51" si="10">AE33/A$34</f>
        <v>0</v>
      </c>
      <c r="AO33" s="70"/>
      <c r="AR33" s="4">
        <v>2</v>
      </c>
      <c r="AS33" s="4"/>
      <c r="AT33" s="4"/>
      <c r="AU33" s="21">
        <f t="shared" ref="AU33:AU51" si="11">AT33/A$35</f>
        <v>0</v>
      </c>
      <c r="BQ33" s="4">
        <v>2</v>
      </c>
      <c r="BR33" s="1">
        <v>15</v>
      </c>
      <c r="BS33" s="4" t="s">
        <v>28</v>
      </c>
      <c r="BT33" s="4">
        <v>198</v>
      </c>
      <c r="BU33" s="21">
        <f t="shared" ref="BU33:BU41" si="12">BT33/BL$32</f>
        <v>0.99</v>
      </c>
    </row>
    <row r="34" spans="1:73">
      <c r="A34" s="4">
        <v>200</v>
      </c>
      <c r="B34" s="52">
        <f t="shared" si="7"/>
        <v>141</v>
      </c>
      <c r="C34" s="52">
        <f t="shared" si="7"/>
        <v>141</v>
      </c>
      <c r="D34" s="52">
        <f t="shared" si="7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21">
        <f t="shared" si="8"/>
        <v>0.17499999999999999</v>
      </c>
      <c r="N34" s="4">
        <v>3</v>
      </c>
      <c r="O34" s="4">
        <v>182.24</v>
      </c>
      <c r="P34" s="4">
        <v>200</v>
      </c>
      <c r="Q34" s="21">
        <f t="shared" si="9"/>
        <v>1</v>
      </c>
      <c r="AC34" s="4">
        <v>3</v>
      </c>
      <c r="AD34" s="4"/>
      <c r="AE34" s="4"/>
      <c r="AF34" s="21">
        <f t="shared" si="10"/>
        <v>0</v>
      </c>
      <c r="AR34" s="4">
        <v>3</v>
      </c>
      <c r="AS34" s="4"/>
      <c r="AT34" s="4"/>
      <c r="AU34" s="21">
        <f t="shared" si="11"/>
        <v>0</v>
      </c>
      <c r="BQ34" s="4">
        <v>3</v>
      </c>
      <c r="BR34" s="1">
        <v>15</v>
      </c>
      <c r="BS34" s="4">
        <v>182.24</v>
      </c>
      <c r="BT34" s="4">
        <v>200</v>
      </c>
      <c r="BU34" s="21">
        <f t="shared" si="12"/>
        <v>1</v>
      </c>
    </row>
    <row r="35" spans="1:73">
      <c r="A35" s="4">
        <v>200</v>
      </c>
      <c r="B35" s="55">
        <f t="shared" si="7"/>
        <v>158</v>
      </c>
      <c r="C35" s="55">
        <f t="shared" si="7"/>
        <v>158</v>
      </c>
      <c r="D35" s="55">
        <f t="shared" si="7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21">
        <f t="shared" si="8"/>
        <v>0.32</v>
      </c>
      <c r="N35" s="4">
        <v>4</v>
      </c>
      <c r="O35" s="4">
        <v>157.79</v>
      </c>
      <c r="P35" s="4">
        <v>200</v>
      </c>
      <c r="Q35" s="21">
        <f t="shared" si="9"/>
        <v>1</v>
      </c>
      <c r="AC35" s="4">
        <v>4</v>
      </c>
      <c r="AD35" s="4"/>
      <c r="AE35" s="4"/>
      <c r="AF35" s="21">
        <f t="shared" si="10"/>
        <v>0</v>
      </c>
      <c r="AR35" s="4">
        <v>4</v>
      </c>
      <c r="AS35" s="4"/>
      <c r="AT35" s="4"/>
      <c r="AU35" s="21">
        <f t="shared" si="11"/>
        <v>0</v>
      </c>
      <c r="BL35" s="103" t="s">
        <v>15</v>
      </c>
      <c r="BM35" s="103"/>
      <c r="BQ35" s="4">
        <v>4</v>
      </c>
      <c r="BR35" s="1">
        <v>15</v>
      </c>
      <c r="BS35" s="4">
        <v>157.79</v>
      </c>
      <c r="BT35" s="4">
        <v>200</v>
      </c>
      <c r="BU35" s="21">
        <f t="shared" si="12"/>
        <v>1</v>
      </c>
    </row>
    <row r="36" spans="1:73">
      <c r="F36" s="4">
        <v>5</v>
      </c>
      <c r="G36" s="1">
        <v>15</v>
      </c>
      <c r="H36" s="4">
        <v>86.61</v>
      </c>
      <c r="I36" s="4">
        <v>10</v>
      </c>
      <c r="J36" s="21">
        <f t="shared" si="8"/>
        <v>0.05</v>
      </c>
      <c r="N36" s="4">
        <v>5</v>
      </c>
      <c r="O36" s="4">
        <v>211.72</v>
      </c>
      <c r="P36" s="4">
        <v>199</v>
      </c>
      <c r="Q36" s="21">
        <f t="shared" si="9"/>
        <v>0.995</v>
      </c>
      <c r="AC36" s="4">
        <v>5</v>
      </c>
      <c r="AD36" s="4"/>
      <c r="AE36" s="4"/>
      <c r="AF36" s="21">
        <f t="shared" si="10"/>
        <v>0</v>
      </c>
      <c r="AR36" s="4">
        <v>5</v>
      </c>
      <c r="AS36" s="4"/>
      <c r="AT36" s="4"/>
      <c r="AU36" s="21">
        <f t="shared" si="11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211.72</v>
      </c>
      <c r="BT36" s="4">
        <v>199</v>
      </c>
      <c r="BU36" s="21">
        <f t="shared" si="12"/>
        <v>0.995</v>
      </c>
    </row>
    <row r="37" spans="1:73">
      <c r="F37" s="4">
        <v>6</v>
      </c>
      <c r="G37" s="1">
        <v>15</v>
      </c>
      <c r="H37" s="4">
        <v>86.61</v>
      </c>
      <c r="I37" s="4">
        <v>14</v>
      </c>
      <c r="J37" s="21">
        <f t="shared" si="8"/>
        <v>7.0000000000000007E-2</v>
      </c>
      <c r="N37" s="4">
        <v>6</v>
      </c>
      <c r="O37" s="4">
        <v>226.16</v>
      </c>
      <c r="P37" s="4">
        <v>199</v>
      </c>
      <c r="Q37" s="21">
        <f t="shared" si="9"/>
        <v>0.995</v>
      </c>
      <c r="AC37" s="4">
        <v>6</v>
      </c>
      <c r="AD37" s="4"/>
      <c r="AE37" s="4"/>
      <c r="AF37" s="21">
        <f t="shared" si="10"/>
        <v>0</v>
      </c>
      <c r="AR37" s="4">
        <v>6</v>
      </c>
      <c r="AS37" s="4"/>
      <c r="AT37" s="4"/>
      <c r="AU37" s="21">
        <f t="shared" si="11"/>
        <v>0</v>
      </c>
      <c r="BQ37" s="4">
        <v>6</v>
      </c>
      <c r="BR37" s="1">
        <v>15</v>
      </c>
      <c r="BS37" s="4">
        <v>226.16</v>
      </c>
      <c r="BT37" s="4">
        <v>199</v>
      </c>
      <c r="BU37" s="21">
        <f t="shared" si="12"/>
        <v>0.995</v>
      </c>
    </row>
    <row r="38" spans="1:73">
      <c r="F38" s="4">
        <v>7</v>
      </c>
      <c r="G38" s="1">
        <v>15</v>
      </c>
      <c r="H38" s="4">
        <v>37.700000000000003</v>
      </c>
      <c r="I38" s="4">
        <v>4</v>
      </c>
      <c r="J38" s="21">
        <f t="shared" si="8"/>
        <v>0.02</v>
      </c>
      <c r="N38" s="4">
        <v>7</v>
      </c>
      <c r="O38" s="4">
        <v>196.69</v>
      </c>
      <c r="P38" s="4">
        <v>200</v>
      </c>
      <c r="Q38" s="21">
        <f t="shared" si="9"/>
        <v>1</v>
      </c>
      <c r="AC38" s="4">
        <v>7</v>
      </c>
      <c r="AD38" s="4"/>
      <c r="AE38" s="4"/>
      <c r="AF38" s="21">
        <f t="shared" si="10"/>
        <v>0</v>
      </c>
      <c r="AR38" s="4">
        <v>7</v>
      </c>
      <c r="AS38" s="4"/>
      <c r="AT38" s="4"/>
      <c r="AU38" s="21">
        <f t="shared" si="11"/>
        <v>0</v>
      </c>
      <c r="BQ38" s="4">
        <v>7</v>
      </c>
      <c r="BR38" s="1">
        <v>15</v>
      </c>
      <c r="BS38" s="4">
        <v>196.69</v>
      </c>
      <c r="BT38" s="4">
        <v>200</v>
      </c>
      <c r="BU38" s="21">
        <f t="shared" si="12"/>
        <v>1</v>
      </c>
    </row>
    <row r="39" spans="1:73">
      <c r="F39" s="4">
        <v>8</v>
      </c>
      <c r="G39" s="1">
        <v>15</v>
      </c>
      <c r="H39" s="4">
        <v>311.81</v>
      </c>
      <c r="I39" s="4">
        <v>88</v>
      </c>
      <c r="J39" s="21">
        <f t="shared" si="8"/>
        <v>0.44</v>
      </c>
      <c r="N39" s="4">
        <v>8</v>
      </c>
      <c r="O39" s="4">
        <v>147.80000000000001</v>
      </c>
      <c r="P39" s="4">
        <v>200</v>
      </c>
      <c r="Q39" s="21">
        <f t="shared" si="9"/>
        <v>1</v>
      </c>
      <c r="AC39" s="4">
        <v>8</v>
      </c>
      <c r="AD39" s="4"/>
      <c r="AE39" s="4"/>
      <c r="AF39" s="21">
        <f t="shared" si="10"/>
        <v>0</v>
      </c>
      <c r="AR39" s="4">
        <v>8</v>
      </c>
      <c r="AS39" s="4"/>
      <c r="AT39" s="4"/>
      <c r="AU39" s="21">
        <f t="shared" si="11"/>
        <v>0</v>
      </c>
      <c r="BQ39" s="4">
        <v>8</v>
      </c>
      <c r="BR39" s="1">
        <v>15</v>
      </c>
      <c r="BS39" s="4">
        <v>147.80000000000001</v>
      </c>
      <c r="BT39" s="4">
        <v>200</v>
      </c>
      <c r="BU39" s="21">
        <f t="shared" si="12"/>
        <v>1</v>
      </c>
    </row>
    <row r="40" spans="1:73">
      <c r="F40" s="4">
        <v>9</v>
      </c>
      <c r="G40" s="1">
        <v>15</v>
      </c>
      <c r="H40" s="4">
        <v>13.23</v>
      </c>
      <c r="I40" s="4">
        <v>2</v>
      </c>
      <c r="J40" s="21">
        <f t="shared" si="8"/>
        <v>0.01</v>
      </c>
      <c r="N40" s="4">
        <v>9</v>
      </c>
      <c r="O40" s="4">
        <v>106.71</v>
      </c>
      <c r="P40" s="4">
        <v>200</v>
      </c>
      <c r="Q40" s="21">
        <f t="shared" si="9"/>
        <v>1</v>
      </c>
      <c r="AC40" s="4">
        <v>9</v>
      </c>
      <c r="AD40" s="4"/>
      <c r="AE40" s="4"/>
      <c r="AF40" s="21">
        <f t="shared" si="10"/>
        <v>0</v>
      </c>
      <c r="AR40" s="4">
        <v>9</v>
      </c>
      <c r="AS40" s="4"/>
      <c r="AT40" s="4"/>
      <c r="AU40" s="21">
        <f t="shared" si="11"/>
        <v>0</v>
      </c>
      <c r="BQ40" s="4">
        <v>9</v>
      </c>
      <c r="BR40" s="1">
        <v>15</v>
      </c>
      <c r="BS40" s="4">
        <v>106.71</v>
      </c>
      <c r="BT40" s="4">
        <v>200</v>
      </c>
      <c r="BU40" s="21">
        <f t="shared" si="12"/>
        <v>1</v>
      </c>
    </row>
    <row r="41" spans="1:73">
      <c r="F41" s="4">
        <v>10</v>
      </c>
      <c r="G41" s="1">
        <v>15</v>
      </c>
      <c r="H41" s="4">
        <v>37.69</v>
      </c>
      <c r="I41" s="4">
        <v>5</v>
      </c>
      <c r="J41" s="21">
        <f t="shared" si="8"/>
        <v>2.5000000000000001E-2</v>
      </c>
      <c r="N41" s="4">
        <v>10</v>
      </c>
      <c r="O41" s="4">
        <v>211.72</v>
      </c>
      <c r="P41" s="4">
        <v>200</v>
      </c>
      <c r="Q41" s="21">
        <f t="shared" si="9"/>
        <v>1</v>
      </c>
      <c r="AC41" s="4">
        <v>10</v>
      </c>
      <c r="AD41" s="4"/>
      <c r="AE41" s="4"/>
      <c r="AF41" s="21">
        <f t="shared" si="10"/>
        <v>0</v>
      </c>
      <c r="AR41" s="4">
        <v>10</v>
      </c>
      <c r="AS41" s="4"/>
      <c r="AT41" s="4"/>
      <c r="AU41" s="21">
        <f t="shared" si="11"/>
        <v>0</v>
      </c>
      <c r="BQ41" s="4">
        <v>10</v>
      </c>
      <c r="BR41" s="1">
        <v>15</v>
      </c>
      <c r="BS41" s="4">
        <v>211.72</v>
      </c>
      <c r="BT41" s="4">
        <v>200</v>
      </c>
      <c r="BU41" s="21">
        <f t="shared" si="12"/>
        <v>1</v>
      </c>
    </row>
    <row r="42" spans="1:73">
      <c r="F42" s="4">
        <v>11</v>
      </c>
      <c r="N42" s="4">
        <v>11</v>
      </c>
      <c r="O42" s="4">
        <v>194.47</v>
      </c>
      <c r="P42" s="4">
        <v>200</v>
      </c>
      <c r="Q42" s="21">
        <f t="shared" si="9"/>
        <v>1</v>
      </c>
      <c r="AC42" s="4">
        <v>11</v>
      </c>
      <c r="AD42" s="4"/>
      <c r="AE42" s="4"/>
      <c r="AF42" s="21">
        <f t="shared" si="10"/>
        <v>0</v>
      </c>
      <c r="AR42" s="4">
        <v>11</v>
      </c>
      <c r="AS42" s="4"/>
      <c r="AT42" s="4"/>
      <c r="AU42" s="21">
        <f t="shared" si="11"/>
        <v>0</v>
      </c>
      <c r="BQ42" s="4">
        <v>11</v>
      </c>
    </row>
    <row r="43" spans="1:73">
      <c r="F43" s="4">
        <v>12</v>
      </c>
      <c r="N43" s="4">
        <v>12</v>
      </c>
      <c r="O43" s="4">
        <v>182.25</v>
      </c>
      <c r="P43" s="4">
        <v>200</v>
      </c>
      <c r="Q43" s="21">
        <f t="shared" si="9"/>
        <v>1</v>
      </c>
      <c r="AC43" s="4">
        <v>12</v>
      </c>
      <c r="AD43" s="4"/>
      <c r="AE43" s="4"/>
      <c r="AF43" s="21">
        <f t="shared" si="10"/>
        <v>0</v>
      </c>
      <c r="AR43" s="4">
        <v>12</v>
      </c>
      <c r="AS43" s="4"/>
      <c r="AT43" s="4"/>
      <c r="AU43" s="21">
        <f t="shared" si="11"/>
        <v>0</v>
      </c>
      <c r="BQ43" s="4">
        <v>12</v>
      </c>
    </row>
    <row r="44" spans="1:73">
      <c r="F44" s="4">
        <v>13</v>
      </c>
      <c r="N44" s="4">
        <v>13</v>
      </c>
      <c r="O44" s="4">
        <v>231.16</v>
      </c>
      <c r="P44" s="4">
        <v>200</v>
      </c>
      <c r="Q44" s="21">
        <f t="shared" si="9"/>
        <v>1</v>
      </c>
      <c r="AC44" s="4">
        <v>13</v>
      </c>
      <c r="AD44" s="4"/>
      <c r="AE44" s="4"/>
      <c r="AF44" s="21">
        <f t="shared" si="10"/>
        <v>0</v>
      </c>
      <c r="AR44" s="4">
        <v>13</v>
      </c>
      <c r="AS44" s="4"/>
      <c r="AT44" s="4"/>
      <c r="AU44" s="21">
        <f t="shared" si="11"/>
        <v>0</v>
      </c>
      <c r="BQ44" s="4">
        <v>13</v>
      </c>
    </row>
    <row r="45" spans="1:73">
      <c r="F45" s="4">
        <v>14</v>
      </c>
      <c r="N45" s="4">
        <v>14</v>
      </c>
      <c r="O45" s="4">
        <v>213.94</v>
      </c>
      <c r="P45" s="4">
        <v>198</v>
      </c>
      <c r="Q45" s="21">
        <f t="shared" si="9"/>
        <v>0.99</v>
      </c>
      <c r="AC45" s="4">
        <v>14</v>
      </c>
      <c r="AD45" s="4"/>
      <c r="AE45" s="4"/>
      <c r="AF45" s="21">
        <f t="shared" si="10"/>
        <v>0</v>
      </c>
      <c r="AR45" s="4">
        <v>14</v>
      </c>
      <c r="AS45" s="4"/>
      <c r="AT45" s="4"/>
      <c r="AU45" s="21">
        <f t="shared" si="11"/>
        <v>0</v>
      </c>
      <c r="BQ45" s="4">
        <v>14</v>
      </c>
    </row>
    <row r="46" spans="1:73">
      <c r="F46" s="4">
        <v>15</v>
      </c>
      <c r="N46" s="4">
        <v>15</v>
      </c>
      <c r="O46" s="4">
        <v>201.71</v>
      </c>
      <c r="P46" s="4">
        <v>199</v>
      </c>
      <c r="Q46" s="21">
        <f t="shared" si="9"/>
        <v>0.995</v>
      </c>
      <c r="AC46" s="4">
        <v>15</v>
      </c>
      <c r="AD46" s="4"/>
      <c r="AE46" s="4"/>
      <c r="AF46" s="21">
        <f t="shared" si="10"/>
        <v>0</v>
      </c>
      <c r="AR46" s="4">
        <v>15</v>
      </c>
      <c r="AS46" s="4"/>
      <c r="AT46" s="4"/>
      <c r="AU46" s="21">
        <f t="shared" si="11"/>
        <v>0</v>
      </c>
      <c r="BQ46" s="4">
        <v>15</v>
      </c>
    </row>
    <row r="47" spans="1:73">
      <c r="F47" s="4">
        <v>16</v>
      </c>
      <c r="N47" s="4">
        <v>16</v>
      </c>
      <c r="O47" s="4">
        <v>221.72</v>
      </c>
      <c r="P47" s="4">
        <v>200</v>
      </c>
      <c r="Q47" s="21">
        <f t="shared" si="9"/>
        <v>1</v>
      </c>
      <c r="AC47" s="4">
        <v>16</v>
      </c>
      <c r="AD47" s="4"/>
      <c r="AE47" s="4"/>
      <c r="AF47" s="21">
        <f t="shared" si="10"/>
        <v>0</v>
      </c>
      <c r="AR47" s="4">
        <v>16</v>
      </c>
      <c r="AS47" s="4"/>
      <c r="AT47" s="4"/>
      <c r="AU47" s="21">
        <f t="shared" si="11"/>
        <v>0</v>
      </c>
      <c r="BQ47" s="4">
        <v>16</v>
      </c>
    </row>
    <row r="48" spans="1:73">
      <c r="F48" s="4">
        <v>17</v>
      </c>
      <c r="N48" s="4">
        <v>17</v>
      </c>
      <c r="O48" s="4">
        <v>201.7</v>
      </c>
      <c r="P48" s="4">
        <v>200</v>
      </c>
      <c r="Q48" s="21">
        <f t="shared" si="9"/>
        <v>1</v>
      </c>
      <c r="AC48" s="4">
        <v>17</v>
      </c>
      <c r="AD48" s="4"/>
      <c r="AE48" s="4"/>
      <c r="AF48" s="21">
        <f t="shared" si="10"/>
        <v>0</v>
      </c>
      <c r="AR48" s="4">
        <v>17</v>
      </c>
      <c r="AS48" s="4"/>
      <c r="AT48" s="4"/>
      <c r="AU48" s="21">
        <f t="shared" si="11"/>
        <v>0</v>
      </c>
      <c r="BQ48" s="4">
        <v>17</v>
      </c>
    </row>
    <row r="49" spans="6:69">
      <c r="F49" s="4">
        <v>18</v>
      </c>
      <c r="N49" s="4">
        <v>18</v>
      </c>
      <c r="O49" s="4">
        <v>180.04</v>
      </c>
      <c r="P49" s="4">
        <v>200</v>
      </c>
      <c r="Q49" s="21">
        <f t="shared" si="9"/>
        <v>1</v>
      </c>
      <c r="AC49" s="4">
        <v>18</v>
      </c>
      <c r="AD49" s="4"/>
      <c r="AE49" s="4"/>
      <c r="AF49" s="21">
        <f t="shared" si="10"/>
        <v>0</v>
      </c>
      <c r="AR49" s="4">
        <v>18</v>
      </c>
      <c r="AS49" s="4"/>
      <c r="AT49" s="4"/>
      <c r="AU49" s="21">
        <f t="shared" si="11"/>
        <v>0</v>
      </c>
      <c r="BQ49" s="4">
        <v>18</v>
      </c>
    </row>
    <row r="50" spans="6:69">
      <c r="F50" s="4">
        <v>19</v>
      </c>
      <c r="N50" s="4">
        <v>19</v>
      </c>
      <c r="O50" s="4">
        <v>184.49</v>
      </c>
      <c r="P50" s="4">
        <v>194</v>
      </c>
      <c r="Q50" s="21">
        <f t="shared" si="9"/>
        <v>0.97</v>
      </c>
      <c r="AC50" s="4">
        <v>19</v>
      </c>
      <c r="AD50" s="4"/>
      <c r="AE50" s="4"/>
      <c r="AF50" s="21">
        <f t="shared" si="10"/>
        <v>0</v>
      </c>
      <c r="AR50" s="4">
        <v>19</v>
      </c>
      <c r="AS50" s="4"/>
      <c r="AT50" s="4"/>
      <c r="AU50" s="21">
        <f t="shared" si="11"/>
        <v>0</v>
      </c>
      <c r="BQ50" s="4">
        <v>19</v>
      </c>
    </row>
    <row r="51" spans="6:69">
      <c r="F51" s="4">
        <v>20</v>
      </c>
      <c r="N51" s="4">
        <v>20</v>
      </c>
      <c r="O51" s="4">
        <v>223.94</v>
      </c>
      <c r="P51" s="4">
        <v>199</v>
      </c>
      <c r="Q51" s="21">
        <f t="shared" si="9"/>
        <v>0.995</v>
      </c>
      <c r="AC51" s="4">
        <v>20</v>
      </c>
      <c r="AD51" s="4"/>
      <c r="AE51" s="4"/>
      <c r="AF51" s="21">
        <f t="shared" si="10"/>
        <v>0</v>
      </c>
      <c r="AR51" s="4">
        <v>20</v>
      </c>
      <c r="AS51" s="4"/>
      <c r="AT51" s="4"/>
      <c r="AU51" s="21">
        <f t="shared" si="11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BY51"/>
  <sheetViews>
    <sheetView topLeftCell="H16" zoomScale="55" zoomScaleNormal="55" workbookViewId="0">
      <selection activeCell="O52" sqref="O5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7" max="67" width="10.85546875" customWidth="1"/>
  </cols>
  <sheetData>
    <row r="1" spans="1:77" ht="24" thickBot="1">
      <c r="B1" s="100" t="s">
        <v>0</v>
      </c>
      <c r="C1" s="101"/>
      <c r="D1" s="101"/>
      <c r="E1" s="101"/>
      <c r="F1" s="102"/>
    </row>
    <row r="3" spans="1:77">
      <c r="A3" s="103" t="s">
        <v>15</v>
      </c>
      <c r="B3" s="103"/>
    </row>
    <row r="4" spans="1:77">
      <c r="A4" s="12">
        <v>1</v>
      </c>
      <c r="B4" s="13" t="s">
        <v>16</v>
      </c>
    </row>
    <row r="5" spans="1:77" ht="15.75">
      <c r="N5" s="107" t="s">
        <v>39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9"/>
      <c r="AC5" s="113" t="s">
        <v>40</v>
      </c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5"/>
      <c r="AR5" s="148" t="s">
        <v>41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50"/>
    </row>
    <row r="6" spans="1:77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52</v>
      </c>
      <c r="O6" s="145" t="s">
        <v>1</v>
      </c>
      <c r="P6" s="145" t="s">
        <v>3</v>
      </c>
      <c r="Q6" s="145" t="s">
        <v>2</v>
      </c>
      <c r="R6" s="3" t="s">
        <v>17</v>
      </c>
      <c r="S6" s="3" t="s">
        <v>18</v>
      </c>
      <c r="T6" s="3" t="s">
        <v>53</v>
      </c>
      <c r="U6" s="3" t="s">
        <v>54</v>
      </c>
      <c r="V6" s="3" t="s">
        <v>9</v>
      </c>
      <c r="W6" s="46" t="s">
        <v>43</v>
      </c>
      <c r="X6" s="46" t="s">
        <v>47</v>
      </c>
      <c r="Y6" s="46" t="s">
        <v>9</v>
      </c>
      <c r="Z6" s="46" t="s">
        <v>47</v>
      </c>
      <c r="AA6" s="46" t="s">
        <v>42</v>
      </c>
      <c r="AB6" s="46" t="s">
        <v>47</v>
      </c>
      <c r="AC6" s="3" t="s">
        <v>52</v>
      </c>
      <c r="AD6" s="145" t="s">
        <v>1</v>
      </c>
      <c r="AE6" s="145" t="s">
        <v>3</v>
      </c>
      <c r="AF6" s="145" t="s">
        <v>2</v>
      </c>
      <c r="AG6" s="3" t="s">
        <v>17</v>
      </c>
      <c r="AH6" s="3" t="s">
        <v>18</v>
      </c>
      <c r="AI6" s="3" t="s">
        <v>53</v>
      </c>
      <c r="AJ6" s="3" t="s">
        <v>54</v>
      </c>
      <c r="AK6" s="3" t="s">
        <v>9</v>
      </c>
      <c r="AL6" s="51" t="s">
        <v>43</v>
      </c>
      <c r="AM6" s="51" t="s">
        <v>47</v>
      </c>
      <c r="AN6" s="51" t="s">
        <v>9</v>
      </c>
      <c r="AO6" s="51" t="s">
        <v>47</v>
      </c>
      <c r="AP6" s="51" t="s">
        <v>42</v>
      </c>
      <c r="AQ6" s="51" t="s">
        <v>47</v>
      </c>
      <c r="AR6" s="3" t="s">
        <v>52</v>
      </c>
      <c r="AS6" s="145" t="s">
        <v>1</v>
      </c>
      <c r="AT6" s="145" t="s">
        <v>3</v>
      </c>
      <c r="AU6" s="145" t="s">
        <v>2</v>
      </c>
      <c r="AV6" s="3" t="s">
        <v>17</v>
      </c>
      <c r="AW6" s="3" t="s">
        <v>18</v>
      </c>
      <c r="AX6" s="3" t="s">
        <v>53</v>
      </c>
      <c r="AY6" s="3" t="s">
        <v>54</v>
      </c>
      <c r="AZ6" s="3" t="s">
        <v>9</v>
      </c>
      <c r="BA6" s="14" t="s">
        <v>43</v>
      </c>
      <c r="BB6" s="14" t="s">
        <v>47</v>
      </c>
      <c r="BC6" s="14" t="s">
        <v>9</v>
      </c>
      <c r="BD6" s="14" t="s">
        <v>47</v>
      </c>
      <c r="BE6" s="14" t="s">
        <v>42</v>
      </c>
      <c r="BF6" s="14" t="s">
        <v>47</v>
      </c>
      <c r="BL6" s="3" t="s">
        <v>4</v>
      </c>
      <c r="BM6" s="3" t="s">
        <v>7</v>
      </c>
      <c r="BN6" s="3" t="s">
        <v>8</v>
      </c>
      <c r="BO6" s="3" t="s">
        <v>37</v>
      </c>
      <c r="BP6" s="2"/>
      <c r="BQ6" s="3" t="s">
        <v>5</v>
      </c>
      <c r="BR6" s="7" t="s">
        <v>6</v>
      </c>
      <c r="BS6" s="5" t="s">
        <v>1</v>
      </c>
      <c r="BT6" s="5" t="s">
        <v>3</v>
      </c>
      <c r="BU6" s="5" t="s">
        <v>2</v>
      </c>
      <c r="BW6" s="9" t="s">
        <v>17</v>
      </c>
      <c r="BX6" s="9" t="s">
        <v>18</v>
      </c>
      <c r="BY6" s="9" t="s">
        <v>9</v>
      </c>
    </row>
    <row r="7" spans="1:77">
      <c r="A7" s="4">
        <v>500</v>
      </c>
      <c r="B7" s="16">
        <v>500</v>
      </c>
      <c r="C7" s="16">
        <v>500</v>
      </c>
      <c r="D7" s="16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21">
        <f>I7/A$7</f>
        <v>2E-3</v>
      </c>
      <c r="K7" s="15">
        <f>AVERAGE(H7:H16)</f>
        <v>6.5150000000000006</v>
      </c>
      <c r="L7" s="15">
        <f>AVERAGEIF(H7:H16,"&gt;0")</f>
        <v>16.287500000000001</v>
      </c>
      <c r="M7" s="19">
        <f>AVERAGE(J7:J16)</f>
        <v>3.0000000000000005E-3</v>
      </c>
      <c r="N7" s="4">
        <v>1</v>
      </c>
      <c r="O7" s="4">
        <v>551.95000000000005</v>
      </c>
      <c r="P7" s="4">
        <v>463</v>
      </c>
      <c r="Q7" s="21">
        <f>P7/A$8</f>
        <v>0.92600000000000005</v>
      </c>
      <c r="R7" s="146">
        <f>AVERAGE(O7:O26)</f>
        <v>539.4</v>
      </c>
      <c r="S7" s="146">
        <f>AVERAGEIF(O7:O26,"&gt;0")</f>
        <v>539.4</v>
      </c>
      <c r="T7" s="146">
        <f>VAR(O7:O26)</f>
        <v>33183.596768421026</v>
      </c>
      <c r="U7" s="146">
        <f>STDEV(O7:O26)</f>
        <v>182.16365380728678</v>
      </c>
      <c r="V7" s="147">
        <f>AVERAGE(Q7:Q26)</f>
        <v>0.78699999999999992</v>
      </c>
      <c r="W7" s="49">
        <v>539</v>
      </c>
      <c r="X7" s="67">
        <v>85.3</v>
      </c>
      <c r="Y7" s="67">
        <v>394</v>
      </c>
      <c r="Z7" s="67">
        <v>53.4</v>
      </c>
      <c r="AA7" s="50">
        <f>Y7/$A8</f>
        <v>0.78800000000000003</v>
      </c>
      <c r="AB7" s="50">
        <f>Z7/$A$8</f>
        <v>0.10679999999999999</v>
      </c>
      <c r="AC7" s="4">
        <v>1</v>
      </c>
      <c r="AD7" s="4"/>
      <c r="AE7" s="4"/>
      <c r="AF7" s="21">
        <f>AE7/A$9</f>
        <v>0</v>
      </c>
      <c r="AG7" s="146" t="e">
        <f>AVERAGE(AD7:AD26)</f>
        <v>#DIV/0!</v>
      </c>
      <c r="AH7" s="146" t="e">
        <f>AVERAGEIF(AD7:AD26,"&gt;0")</f>
        <v>#DIV/0!</v>
      </c>
      <c r="AI7" s="146" t="e">
        <f>VAR(AD7:AD26)</f>
        <v>#DIV/0!</v>
      </c>
      <c r="AJ7" s="146" t="e">
        <f>STDEV(AD7:AD26)</f>
        <v>#DIV/0!</v>
      </c>
      <c r="AK7" s="147">
        <f>AVERAGE(AF7:AF26)</f>
        <v>0</v>
      </c>
      <c r="AL7" s="53"/>
      <c r="AM7" s="68"/>
      <c r="AN7" s="68"/>
      <c r="AO7" s="68"/>
      <c r="AP7" s="54">
        <f>AN7/$A9</f>
        <v>0</v>
      </c>
      <c r="AQ7" s="54">
        <f>AO7/$A$9</f>
        <v>0</v>
      </c>
      <c r="AR7" s="4">
        <v>1</v>
      </c>
      <c r="AS7" s="4"/>
      <c r="AT7" s="4"/>
      <c r="AU7" s="21">
        <f>AT7/A$10</f>
        <v>0</v>
      </c>
      <c r="AV7" s="146" t="e">
        <f>AVERAGE(AS7:AS26)</f>
        <v>#DIV/0!</v>
      </c>
      <c r="AW7" s="146" t="e">
        <f>AVERAGEIF(AS7:AS26,"&gt;0")</f>
        <v>#DIV/0!</v>
      </c>
      <c r="AX7" s="146" t="e">
        <f>VAR(AS7:AS26)</f>
        <v>#DIV/0!</v>
      </c>
      <c r="AY7" s="146" t="e">
        <f>STDEV(AS7:AS26)</f>
        <v>#DIV/0!</v>
      </c>
      <c r="AZ7" s="147">
        <f>AVERAGE(AU7:AU26)</f>
        <v>0</v>
      </c>
      <c r="BA7" s="18"/>
      <c r="BB7" s="69"/>
      <c r="BC7" s="69"/>
      <c r="BD7" s="69"/>
      <c r="BE7" s="20">
        <f>BC7/$A10</f>
        <v>0</v>
      </c>
      <c r="BF7" s="20">
        <f>BD7/$A$10</f>
        <v>0</v>
      </c>
      <c r="BL7" s="4">
        <v>500</v>
      </c>
      <c r="BM7" s="17">
        <v>158</v>
      </c>
      <c r="BN7" s="17">
        <v>158</v>
      </c>
      <c r="BO7" s="17">
        <f>BL7/(BM7*BN7)</f>
        <v>2.0028841531805799E-2</v>
      </c>
      <c r="BP7" s="4"/>
      <c r="BQ7" s="4">
        <v>1</v>
      </c>
      <c r="BR7" s="1">
        <v>10</v>
      </c>
      <c r="BS7" s="4">
        <v>551.95000000000005</v>
      </c>
      <c r="BT7" s="4">
        <v>463</v>
      </c>
      <c r="BU7" s="21">
        <f>BT7/BL$7</f>
        <v>0.92600000000000005</v>
      </c>
      <c r="BW7" s="15">
        <f>AVERAGE(BS7:BS16)</f>
        <v>499.36599999999999</v>
      </c>
      <c r="BX7" s="15">
        <f>AVERAGEIF(BS7:BS16,"&gt;0")</f>
        <v>499.36599999999999</v>
      </c>
      <c r="BY7" s="19">
        <f>AVERAGE(BU7:BU16)</f>
        <v>0.69500000000000006</v>
      </c>
    </row>
    <row r="8" spans="1:77">
      <c r="A8" s="4">
        <v>500</v>
      </c>
      <c r="B8" s="17">
        <v>158</v>
      </c>
      <c r="C8" s="17">
        <v>158</v>
      </c>
      <c r="D8" s="17">
        <f t="shared" ref="D8:D10" si="0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21">
        <f t="shared" ref="J8:J16" si="1">I8/A$7</f>
        <v>4.0000000000000001E-3</v>
      </c>
      <c r="N8" s="4">
        <v>2</v>
      </c>
      <c r="O8" s="4">
        <v>250.62</v>
      </c>
      <c r="P8" s="4">
        <v>148</v>
      </c>
      <c r="Q8" s="21">
        <f t="shared" ref="Q8:Q26" si="2">P8/A$8</f>
        <v>0.29599999999999999</v>
      </c>
      <c r="AC8" s="4">
        <v>2</v>
      </c>
      <c r="AD8" s="4"/>
      <c r="AE8" s="4"/>
      <c r="AF8" s="21">
        <f t="shared" ref="AF8:AF26" si="3">AE8/A$9</f>
        <v>0</v>
      </c>
      <c r="AR8" s="4">
        <v>2</v>
      </c>
      <c r="AS8" s="4"/>
      <c r="AT8" s="4"/>
      <c r="AU8" s="21">
        <f t="shared" ref="AU8:AU26" si="4">AT8/A$10</f>
        <v>0</v>
      </c>
      <c r="BQ8" s="4">
        <v>2</v>
      </c>
      <c r="BR8" s="1">
        <v>10</v>
      </c>
      <c r="BS8" s="4">
        <v>250.62</v>
      </c>
      <c r="BT8" s="4">
        <v>148</v>
      </c>
      <c r="BU8" s="21">
        <f t="shared" ref="BU8:BU16" si="5">BT8/BL$7</f>
        <v>0.29599999999999999</v>
      </c>
    </row>
    <row r="9" spans="1:77">
      <c r="A9" s="4">
        <v>500</v>
      </c>
      <c r="B9" s="52">
        <v>224</v>
      </c>
      <c r="C9" s="52">
        <v>224</v>
      </c>
      <c r="D9" s="52">
        <f t="shared" si="0"/>
        <v>9.9649234693877549E-3</v>
      </c>
      <c r="F9" s="4">
        <v>3</v>
      </c>
      <c r="G9" s="1">
        <v>10</v>
      </c>
      <c r="H9" s="4">
        <v>0</v>
      </c>
      <c r="I9" s="4">
        <v>1</v>
      </c>
      <c r="J9" s="21">
        <f t="shared" si="1"/>
        <v>2E-3</v>
      </c>
      <c r="N9" s="4">
        <v>3</v>
      </c>
      <c r="O9" s="4">
        <v>811.04</v>
      </c>
      <c r="P9" s="4">
        <v>435</v>
      </c>
      <c r="Q9" s="21">
        <f t="shared" si="2"/>
        <v>0.87</v>
      </c>
      <c r="AC9" s="4">
        <v>3</v>
      </c>
      <c r="AD9" s="4"/>
      <c r="AE9" s="4"/>
      <c r="AF9" s="21">
        <f t="shared" si="3"/>
        <v>0</v>
      </c>
      <c r="AR9" s="4">
        <v>3</v>
      </c>
      <c r="AS9" s="4"/>
      <c r="AT9" s="4"/>
      <c r="AU9" s="21">
        <f t="shared" si="4"/>
        <v>0</v>
      </c>
      <c r="BQ9" s="4">
        <v>3</v>
      </c>
      <c r="BR9" s="1">
        <v>10</v>
      </c>
      <c r="BS9" s="4">
        <v>811.04</v>
      </c>
      <c r="BT9" s="4">
        <v>435</v>
      </c>
      <c r="BU9" s="21">
        <f t="shared" si="5"/>
        <v>0.87</v>
      </c>
    </row>
    <row r="10" spans="1:77">
      <c r="A10" s="4">
        <v>500</v>
      </c>
      <c r="B10" s="55">
        <v>250</v>
      </c>
      <c r="C10" s="55">
        <v>250</v>
      </c>
      <c r="D10" s="55">
        <f t="shared" si="0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21">
        <f t="shared" si="1"/>
        <v>2E-3</v>
      </c>
      <c r="N10" s="4">
        <v>4</v>
      </c>
      <c r="O10" s="4">
        <v>25.46</v>
      </c>
      <c r="P10" s="4">
        <v>3</v>
      </c>
      <c r="Q10" s="21">
        <f t="shared" si="2"/>
        <v>6.0000000000000001E-3</v>
      </c>
      <c r="AC10" s="4">
        <v>4</v>
      </c>
      <c r="AD10" s="4"/>
      <c r="AE10" s="4"/>
      <c r="AF10" s="21">
        <f t="shared" si="3"/>
        <v>0</v>
      </c>
      <c r="AR10" s="4">
        <v>4</v>
      </c>
      <c r="AS10" s="4"/>
      <c r="AT10" s="4"/>
      <c r="AU10" s="21">
        <f t="shared" si="4"/>
        <v>0</v>
      </c>
      <c r="BL10" s="103" t="s">
        <v>15</v>
      </c>
      <c r="BM10" s="103"/>
      <c r="BQ10" s="4">
        <v>4</v>
      </c>
      <c r="BR10" s="1">
        <v>10</v>
      </c>
      <c r="BS10" s="4">
        <v>25.46</v>
      </c>
      <c r="BT10" s="4">
        <v>3</v>
      </c>
      <c r="BU10" s="21">
        <f t="shared" si="5"/>
        <v>6.0000000000000001E-3</v>
      </c>
    </row>
    <row r="11" spans="1:77">
      <c r="F11" s="4">
        <v>5</v>
      </c>
      <c r="G11" s="1">
        <v>10</v>
      </c>
      <c r="H11" s="4">
        <v>13.23</v>
      </c>
      <c r="I11" s="4">
        <v>2</v>
      </c>
      <c r="J11" s="21">
        <f t="shared" si="1"/>
        <v>4.0000000000000001E-3</v>
      </c>
      <c r="N11" s="4">
        <v>5</v>
      </c>
      <c r="O11" s="4">
        <v>490.79</v>
      </c>
      <c r="P11" s="4">
        <v>435</v>
      </c>
      <c r="Q11" s="21">
        <f t="shared" si="2"/>
        <v>0.87</v>
      </c>
      <c r="AC11" s="4">
        <v>5</v>
      </c>
      <c r="AD11" s="4"/>
      <c r="AE11" s="4"/>
      <c r="AF11" s="21">
        <f t="shared" si="3"/>
        <v>0</v>
      </c>
      <c r="AR11" s="4">
        <v>5</v>
      </c>
      <c r="AS11" s="4"/>
      <c r="AT11" s="4"/>
      <c r="AU11" s="21">
        <f t="shared" si="4"/>
        <v>0</v>
      </c>
      <c r="BL11" s="12">
        <v>1</v>
      </c>
      <c r="BM11" s="13" t="s">
        <v>16</v>
      </c>
      <c r="BQ11" s="4">
        <v>5</v>
      </c>
      <c r="BR11" s="1">
        <v>10</v>
      </c>
      <c r="BS11" s="4">
        <v>490.79</v>
      </c>
      <c r="BT11" s="4">
        <v>435</v>
      </c>
      <c r="BU11" s="21">
        <f t="shared" si="5"/>
        <v>0.87</v>
      </c>
    </row>
    <row r="12" spans="1:77">
      <c r="F12" s="4">
        <v>6</v>
      </c>
      <c r="G12" s="1">
        <v>10</v>
      </c>
      <c r="H12" s="4">
        <v>0</v>
      </c>
      <c r="I12" s="4">
        <v>1</v>
      </c>
      <c r="J12" s="21">
        <f t="shared" si="1"/>
        <v>2E-3</v>
      </c>
      <c r="N12" s="4">
        <v>6</v>
      </c>
      <c r="O12" s="4">
        <v>608.11</v>
      </c>
      <c r="P12" s="4">
        <v>393</v>
      </c>
      <c r="Q12" s="21">
        <f t="shared" si="2"/>
        <v>0.78600000000000003</v>
      </c>
      <c r="AC12" s="4">
        <v>6</v>
      </c>
      <c r="AD12" s="4"/>
      <c r="AE12" s="4"/>
      <c r="AF12" s="21">
        <f t="shared" si="3"/>
        <v>0</v>
      </c>
      <c r="AR12" s="4">
        <v>6</v>
      </c>
      <c r="AS12" s="4"/>
      <c r="AT12" s="4"/>
      <c r="AU12" s="21">
        <f t="shared" si="4"/>
        <v>0</v>
      </c>
      <c r="BQ12" s="4">
        <v>6</v>
      </c>
      <c r="BR12" s="1">
        <v>10</v>
      </c>
      <c r="BS12" s="4">
        <v>608.11</v>
      </c>
      <c r="BT12" s="4">
        <v>393</v>
      </c>
      <c r="BU12" s="21">
        <f t="shared" si="5"/>
        <v>0.78600000000000003</v>
      </c>
    </row>
    <row r="13" spans="1:77">
      <c r="F13" s="4">
        <v>7</v>
      </c>
      <c r="G13" s="1">
        <v>10</v>
      </c>
      <c r="H13" s="4">
        <v>13.23</v>
      </c>
      <c r="I13" s="4">
        <v>2</v>
      </c>
      <c r="J13" s="21">
        <f t="shared" si="1"/>
        <v>4.0000000000000001E-3</v>
      </c>
      <c r="N13" s="4">
        <v>7</v>
      </c>
      <c r="O13" s="4">
        <v>740.46</v>
      </c>
      <c r="P13" s="4">
        <v>409</v>
      </c>
      <c r="Q13" s="21">
        <f t="shared" si="2"/>
        <v>0.81799999999999995</v>
      </c>
      <c r="AC13" s="4">
        <v>7</v>
      </c>
      <c r="AD13" s="4"/>
      <c r="AE13" s="4"/>
      <c r="AF13" s="21">
        <f t="shared" si="3"/>
        <v>0</v>
      </c>
      <c r="AR13" s="4">
        <v>7</v>
      </c>
      <c r="AS13" s="4"/>
      <c r="AT13" s="4"/>
      <c r="AU13" s="21">
        <f t="shared" si="4"/>
        <v>0</v>
      </c>
      <c r="BQ13" s="4">
        <v>7</v>
      </c>
      <c r="BR13" s="1">
        <v>10</v>
      </c>
      <c r="BS13" s="4">
        <v>740.46</v>
      </c>
      <c r="BT13" s="4">
        <v>409</v>
      </c>
      <c r="BU13" s="21">
        <f t="shared" si="5"/>
        <v>0.81799999999999995</v>
      </c>
    </row>
    <row r="14" spans="1:77">
      <c r="F14" s="4">
        <v>8</v>
      </c>
      <c r="G14" s="1">
        <v>10</v>
      </c>
      <c r="H14" s="4">
        <v>25.46</v>
      </c>
      <c r="I14" s="4">
        <v>3</v>
      </c>
      <c r="J14" s="21">
        <f t="shared" si="1"/>
        <v>6.0000000000000001E-3</v>
      </c>
      <c r="N14" s="4">
        <v>8</v>
      </c>
      <c r="O14" s="4">
        <v>617.59</v>
      </c>
      <c r="P14" s="4">
        <v>430</v>
      </c>
      <c r="Q14" s="21">
        <f t="shared" si="2"/>
        <v>0.86</v>
      </c>
      <c r="AC14" s="4">
        <v>8</v>
      </c>
      <c r="AD14" s="4"/>
      <c r="AE14" s="4"/>
      <c r="AF14" s="21">
        <f t="shared" si="3"/>
        <v>0</v>
      </c>
      <c r="AR14" s="4">
        <v>8</v>
      </c>
      <c r="AS14" s="4"/>
      <c r="AT14" s="4"/>
      <c r="AU14" s="21">
        <f t="shared" si="4"/>
        <v>0</v>
      </c>
      <c r="BQ14" s="4">
        <v>8</v>
      </c>
      <c r="BR14" s="1">
        <v>10</v>
      </c>
      <c r="BS14" s="4">
        <v>617.59</v>
      </c>
      <c r="BT14" s="4">
        <v>430</v>
      </c>
      <c r="BU14" s="21">
        <f t="shared" si="5"/>
        <v>0.86</v>
      </c>
    </row>
    <row r="15" spans="1:77">
      <c r="F15" s="4">
        <v>9</v>
      </c>
      <c r="G15" s="1">
        <v>10</v>
      </c>
      <c r="H15" s="4">
        <v>0</v>
      </c>
      <c r="I15" s="4">
        <v>1</v>
      </c>
      <c r="J15" s="21">
        <f t="shared" si="1"/>
        <v>2E-3</v>
      </c>
      <c r="N15" s="4">
        <v>9</v>
      </c>
      <c r="O15" s="4">
        <v>402.4</v>
      </c>
      <c r="P15" s="4">
        <v>369</v>
      </c>
      <c r="Q15" s="21">
        <f t="shared" si="2"/>
        <v>0.73799999999999999</v>
      </c>
      <c r="AC15" s="4">
        <v>9</v>
      </c>
      <c r="AD15" s="4"/>
      <c r="AE15" s="4"/>
      <c r="AF15" s="21">
        <f t="shared" si="3"/>
        <v>0</v>
      </c>
      <c r="AR15" s="4">
        <v>9</v>
      </c>
      <c r="AS15" s="4"/>
      <c r="AT15" s="4"/>
      <c r="AU15" s="21">
        <f t="shared" si="4"/>
        <v>0</v>
      </c>
      <c r="BQ15" s="4">
        <v>9</v>
      </c>
      <c r="BR15" s="1">
        <v>10</v>
      </c>
      <c r="BS15" s="4">
        <v>402.4</v>
      </c>
      <c r="BT15" s="4">
        <v>369</v>
      </c>
      <c r="BU15" s="21">
        <f t="shared" si="5"/>
        <v>0.73799999999999999</v>
      </c>
    </row>
    <row r="16" spans="1:77">
      <c r="F16" s="4">
        <v>10</v>
      </c>
      <c r="G16" s="1">
        <v>10</v>
      </c>
      <c r="H16" s="4">
        <v>0</v>
      </c>
      <c r="I16" s="4">
        <v>1</v>
      </c>
      <c r="J16" s="21">
        <f t="shared" si="1"/>
        <v>2E-3</v>
      </c>
      <c r="N16" s="4">
        <v>10</v>
      </c>
      <c r="O16" s="4">
        <v>495.24</v>
      </c>
      <c r="P16" s="4">
        <v>390</v>
      </c>
      <c r="Q16" s="21">
        <f t="shared" si="2"/>
        <v>0.78</v>
      </c>
      <c r="AC16" s="4">
        <v>10</v>
      </c>
      <c r="AD16" s="4"/>
      <c r="AE16" s="4"/>
      <c r="AF16" s="21">
        <f t="shared" si="3"/>
        <v>0</v>
      </c>
      <c r="AR16" s="4">
        <v>10</v>
      </c>
      <c r="AS16" s="4"/>
      <c r="AT16" s="4"/>
      <c r="AU16" s="21">
        <f t="shared" si="4"/>
        <v>0</v>
      </c>
      <c r="BQ16" s="4">
        <v>10</v>
      </c>
      <c r="BR16" s="1">
        <v>10</v>
      </c>
      <c r="BS16" s="4">
        <v>495.24</v>
      </c>
      <c r="BT16" s="4">
        <v>390</v>
      </c>
      <c r="BU16" s="21">
        <f t="shared" si="5"/>
        <v>0.78</v>
      </c>
    </row>
    <row r="17" spans="1:77">
      <c r="F17" s="4">
        <v>11</v>
      </c>
      <c r="G17" s="1"/>
      <c r="H17" s="4"/>
      <c r="I17" s="4"/>
      <c r="J17" s="21"/>
      <c r="N17" s="4">
        <v>11</v>
      </c>
      <c r="O17" s="4">
        <v>691.51</v>
      </c>
      <c r="P17" s="4">
        <v>401</v>
      </c>
      <c r="Q17" s="21">
        <f t="shared" si="2"/>
        <v>0.80200000000000005</v>
      </c>
      <c r="AC17" s="4">
        <v>11</v>
      </c>
      <c r="AD17" s="4"/>
      <c r="AE17" s="4"/>
      <c r="AF17" s="21">
        <f t="shared" si="3"/>
        <v>0</v>
      </c>
      <c r="AR17" s="4">
        <v>11</v>
      </c>
      <c r="AS17" s="4"/>
      <c r="AT17" s="4"/>
      <c r="AU17" s="21">
        <f t="shared" si="4"/>
        <v>0</v>
      </c>
      <c r="BQ17" s="4">
        <v>11</v>
      </c>
      <c r="BR17" s="1"/>
      <c r="BS17" s="4"/>
      <c r="BT17" s="4"/>
      <c r="BU17" s="21"/>
    </row>
    <row r="18" spans="1:77">
      <c r="F18" s="4">
        <v>12</v>
      </c>
      <c r="G18" s="1"/>
      <c r="H18" s="4"/>
      <c r="I18" s="4"/>
      <c r="J18" s="21"/>
      <c r="N18" s="4">
        <v>12</v>
      </c>
      <c r="O18" s="4">
        <v>495.24</v>
      </c>
      <c r="P18" s="4">
        <v>454</v>
      </c>
      <c r="Q18" s="21">
        <f t="shared" si="2"/>
        <v>0.90800000000000003</v>
      </c>
      <c r="AC18" s="4">
        <v>12</v>
      </c>
      <c r="AD18" s="4"/>
      <c r="AE18" s="4"/>
      <c r="AF18" s="21">
        <f t="shared" si="3"/>
        <v>0</v>
      </c>
      <c r="AR18" s="4">
        <v>12</v>
      </c>
      <c r="AS18" s="4"/>
      <c r="AT18" s="4"/>
      <c r="AU18" s="21">
        <f t="shared" si="4"/>
        <v>0</v>
      </c>
      <c r="BQ18" s="4">
        <v>12</v>
      </c>
      <c r="BR18" s="1"/>
      <c r="BS18" s="4"/>
      <c r="BT18" s="4"/>
      <c r="BU18" s="21"/>
    </row>
    <row r="19" spans="1:77">
      <c r="F19" s="4">
        <v>13</v>
      </c>
      <c r="G19" s="1"/>
      <c r="H19" s="4"/>
      <c r="I19" s="4"/>
      <c r="J19" s="21"/>
      <c r="N19" s="4">
        <v>13</v>
      </c>
      <c r="O19" s="4">
        <v>585.86</v>
      </c>
      <c r="P19" s="4">
        <v>456</v>
      </c>
      <c r="Q19" s="21">
        <f t="shared" si="2"/>
        <v>0.91200000000000003</v>
      </c>
      <c r="AC19" s="4">
        <v>13</v>
      </c>
      <c r="AD19" s="4"/>
      <c r="AE19" s="4"/>
      <c r="AF19" s="21">
        <f t="shared" si="3"/>
        <v>0</v>
      </c>
      <c r="AR19" s="4">
        <v>13</v>
      </c>
      <c r="AS19" s="4"/>
      <c r="AT19" s="4"/>
      <c r="AU19" s="21">
        <f t="shared" si="4"/>
        <v>0</v>
      </c>
      <c r="BQ19" s="4">
        <v>13</v>
      </c>
      <c r="BR19" s="1"/>
      <c r="BS19" s="4"/>
      <c r="BT19" s="4"/>
      <c r="BU19" s="21"/>
    </row>
    <row r="20" spans="1:77">
      <c r="F20" s="4">
        <v>14</v>
      </c>
      <c r="G20" s="1"/>
      <c r="H20" s="4"/>
      <c r="I20" s="4"/>
      <c r="J20" s="21"/>
      <c r="N20" s="4">
        <v>14</v>
      </c>
      <c r="O20" s="4">
        <v>466.35</v>
      </c>
      <c r="P20" s="4">
        <v>454</v>
      </c>
      <c r="Q20" s="21">
        <f t="shared" si="2"/>
        <v>0.90800000000000003</v>
      </c>
      <c r="AC20" s="4">
        <v>14</v>
      </c>
      <c r="AD20" s="4"/>
      <c r="AE20" s="4"/>
      <c r="AF20" s="21">
        <f t="shared" si="3"/>
        <v>0</v>
      </c>
      <c r="AR20" s="4">
        <v>14</v>
      </c>
      <c r="AS20" s="4"/>
      <c r="AT20" s="4"/>
      <c r="AU20" s="21">
        <f t="shared" si="4"/>
        <v>0</v>
      </c>
      <c r="BQ20" s="4">
        <v>14</v>
      </c>
      <c r="BR20" s="1"/>
      <c r="BS20" s="4"/>
      <c r="BT20" s="4"/>
      <c r="BU20" s="21"/>
    </row>
    <row r="21" spans="1:77">
      <c r="F21" s="4">
        <v>15</v>
      </c>
      <c r="G21" s="1"/>
      <c r="H21" s="4"/>
      <c r="I21" s="4"/>
      <c r="J21" s="21"/>
      <c r="N21" s="4">
        <v>15</v>
      </c>
      <c r="O21" s="4">
        <v>779.36</v>
      </c>
      <c r="P21" s="4">
        <v>431</v>
      </c>
      <c r="Q21" s="21">
        <f t="shared" si="2"/>
        <v>0.86199999999999999</v>
      </c>
      <c r="AC21" s="4">
        <v>15</v>
      </c>
      <c r="AD21" s="4"/>
      <c r="AE21" s="4"/>
      <c r="AF21" s="21">
        <f t="shared" si="3"/>
        <v>0</v>
      </c>
      <c r="AR21" s="4">
        <v>15</v>
      </c>
      <c r="AS21" s="4"/>
      <c r="AT21" s="4"/>
      <c r="AU21" s="21">
        <f t="shared" si="4"/>
        <v>0</v>
      </c>
      <c r="BQ21" s="4">
        <v>15</v>
      </c>
      <c r="BR21" s="1"/>
      <c r="BS21" s="4"/>
      <c r="BT21" s="4"/>
      <c r="BU21" s="21"/>
    </row>
    <row r="22" spans="1:77">
      <c r="F22" s="4">
        <v>16</v>
      </c>
      <c r="G22" s="1"/>
      <c r="H22" s="4"/>
      <c r="I22" s="4"/>
      <c r="J22" s="21"/>
      <c r="N22" s="4">
        <v>16</v>
      </c>
      <c r="O22" s="4">
        <v>566.42999999999995</v>
      </c>
      <c r="P22" s="4">
        <v>429</v>
      </c>
      <c r="Q22" s="21">
        <f t="shared" si="2"/>
        <v>0.85799999999999998</v>
      </c>
      <c r="AC22" s="4">
        <v>16</v>
      </c>
      <c r="AD22" s="4"/>
      <c r="AE22" s="4"/>
      <c r="AF22" s="21">
        <f t="shared" si="3"/>
        <v>0</v>
      </c>
      <c r="AR22" s="4">
        <v>16</v>
      </c>
      <c r="AS22" s="4"/>
      <c r="AT22" s="4"/>
      <c r="AU22" s="21">
        <f t="shared" si="4"/>
        <v>0</v>
      </c>
      <c r="BQ22" s="4">
        <v>16</v>
      </c>
      <c r="BR22" s="1"/>
      <c r="BS22" s="4"/>
      <c r="BT22" s="4"/>
      <c r="BU22" s="21"/>
    </row>
    <row r="23" spans="1:77">
      <c r="F23" s="4">
        <v>17</v>
      </c>
      <c r="G23" s="1"/>
      <c r="H23" s="4"/>
      <c r="I23" s="4"/>
      <c r="J23" s="21"/>
      <c r="N23" s="4">
        <v>17</v>
      </c>
      <c r="O23" s="4">
        <v>613.13</v>
      </c>
      <c r="P23" s="4">
        <v>427</v>
      </c>
      <c r="Q23" s="21">
        <f t="shared" si="2"/>
        <v>0.85399999999999998</v>
      </c>
      <c r="AC23" s="4">
        <v>17</v>
      </c>
      <c r="AD23" s="4"/>
      <c r="AE23" s="4"/>
      <c r="AF23" s="21">
        <f t="shared" si="3"/>
        <v>0</v>
      </c>
      <c r="AR23" s="4">
        <v>17</v>
      </c>
      <c r="AS23" s="4"/>
      <c r="AT23" s="4"/>
      <c r="AU23" s="21">
        <f t="shared" si="4"/>
        <v>0</v>
      </c>
      <c r="BQ23" s="4">
        <v>17</v>
      </c>
      <c r="BR23" s="1"/>
      <c r="BS23" s="4"/>
      <c r="BT23" s="4"/>
      <c r="BU23" s="21"/>
    </row>
    <row r="24" spans="1:77">
      <c r="F24" s="4">
        <v>18</v>
      </c>
      <c r="G24" s="1"/>
      <c r="H24" s="4"/>
      <c r="I24" s="4"/>
      <c r="J24" s="21"/>
      <c r="N24" s="4">
        <v>18</v>
      </c>
      <c r="O24" s="4">
        <v>529.76</v>
      </c>
      <c r="P24" s="4">
        <v>454</v>
      </c>
      <c r="Q24" s="21">
        <f t="shared" si="2"/>
        <v>0.90800000000000003</v>
      </c>
      <c r="AC24" s="4">
        <v>18</v>
      </c>
      <c r="AD24" s="4"/>
      <c r="AE24" s="4"/>
      <c r="AF24" s="21">
        <f t="shared" si="3"/>
        <v>0</v>
      </c>
      <c r="AR24" s="4">
        <v>18</v>
      </c>
      <c r="AS24" s="4"/>
      <c r="AT24" s="4"/>
      <c r="AU24" s="21">
        <f t="shared" si="4"/>
        <v>0</v>
      </c>
      <c r="BQ24" s="4">
        <v>18</v>
      </c>
      <c r="BR24" s="1"/>
      <c r="BS24" s="4"/>
      <c r="BT24" s="4"/>
      <c r="BU24" s="21"/>
    </row>
    <row r="25" spans="1:77">
      <c r="F25" s="4">
        <v>19</v>
      </c>
      <c r="G25" s="1"/>
      <c r="H25" s="4"/>
      <c r="I25" s="4"/>
      <c r="J25" s="21"/>
      <c r="N25" s="4">
        <v>19</v>
      </c>
      <c r="O25" s="4">
        <v>395.19</v>
      </c>
      <c r="P25" s="4">
        <v>462</v>
      </c>
      <c r="Q25" s="21">
        <f t="shared" si="2"/>
        <v>0.92400000000000004</v>
      </c>
      <c r="AC25" s="4">
        <v>19</v>
      </c>
      <c r="AD25" s="4"/>
      <c r="AE25" s="4"/>
      <c r="AF25" s="21">
        <f t="shared" si="3"/>
        <v>0</v>
      </c>
      <c r="AR25" s="4">
        <v>19</v>
      </c>
      <c r="AS25" s="4"/>
      <c r="AT25" s="4"/>
      <c r="AU25" s="21">
        <f t="shared" si="4"/>
        <v>0</v>
      </c>
      <c r="BQ25" s="4">
        <v>19</v>
      </c>
      <c r="BR25" s="1"/>
      <c r="BS25" s="4"/>
      <c r="BT25" s="4"/>
      <c r="BU25" s="21"/>
    </row>
    <row r="26" spans="1:77">
      <c r="F26" s="4">
        <v>20</v>
      </c>
      <c r="G26" s="1"/>
      <c r="H26" s="4"/>
      <c r="I26" s="4"/>
      <c r="J26" s="21"/>
      <c r="N26" s="4">
        <v>20</v>
      </c>
      <c r="O26" s="4">
        <v>671.51</v>
      </c>
      <c r="P26" s="4">
        <v>427</v>
      </c>
      <c r="Q26" s="21">
        <f t="shared" si="2"/>
        <v>0.85399999999999998</v>
      </c>
      <c r="AC26" s="4">
        <v>20</v>
      </c>
      <c r="AD26" s="4"/>
      <c r="AE26" s="4"/>
      <c r="AF26" s="21">
        <f t="shared" si="3"/>
        <v>0</v>
      </c>
      <c r="AR26" s="4">
        <v>20</v>
      </c>
      <c r="AS26" s="4"/>
      <c r="AT26" s="4"/>
      <c r="AU26" s="21">
        <f t="shared" si="4"/>
        <v>0</v>
      </c>
      <c r="BQ26" s="4">
        <v>20</v>
      </c>
      <c r="BR26" s="1"/>
      <c r="BS26" s="4"/>
      <c r="BT26" s="4"/>
      <c r="BU26" s="21"/>
    </row>
    <row r="27" spans="1:77">
      <c r="H27" s="1"/>
      <c r="BS27" s="1"/>
      <c r="BV27" s="6"/>
    </row>
    <row r="28" spans="1:77">
      <c r="A28" s="103" t="s">
        <v>15</v>
      </c>
      <c r="B28" s="103"/>
      <c r="H28" s="1"/>
      <c r="BS28" s="1"/>
      <c r="BV28" s="6"/>
    </row>
    <row r="29" spans="1:77">
      <c r="A29" s="12">
        <v>1</v>
      </c>
      <c r="B29" s="13" t="s">
        <v>16</v>
      </c>
      <c r="H29" s="1"/>
      <c r="BS29" s="1"/>
      <c r="BV29" s="6"/>
    </row>
    <row r="30" spans="1:77" ht="15.75">
      <c r="H30" s="1"/>
      <c r="N30" s="107" t="s">
        <v>39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9"/>
      <c r="AC30" s="113" t="s">
        <v>40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5"/>
      <c r="AR30" s="148" t="s">
        <v>41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50"/>
      <c r="BS30" s="1"/>
      <c r="BV30" s="6"/>
    </row>
    <row r="31" spans="1:77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52</v>
      </c>
      <c r="O31" s="145" t="s">
        <v>1</v>
      </c>
      <c r="P31" s="145" t="s">
        <v>3</v>
      </c>
      <c r="Q31" s="145" t="s">
        <v>2</v>
      </c>
      <c r="R31" s="3" t="s">
        <v>17</v>
      </c>
      <c r="S31" s="3" t="s">
        <v>18</v>
      </c>
      <c r="T31" s="3" t="s">
        <v>53</v>
      </c>
      <c r="U31" s="3" t="s">
        <v>54</v>
      </c>
      <c r="V31" s="3" t="s">
        <v>9</v>
      </c>
      <c r="W31" s="46" t="s">
        <v>43</v>
      </c>
      <c r="X31" s="46" t="s">
        <v>47</v>
      </c>
      <c r="Y31" s="46" t="s">
        <v>9</v>
      </c>
      <c r="Z31" s="46" t="s">
        <v>47</v>
      </c>
      <c r="AA31" s="46" t="s">
        <v>42</v>
      </c>
      <c r="AB31" s="46" t="s">
        <v>47</v>
      </c>
      <c r="AC31" s="3" t="s">
        <v>52</v>
      </c>
      <c r="AD31" s="145" t="s">
        <v>1</v>
      </c>
      <c r="AE31" s="145" t="s">
        <v>3</v>
      </c>
      <c r="AF31" s="145" t="s">
        <v>2</v>
      </c>
      <c r="AG31" s="3" t="s">
        <v>17</v>
      </c>
      <c r="AH31" s="3" t="s">
        <v>18</v>
      </c>
      <c r="AI31" s="3" t="s">
        <v>53</v>
      </c>
      <c r="AJ31" s="3" t="s">
        <v>54</v>
      </c>
      <c r="AK31" s="3" t="s">
        <v>9</v>
      </c>
      <c r="AL31" s="51" t="s">
        <v>43</v>
      </c>
      <c r="AM31" s="51" t="s">
        <v>47</v>
      </c>
      <c r="AN31" s="51" t="s">
        <v>9</v>
      </c>
      <c r="AO31" s="51" t="s">
        <v>47</v>
      </c>
      <c r="AP31" s="51" t="s">
        <v>42</v>
      </c>
      <c r="AQ31" s="51" t="s">
        <v>47</v>
      </c>
      <c r="AR31" s="3" t="s">
        <v>52</v>
      </c>
      <c r="AS31" s="145" t="s">
        <v>1</v>
      </c>
      <c r="AT31" s="145" t="s">
        <v>3</v>
      </c>
      <c r="AU31" s="145" t="s">
        <v>2</v>
      </c>
      <c r="AV31" s="3" t="s">
        <v>17</v>
      </c>
      <c r="AW31" s="3" t="s">
        <v>18</v>
      </c>
      <c r="AX31" s="3" t="s">
        <v>53</v>
      </c>
      <c r="AY31" s="3" t="s">
        <v>54</v>
      </c>
      <c r="AZ31" s="3" t="s">
        <v>9</v>
      </c>
      <c r="BA31" s="14" t="s">
        <v>43</v>
      </c>
      <c r="BB31" s="14" t="s">
        <v>47</v>
      </c>
      <c r="BC31" s="14" t="s">
        <v>9</v>
      </c>
      <c r="BD31" s="14" t="s">
        <v>47</v>
      </c>
      <c r="BE31" s="14" t="s">
        <v>42</v>
      </c>
      <c r="BF31" s="14" t="s">
        <v>47</v>
      </c>
      <c r="BL31" s="3" t="s">
        <v>4</v>
      </c>
      <c r="BM31" s="3" t="s">
        <v>7</v>
      </c>
      <c r="BN31" s="3" t="s">
        <v>8</v>
      </c>
      <c r="BO31" s="3" t="s">
        <v>37</v>
      </c>
      <c r="BQ31" s="3" t="s">
        <v>5</v>
      </c>
      <c r="BR31" s="7" t="s">
        <v>6</v>
      </c>
      <c r="BS31" s="5" t="s">
        <v>1</v>
      </c>
      <c r="BT31" s="5" t="s">
        <v>3</v>
      </c>
      <c r="BU31" s="5" t="s">
        <v>2</v>
      </c>
      <c r="BW31" s="14" t="s">
        <v>17</v>
      </c>
      <c r="BX31" s="14" t="s">
        <v>18</v>
      </c>
      <c r="BY31" s="14" t="s">
        <v>9</v>
      </c>
    </row>
    <row r="32" spans="1:77">
      <c r="A32" s="4">
        <v>500</v>
      </c>
      <c r="B32" s="16">
        <f>B7</f>
        <v>500</v>
      </c>
      <c r="C32" s="16">
        <f t="shared" ref="C32:D32" si="6">C7</f>
        <v>500</v>
      </c>
      <c r="D32" s="16">
        <f t="shared" si="6"/>
        <v>2E-3</v>
      </c>
      <c r="F32" s="4">
        <v>1</v>
      </c>
      <c r="G32" s="1">
        <v>15</v>
      </c>
      <c r="H32" s="4">
        <v>0</v>
      </c>
      <c r="I32" s="4">
        <v>1</v>
      </c>
      <c r="J32" s="21">
        <f>I32/A$32</f>
        <v>2E-3</v>
      </c>
      <c r="K32" s="15">
        <f>AVERAGE(H32:H41)</f>
        <v>27.387</v>
      </c>
      <c r="L32" s="15">
        <f>AVERAGEIF(H32:H41,"&gt;0")</f>
        <v>39.124285714285712</v>
      </c>
      <c r="M32" s="19">
        <f>AVERAGE(J32:J41)</f>
        <v>7.4000000000000012E-3</v>
      </c>
      <c r="N32" s="4">
        <v>1</v>
      </c>
      <c r="O32" s="4">
        <v>334.02</v>
      </c>
      <c r="P32" s="4">
        <v>488</v>
      </c>
      <c r="Q32" s="21">
        <f>P32/A$33</f>
        <v>0.97599999999999998</v>
      </c>
      <c r="R32" s="146">
        <f>AVERAGE(O32:O51)</f>
        <v>286.10050000000001</v>
      </c>
      <c r="S32" s="146">
        <f>AVERAGEIF(O32:O51,"&gt;0")</f>
        <v>286.10050000000001</v>
      </c>
      <c r="T32" s="146">
        <f>VAR(O32:O51)</f>
        <v>979.28709973684067</v>
      </c>
      <c r="U32" s="146">
        <f>STDEV(O32:O51)</f>
        <v>31.293563231706944</v>
      </c>
      <c r="V32" s="147">
        <f>AVERAGE(Q32:Q51)</f>
        <v>0.98539999999999994</v>
      </c>
      <c r="W32" s="49">
        <v>286</v>
      </c>
      <c r="X32" s="67">
        <v>14.6</v>
      </c>
      <c r="Y32" s="67">
        <v>493</v>
      </c>
      <c r="Z32" s="67">
        <v>1.53</v>
      </c>
      <c r="AA32" s="50">
        <f>Y32/$A33</f>
        <v>0.98599999999999999</v>
      </c>
      <c r="AB32" s="50">
        <f>Z32/$A$33</f>
        <v>3.0600000000000002E-3</v>
      </c>
      <c r="AC32" s="4">
        <v>1</v>
      </c>
      <c r="AD32" s="4"/>
      <c r="AE32" s="4"/>
      <c r="AF32" s="21">
        <f>AE32/A$34</f>
        <v>0</v>
      </c>
      <c r="AG32" s="146" t="e">
        <f>AVERAGE(AD32:AD51)</f>
        <v>#DIV/0!</v>
      </c>
      <c r="AH32" s="146" t="e">
        <f>AVERAGEIF(AD32:AD51,"&gt;0")</f>
        <v>#DIV/0!</v>
      </c>
      <c r="AI32" s="146" t="e">
        <f>VAR(AD32:AD51)</f>
        <v>#DIV/0!</v>
      </c>
      <c r="AJ32" s="146" t="e">
        <f>STDEV(AD32:AD51)</f>
        <v>#DIV/0!</v>
      </c>
      <c r="AK32" s="147">
        <f>AVERAGE(AF32:AF51)</f>
        <v>0</v>
      </c>
      <c r="AL32" s="53"/>
      <c r="AM32" s="68"/>
      <c r="AN32" s="68"/>
      <c r="AO32" s="68"/>
      <c r="AP32" s="54">
        <f>AN32/$A34</f>
        <v>0</v>
      </c>
      <c r="AQ32" s="54">
        <f>AO32/$A$34</f>
        <v>0</v>
      </c>
      <c r="AR32" s="4">
        <v>1</v>
      </c>
      <c r="AS32" s="4"/>
      <c r="AT32" s="4"/>
      <c r="AU32" s="21">
        <f>AT32/A$35</f>
        <v>0</v>
      </c>
      <c r="AV32" s="146" t="e">
        <f>AVERAGE(AS32:AS51)</f>
        <v>#DIV/0!</v>
      </c>
      <c r="AW32" s="146" t="e">
        <f>AVERAGEIF(AS32:AS51,"&gt;0")</f>
        <v>#DIV/0!</v>
      </c>
      <c r="AX32" s="146" t="e">
        <f>VAR(AS32:AS51)</f>
        <v>#DIV/0!</v>
      </c>
      <c r="AY32" s="146" t="e">
        <f>STDEV(AS32:AS51)</f>
        <v>#DIV/0!</v>
      </c>
      <c r="AZ32" s="147">
        <f>AVERAGE(AU32:AU51)</f>
        <v>0</v>
      </c>
      <c r="BA32" s="18"/>
      <c r="BB32" s="69"/>
      <c r="BC32" s="69"/>
      <c r="BD32" s="69"/>
      <c r="BE32" s="20">
        <f>BC32/$A35</f>
        <v>0</v>
      </c>
      <c r="BF32" s="20">
        <f>BD32/$A$35</f>
        <v>0</v>
      </c>
      <c r="BL32" s="4">
        <v>500</v>
      </c>
      <c r="BM32" s="17">
        <v>158</v>
      </c>
      <c r="BN32" s="17">
        <v>158</v>
      </c>
      <c r="BO32" s="17">
        <f>BL32/(BM32*BN32)</f>
        <v>2.0028841531805799E-2</v>
      </c>
      <c r="BQ32" s="4">
        <v>1</v>
      </c>
      <c r="BR32" s="1">
        <v>15</v>
      </c>
      <c r="BS32" s="4">
        <v>334.02</v>
      </c>
      <c r="BT32" s="4">
        <v>488</v>
      </c>
      <c r="BU32" s="21">
        <f>BT32/BL$32</f>
        <v>0.97599999999999998</v>
      </c>
      <c r="BW32" s="18">
        <f>AVERAGE(BS32:BS41)</f>
        <v>284.10400000000004</v>
      </c>
      <c r="BX32" s="18">
        <f>AVERAGEIF(BS32:BS41,"&gt;0")</f>
        <v>284.10400000000004</v>
      </c>
      <c r="BY32" s="20">
        <f>AVERAGE(BU32:BU41)</f>
        <v>0.98460000000000003</v>
      </c>
    </row>
    <row r="33" spans="1:73">
      <c r="A33" s="4">
        <v>500</v>
      </c>
      <c r="B33" s="17">
        <f t="shared" ref="B33:D35" si="7">B8</f>
        <v>158</v>
      </c>
      <c r="C33" s="17">
        <f t="shared" si="7"/>
        <v>158</v>
      </c>
      <c r="D33" s="17">
        <f t="shared" si="7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21">
        <f t="shared" ref="J33:J41" si="8">I33/A$32</f>
        <v>1.6E-2</v>
      </c>
      <c r="N33" s="4">
        <v>2</v>
      </c>
      <c r="O33" s="4">
        <v>297.35000000000002</v>
      </c>
      <c r="P33" s="4">
        <v>491</v>
      </c>
      <c r="Q33" s="21">
        <f t="shared" ref="Q33:Q51" si="9">P33/A$33</f>
        <v>0.98199999999999998</v>
      </c>
      <c r="AC33" s="4">
        <v>2</v>
      </c>
      <c r="AD33" s="4"/>
      <c r="AE33" s="4"/>
      <c r="AF33" s="21">
        <f t="shared" ref="AF33:AF51" si="10">AE33/A$34</f>
        <v>0</v>
      </c>
      <c r="AO33" s="70"/>
      <c r="AR33" s="4">
        <v>2</v>
      </c>
      <c r="AS33" s="4"/>
      <c r="AT33" s="4"/>
      <c r="AU33" s="21">
        <f t="shared" ref="AU33:AU51" si="11">AT33/A$35</f>
        <v>0</v>
      </c>
      <c r="BQ33" s="4">
        <v>2</v>
      </c>
      <c r="BR33" s="1">
        <v>15</v>
      </c>
      <c r="BS33" s="4">
        <v>297.35000000000002</v>
      </c>
      <c r="BT33" s="4">
        <v>491</v>
      </c>
      <c r="BU33" s="21">
        <f t="shared" ref="BU33:BU41" si="12">BT33/BL$32</f>
        <v>0.98199999999999998</v>
      </c>
    </row>
    <row r="34" spans="1:73">
      <c r="A34" s="4">
        <v>500</v>
      </c>
      <c r="B34" s="52">
        <f t="shared" si="7"/>
        <v>224</v>
      </c>
      <c r="C34" s="52">
        <f t="shared" si="7"/>
        <v>224</v>
      </c>
      <c r="D34" s="52">
        <f t="shared" si="7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21">
        <f t="shared" si="8"/>
        <v>4.0000000000000001E-3</v>
      </c>
      <c r="N34" s="4">
        <v>3</v>
      </c>
      <c r="O34" s="4">
        <v>223.96</v>
      </c>
      <c r="P34" s="4">
        <v>498</v>
      </c>
      <c r="Q34" s="21">
        <f t="shared" si="9"/>
        <v>0.996</v>
      </c>
      <c r="AC34" s="4">
        <v>3</v>
      </c>
      <c r="AD34" s="4"/>
      <c r="AE34" s="4"/>
      <c r="AF34" s="21">
        <f t="shared" si="10"/>
        <v>0</v>
      </c>
      <c r="AR34" s="4">
        <v>3</v>
      </c>
      <c r="AS34" s="4"/>
      <c r="AT34" s="4"/>
      <c r="AU34" s="21">
        <f t="shared" si="11"/>
        <v>0</v>
      </c>
      <c r="BQ34" s="4">
        <v>3</v>
      </c>
      <c r="BR34" s="1">
        <v>15</v>
      </c>
      <c r="BS34" s="4">
        <v>223.96</v>
      </c>
      <c r="BT34" s="4">
        <v>498</v>
      </c>
      <c r="BU34" s="21">
        <f t="shared" si="12"/>
        <v>0.996</v>
      </c>
    </row>
    <row r="35" spans="1:73">
      <c r="A35" s="4">
        <v>500</v>
      </c>
      <c r="B35" s="55">
        <f t="shared" si="7"/>
        <v>250</v>
      </c>
      <c r="C35" s="55">
        <f t="shared" si="7"/>
        <v>250</v>
      </c>
      <c r="D35" s="55">
        <f t="shared" si="7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21">
        <f t="shared" si="8"/>
        <v>2E-3</v>
      </c>
      <c r="N35" s="4">
        <v>4</v>
      </c>
      <c r="O35" s="4">
        <v>292.32</v>
      </c>
      <c r="P35" s="4">
        <v>491</v>
      </c>
      <c r="Q35" s="21">
        <f t="shared" si="9"/>
        <v>0.98199999999999998</v>
      </c>
      <c r="AC35" s="4">
        <v>4</v>
      </c>
      <c r="AD35" s="4"/>
      <c r="AE35" s="4"/>
      <c r="AF35" s="21">
        <f t="shared" si="10"/>
        <v>0</v>
      </c>
      <c r="AR35" s="4">
        <v>4</v>
      </c>
      <c r="AS35" s="4"/>
      <c r="AT35" s="4"/>
      <c r="AU35" s="21">
        <f t="shared" si="11"/>
        <v>0</v>
      </c>
      <c r="BL35" s="103" t="s">
        <v>15</v>
      </c>
      <c r="BM35" s="103"/>
      <c r="BQ35" s="4">
        <v>4</v>
      </c>
      <c r="BR35" s="1">
        <v>15</v>
      </c>
      <c r="BS35" s="4">
        <v>292.32</v>
      </c>
      <c r="BT35" s="4">
        <v>491</v>
      </c>
      <c r="BU35" s="21">
        <f t="shared" si="12"/>
        <v>0.98199999999999998</v>
      </c>
    </row>
    <row r="36" spans="1:73">
      <c r="F36" s="4">
        <v>5</v>
      </c>
      <c r="G36" s="1">
        <v>15</v>
      </c>
      <c r="H36" s="4">
        <v>54.93</v>
      </c>
      <c r="I36" s="4">
        <v>6</v>
      </c>
      <c r="J36" s="21">
        <f t="shared" si="8"/>
        <v>1.2E-2</v>
      </c>
      <c r="N36" s="4">
        <v>5</v>
      </c>
      <c r="O36" s="4">
        <v>307.33999999999997</v>
      </c>
      <c r="P36" s="4">
        <v>492</v>
      </c>
      <c r="Q36" s="21">
        <f t="shared" si="9"/>
        <v>0.98399999999999999</v>
      </c>
      <c r="AC36" s="4">
        <v>5</v>
      </c>
      <c r="AD36" s="4"/>
      <c r="AE36" s="4"/>
      <c r="AF36" s="21">
        <f t="shared" si="10"/>
        <v>0</v>
      </c>
      <c r="AR36" s="4">
        <v>5</v>
      </c>
      <c r="AS36" s="4"/>
      <c r="AT36" s="4"/>
      <c r="AU36" s="21">
        <f t="shared" si="11"/>
        <v>0</v>
      </c>
      <c r="BL36" s="12">
        <v>1</v>
      </c>
      <c r="BM36" s="13" t="s">
        <v>16</v>
      </c>
      <c r="BQ36" s="4">
        <v>5</v>
      </c>
      <c r="BR36" s="1">
        <v>15</v>
      </c>
      <c r="BS36" s="4">
        <v>307.33999999999997</v>
      </c>
      <c r="BT36" s="4">
        <v>492</v>
      </c>
      <c r="BU36" s="21">
        <f t="shared" si="12"/>
        <v>0.98399999999999999</v>
      </c>
    </row>
    <row r="37" spans="1:73">
      <c r="F37" s="4">
        <v>6</v>
      </c>
      <c r="G37" s="1">
        <v>15</v>
      </c>
      <c r="H37" s="4">
        <v>13.23</v>
      </c>
      <c r="I37" s="4">
        <v>2</v>
      </c>
      <c r="J37" s="21">
        <f t="shared" si="8"/>
        <v>4.0000000000000001E-3</v>
      </c>
      <c r="N37" s="4">
        <v>6</v>
      </c>
      <c r="O37" s="4">
        <v>260.64</v>
      </c>
      <c r="P37" s="4">
        <v>490</v>
      </c>
      <c r="Q37" s="21">
        <f t="shared" si="9"/>
        <v>0.98</v>
      </c>
      <c r="AC37" s="4">
        <v>6</v>
      </c>
      <c r="AD37" s="4"/>
      <c r="AE37" s="4"/>
      <c r="AF37" s="21">
        <f t="shared" si="10"/>
        <v>0</v>
      </c>
      <c r="AR37" s="4">
        <v>6</v>
      </c>
      <c r="AS37" s="4"/>
      <c r="AT37" s="4"/>
      <c r="AU37" s="21">
        <f t="shared" si="11"/>
        <v>0</v>
      </c>
      <c r="BQ37" s="4">
        <v>6</v>
      </c>
      <c r="BR37" s="1">
        <v>15</v>
      </c>
      <c r="BS37" s="4">
        <v>260.64</v>
      </c>
      <c r="BT37" s="4">
        <v>490</v>
      </c>
      <c r="BU37" s="21">
        <f t="shared" si="12"/>
        <v>0.98</v>
      </c>
    </row>
    <row r="38" spans="1:73">
      <c r="F38" s="4">
        <v>7</v>
      </c>
      <c r="G38" s="1">
        <v>15</v>
      </c>
      <c r="H38" s="4">
        <v>42.7</v>
      </c>
      <c r="I38" s="4">
        <v>7</v>
      </c>
      <c r="J38" s="21">
        <f t="shared" si="8"/>
        <v>1.4E-2</v>
      </c>
      <c r="N38" s="4">
        <v>7</v>
      </c>
      <c r="O38" s="4">
        <v>280.11</v>
      </c>
      <c r="P38" s="4">
        <v>496</v>
      </c>
      <c r="Q38" s="21">
        <f t="shared" si="9"/>
        <v>0.99199999999999999</v>
      </c>
      <c r="AC38" s="4">
        <v>7</v>
      </c>
      <c r="AD38" s="4"/>
      <c r="AE38" s="4"/>
      <c r="AF38" s="21">
        <f t="shared" si="10"/>
        <v>0</v>
      </c>
      <c r="AR38" s="4">
        <v>7</v>
      </c>
      <c r="AS38" s="4"/>
      <c r="AT38" s="4"/>
      <c r="AU38" s="21">
        <f t="shared" si="11"/>
        <v>0</v>
      </c>
      <c r="BQ38" s="4">
        <v>7</v>
      </c>
      <c r="BR38" s="1">
        <v>15</v>
      </c>
      <c r="BS38" s="4">
        <v>280.11</v>
      </c>
      <c r="BT38" s="4">
        <v>496</v>
      </c>
      <c r="BU38" s="21">
        <f t="shared" si="12"/>
        <v>0.99199999999999999</v>
      </c>
    </row>
    <row r="39" spans="1:73">
      <c r="F39" s="4">
        <v>8</v>
      </c>
      <c r="G39" s="1">
        <v>15</v>
      </c>
      <c r="H39" s="4">
        <v>37.700000000000003</v>
      </c>
      <c r="I39" s="4">
        <v>6</v>
      </c>
      <c r="J39" s="21">
        <f t="shared" si="8"/>
        <v>1.2E-2</v>
      </c>
      <c r="N39" s="4">
        <v>8</v>
      </c>
      <c r="O39" s="4">
        <v>280.08999999999997</v>
      </c>
      <c r="P39" s="4">
        <v>495</v>
      </c>
      <c r="Q39" s="21">
        <f t="shared" si="9"/>
        <v>0.99</v>
      </c>
      <c r="AC39" s="4">
        <v>8</v>
      </c>
      <c r="AD39" s="4"/>
      <c r="AE39" s="4"/>
      <c r="AF39" s="21">
        <f t="shared" si="10"/>
        <v>0</v>
      </c>
      <c r="AR39" s="4">
        <v>8</v>
      </c>
      <c r="AS39" s="4"/>
      <c r="AT39" s="4"/>
      <c r="AU39" s="21">
        <f t="shared" si="11"/>
        <v>0</v>
      </c>
      <c r="BQ39" s="4">
        <v>8</v>
      </c>
      <c r="BR39" s="1">
        <v>15</v>
      </c>
      <c r="BS39" s="4">
        <v>280.08999999999997</v>
      </c>
      <c r="BT39" s="4">
        <v>495</v>
      </c>
      <c r="BU39" s="21">
        <f t="shared" si="12"/>
        <v>0.99</v>
      </c>
    </row>
    <row r="40" spans="1:73">
      <c r="F40" s="4">
        <v>9</v>
      </c>
      <c r="G40" s="1">
        <v>15</v>
      </c>
      <c r="H40" s="4">
        <v>0</v>
      </c>
      <c r="I40" s="4">
        <v>1</v>
      </c>
      <c r="J40" s="21">
        <f t="shared" si="8"/>
        <v>2E-3</v>
      </c>
      <c r="N40" s="4">
        <v>9</v>
      </c>
      <c r="O40" s="4">
        <v>260.64999999999998</v>
      </c>
      <c r="P40" s="4">
        <v>493</v>
      </c>
      <c r="Q40" s="21">
        <f t="shared" si="9"/>
        <v>0.98599999999999999</v>
      </c>
      <c r="AC40" s="4">
        <v>9</v>
      </c>
      <c r="AD40" s="4"/>
      <c r="AE40" s="4"/>
      <c r="AF40" s="21">
        <f t="shared" si="10"/>
        <v>0</v>
      </c>
      <c r="AR40" s="4">
        <v>9</v>
      </c>
      <c r="AS40" s="4"/>
      <c r="AT40" s="4"/>
      <c r="AU40" s="21">
        <f t="shared" si="11"/>
        <v>0</v>
      </c>
      <c r="BQ40" s="4">
        <v>9</v>
      </c>
      <c r="BR40" s="1">
        <v>15</v>
      </c>
      <c r="BS40" s="4">
        <v>260.64999999999998</v>
      </c>
      <c r="BT40" s="4">
        <v>493</v>
      </c>
      <c r="BU40" s="21">
        <f t="shared" si="12"/>
        <v>0.98599999999999999</v>
      </c>
    </row>
    <row r="41" spans="1:73">
      <c r="F41" s="4">
        <v>10</v>
      </c>
      <c r="G41" s="1">
        <v>15</v>
      </c>
      <c r="H41" s="4">
        <v>25.47</v>
      </c>
      <c r="I41" s="4">
        <v>3</v>
      </c>
      <c r="J41" s="21">
        <f t="shared" si="8"/>
        <v>6.0000000000000001E-3</v>
      </c>
      <c r="N41" s="4">
        <v>10</v>
      </c>
      <c r="O41" s="4">
        <v>304.56</v>
      </c>
      <c r="P41" s="4">
        <v>489</v>
      </c>
      <c r="Q41" s="21">
        <f t="shared" si="9"/>
        <v>0.97799999999999998</v>
      </c>
      <c r="AC41" s="4">
        <v>10</v>
      </c>
      <c r="AD41" s="4"/>
      <c r="AE41" s="4"/>
      <c r="AF41" s="21">
        <f t="shared" si="10"/>
        <v>0</v>
      </c>
      <c r="AR41" s="4">
        <v>10</v>
      </c>
      <c r="AS41" s="4"/>
      <c r="AT41" s="4"/>
      <c r="AU41" s="21">
        <f t="shared" si="11"/>
        <v>0</v>
      </c>
      <c r="BQ41" s="4">
        <v>10</v>
      </c>
      <c r="BR41" s="1">
        <v>15</v>
      </c>
      <c r="BS41" s="4">
        <v>304.56</v>
      </c>
      <c r="BT41" s="4">
        <v>489</v>
      </c>
      <c r="BU41" s="21">
        <f t="shared" si="12"/>
        <v>0.97799999999999998</v>
      </c>
    </row>
    <row r="42" spans="1:73">
      <c r="F42" s="4">
        <v>11</v>
      </c>
      <c r="H42" s="22"/>
      <c r="N42" s="4">
        <v>11</v>
      </c>
      <c r="O42" s="4">
        <v>324</v>
      </c>
      <c r="P42" s="4">
        <v>487</v>
      </c>
      <c r="Q42" s="21">
        <f t="shared" si="9"/>
        <v>0.97399999999999998</v>
      </c>
      <c r="AC42" s="4">
        <v>11</v>
      </c>
      <c r="AD42" s="4"/>
      <c r="AE42" s="4"/>
      <c r="AF42" s="21">
        <f t="shared" si="10"/>
        <v>0</v>
      </c>
      <c r="AR42" s="4">
        <v>11</v>
      </c>
      <c r="AS42" s="4"/>
      <c r="AT42" s="4"/>
      <c r="AU42" s="21">
        <f t="shared" si="11"/>
        <v>0</v>
      </c>
      <c r="BQ42" s="4">
        <v>11</v>
      </c>
    </row>
    <row r="43" spans="1:73">
      <c r="F43" s="4">
        <v>12</v>
      </c>
      <c r="N43" s="4">
        <v>12</v>
      </c>
      <c r="O43" s="4">
        <v>319</v>
      </c>
      <c r="P43" s="4">
        <v>491</v>
      </c>
      <c r="Q43" s="21">
        <f t="shared" si="9"/>
        <v>0.98199999999999998</v>
      </c>
      <c r="AC43" s="4">
        <v>12</v>
      </c>
      <c r="AD43" s="4"/>
      <c r="AE43" s="4"/>
      <c r="AF43" s="21">
        <f t="shared" si="10"/>
        <v>0</v>
      </c>
      <c r="AR43" s="4">
        <v>12</v>
      </c>
      <c r="AS43" s="4"/>
      <c r="AT43" s="4"/>
      <c r="AU43" s="21">
        <f t="shared" si="11"/>
        <v>0</v>
      </c>
      <c r="BQ43" s="4">
        <v>12</v>
      </c>
    </row>
    <row r="44" spans="1:73">
      <c r="F44" s="4">
        <v>13</v>
      </c>
      <c r="N44" s="4">
        <v>13</v>
      </c>
      <c r="O44" s="4">
        <v>309.56</v>
      </c>
      <c r="P44" s="4">
        <v>491</v>
      </c>
      <c r="Q44" s="21">
        <f t="shared" si="9"/>
        <v>0.98199999999999998</v>
      </c>
      <c r="AC44" s="4">
        <v>13</v>
      </c>
      <c r="AD44" s="4"/>
      <c r="AE44" s="4"/>
      <c r="AF44" s="21">
        <f t="shared" si="10"/>
        <v>0</v>
      </c>
      <c r="AR44" s="4">
        <v>13</v>
      </c>
      <c r="AS44" s="4"/>
      <c r="AT44" s="4"/>
      <c r="AU44" s="21">
        <f t="shared" si="11"/>
        <v>0</v>
      </c>
      <c r="BQ44" s="4">
        <v>13</v>
      </c>
    </row>
    <row r="45" spans="1:73">
      <c r="F45" s="4">
        <v>14</v>
      </c>
      <c r="N45" s="4">
        <v>14</v>
      </c>
      <c r="O45" s="4">
        <v>233.4</v>
      </c>
      <c r="P45" s="4">
        <v>496</v>
      </c>
      <c r="Q45" s="21">
        <f t="shared" si="9"/>
        <v>0.99199999999999999</v>
      </c>
      <c r="AC45" s="4">
        <v>14</v>
      </c>
      <c r="AD45" s="4"/>
      <c r="AE45" s="4"/>
      <c r="AF45" s="21">
        <f t="shared" si="10"/>
        <v>0</v>
      </c>
      <c r="AR45" s="4">
        <v>14</v>
      </c>
      <c r="AS45" s="4"/>
      <c r="AT45" s="4"/>
      <c r="AU45" s="21">
        <f t="shared" si="11"/>
        <v>0</v>
      </c>
      <c r="BQ45" s="4">
        <v>14</v>
      </c>
    </row>
    <row r="46" spans="1:73">
      <c r="F46" s="4">
        <v>15</v>
      </c>
      <c r="N46" s="4">
        <v>15</v>
      </c>
      <c r="O46" s="4">
        <v>304.52999999999997</v>
      </c>
      <c r="P46" s="4">
        <v>495</v>
      </c>
      <c r="Q46" s="21">
        <f t="shared" si="9"/>
        <v>0.99</v>
      </c>
      <c r="AC46" s="4">
        <v>15</v>
      </c>
      <c r="AD46" s="4"/>
      <c r="AE46" s="4"/>
      <c r="AF46" s="21">
        <f t="shared" si="10"/>
        <v>0</v>
      </c>
      <c r="AR46" s="4">
        <v>15</v>
      </c>
      <c r="AS46" s="4"/>
      <c r="AT46" s="4"/>
      <c r="AU46" s="21">
        <f t="shared" si="11"/>
        <v>0</v>
      </c>
      <c r="BQ46" s="4">
        <v>15</v>
      </c>
    </row>
    <row r="47" spans="1:73">
      <c r="F47" s="4">
        <v>16</v>
      </c>
      <c r="N47" s="4">
        <v>16</v>
      </c>
      <c r="O47" s="4">
        <v>311.79000000000002</v>
      </c>
      <c r="P47" s="4">
        <v>491</v>
      </c>
      <c r="Q47" s="21">
        <f t="shared" si="9"/>
        <v>0.98199999999999998</v>
      </c>
      <c r="AC47" s="4">
        <v>16</v>
      </c>
      <c r="AD47" s="4"/>
      <c r="AE47" s="4"/>
      <c r="AF47" s="21">
        <f t="shared" si="10"/>
        <v>0</v>
      </c>
      <c r="AR47" s="4">
        <v>16</v>
      </c>
      <c r="AS47" s="4"/>
      <c r="AT47" s="4"/>
      <c r="AU47" s="21">
        <f t="shared" si="11"/>
        <v>0</v>
      </c>
      <c r="BQ47" s="4">
        <v>16</v>
      </c>
    </row>
    <row r="48" spans="1:73">
      <c r="F48" s="4">
        <v>17</v>
      </c>
      <c r="N48" s="4">
        <v>17</v>
      </c>
      <c r="O48" s="4">
        <v>275.08</v>
      </c>
      <c r="P48" s="4">
        <v>493</v>
      </c>
      <c r="Q48" s="21">
        <f t="shared" si="9"/>
        <v>0.98599999999999999</v>
      </c>
      <c r="AC48" s="4">
        <v>17</v>
      </c>
      <c r="AD48" s="4"/>
      <c r="AE48" s="4"/>
      <c r="AF48" s="21">
        <f t="shared" si="10"/>
        <v>0</v>
      </c>
      <c r="AR48" s="4">
        <v>17</v>
      </c>
      <c r="AS48" s="4"/>
      <c r="AT48" s="4"/>
      <c r="AU48" s="21">
        <f t="shared" si="11"/>
        <v>0</v>
      </c>
      <c r="BQ48" s="4">
        <v>17</v>
      </c>
    </row>
    <row r="49" spans="6:69">
      <c r="F49" s="4">
        <v>18</v>
      </c>
      <c r="N49" s="4">
        <v>18</v>
      </c>
      <c r="O49" s="4">
        <v>257.85000000000002</v>
      </c>
      <c r="P49" s="4">
        <v>496</v>
      </c>
      <c r="Q49" s="21">
        <f t="shared" si="9"/>
        <v>0.99199999999999999</v>
      </c>
      <c r="AC49" s="4">
        <v>18</v>
      </c>
      <c r="AD49" s="4"/>
      <c r="AE49" s="4"/>
      <c r="AF49" s="21">
        <f t="shared" si="10"/>
        <v>0</v>
      </c>
      <c r="AR49" s="4">
        <v>18</v>
      </c>
      <c r="AS49" s="4"/>
      <c r="AT49" s="4"/>
      <c r="AU49" s="21">
        <f t="shared" si="11"/>
        <v>0</v>
      </c>
      <c r="BQ49" s="4">
        <v>18</v>
      </c>
    </row>
    <row r="50" spans="6:69">
      <c r="F50" s="4">
        <v>19</v>
      </c>
      <c r="N50" s="4">
        <v>19</v>
      </c>
      <c r="O50" s="4">
        <v>241.19</v>
      </c>
      <c r="P50" s="4">
        <v>499</v>
      </c>
      <c r="Q50" s="21">
        <f t="shared" si="9"/>
        <v>0.998</v>
      </c>
      <c r="AC50" s="4">
        <v>19</v>
      </c>
      <c r="AD50" s="4"/>
      <c r="AE50" s="4"/>
      <c r="AF50" s="21">
        <f t="shared" si="10"/>
        <v>0</v>
      </c>
      <c r="AR50" s="4">
        <v>19</v>
      </c>
      <c r="AS50" s="4"/>
      <c r="AT50" s="4"/>
      <c r="AU50" s="21">
        <f t="shared" si="11"/>
        <v>0</v>
      </c>
      <c r="BQ50" s="4">
        <v>19</v>
      </c>
    </row>
    <row r="51" spans="6:69">
      <c r="F51" s="4">
        <v>20</v>
      </c>
      <c r="N51" s="4">
        <v>20</v>
      </c>
      <c r="O51" s="4">
        <v>304.57</v>
      </c>
      <c r="P51" s="4">
        <v>492</v>
      </c>
      <c r="Q51" s="21">
        <f t="shared" si="9"/>
        <v>0.98399999999999999</v>
      </c>
      <c r="AC51" s="4">
        <v>20</v>
      </c>
      <c r="AD51" s="4"/>
      <c r="AE51" s="4"/>
      <c r="AF51" s="21">
        <f t="shared" si="10"/>
        <v>0</v>
      </c>
      <c r="AR51" s="4">
        <v>20</v>
      </c>
      <c r="AS51" s="4"/>
      <c r="AT51" s="4"/>
      <c r="AU51" s="21">
        <f t="shared" si="11"/>
        <v>0</v>
      </c>
      <c r="BQ51" s="4">
        <v>20</v>
      </c>
    </row>
  </sheetData>
  <mergeCells count="11">
    <mergeCell ref="AR30:BF30"/>
    <mergeCell ref="BL10:BM10"/>
    <mergeCell ref="BL35:BM35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2015-06-05T14:01:30Z</dcterms:modified>
</cp:coreProperties>
</file>