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7335" tabRatio="619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CD57" i="12"/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P79" i="13"/>
  <c r="D53"/>
  <c r="B28"/>
  <c r="J26"/>
  <c r="P54"/>
  <c r="P70"/>
  <c r="P67"/>
  <c r="P69"/>
  <c r="P62"/>
  <c r="H28"/>
  <c r="P80"/>
  <c r="J54"/>
  <c r="D39"/>
  <c r="P51"/>
  <c r="P26"/>
  <c r="J25"/>
  <c r="J52"/>
  <c r="P57"/>
  <c r="J42"/>
  <c r="P71"/>
  <c r="J23"/>
  <c r="P34"/>
  <c r="B25"/>
  <c r="D29"/>
  <c r="D43"/>
  <c r="P68"/>
  <c r="J48"/>
  <c r="B24"/>
  <c r="J38"/>
  <c r="D41"/>
  <c r="H23"/>
  <c r="D55"/>
  <c r="D48"/>
  <c r="D49"/>
  <c r="B22"/>
  <c r="J49"/>
  <c r="P50"/>
  <c r="J29"/>
  <c r="D23"/>
  <c r="J50"/>
  <c r="D37"/>
  <c r="D28"/>
  <c r="D20"/>
  <c r="P66"/>
  <c r="J28"/>
  <c r="J51"/>
  <c r="H29"/>
  <c r="B29"/>
  <c r="B20"/>
  <c r="J56"/>
  <c r="J57"/>
  <c r="P63"/>
  <c r="J35"/>
  <c r="P25"/>
  <c r="P49"/>
  <c r="P41"/>
  <c r="P56"/>
  <c r="D38"/>
  <c r="J36"/>
  <c r="H25"/>
  <c r="P28"/>
  <c r="P83"/>
  <c r="J43"/>
  <c r="B26"/>
  <c r="P40"/>
  <c r="D40"/>
  <c r="D21"/>
  <c r="D51"/>
  <c r="P65"/>
  <c r="P27"/>
  <c r="D42"/>
  <c r="H24"/>
  <c r="P23"/>
  <c r="P29"/>
  <c r="B27"/>
  <c r="P43"/>
  <c r="P37"/>
  <c r="D35"/>
  <c r="D54"/>
  <c r="D52"/>
  <c r="B23"/>
  <c r="P84"/>
  <c r="P77"/>
  <c r="P21"/>
  <c r="J24"/>
  <c r="P55"/>
  <c r="P39"/>
  <c r="D26"/>
  <c r="J55"/>
  <c r="D50"/>
  <c r="D25"/>
  <c r="P48"/>
  <c r="P52"/>
  <c r="H27"/>
  <c r="H22"/>
  <c r="J21"/>
  <c r="J22"/>
  <c r="P64"/>
  <c r="J40"/>
  <c r="P53"/>
  <c r="P78"/>
  <c r="D34"/>
  <c r="H26"/>
  <c r="H20"/>
  <c r="D27"/>
  <c r="B21"/>
  <c r="J37"/>
  <c r="D24"/>
  <c r="P24"/>
  <c r="P42"/>
  <c r="P85"/>
  <c r="J41"/>
  <c r="P38"/>
  <c r="P81"/>
  <c r="J53"/>
  <c r="P35"/>
  <c r="P36"/>
  <c r="J39"/>
  <c r="P22"/>
  <c r="D36"/>
  <c r="D57"/>
  <c r="H21"/>
  <c r="P82"/>
  <c r="J27"/>
  <c r="D56"/>
  <c r="D22"/>
  <c r="V55" l="1"/>
  <c r="V54"/>
  <c r="V57"/>
  <c r="V50"/>
  <c r="V52"/>
  <c r="V49"/>
  <c r="V56"/>
  <c r="V51"/>
  <c r="V53"/>
  <c r="V38"/>
  <c r="V43"/>
  <c r="V37"/>
  <c r="V35"/>
  <c r="V40"/>
  <c r="V39"/>
  <c r="V36"/>
  <c r="V41"/>
  <c r="V42"/>
  <c r="V48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Q77" i="13"/>
  <c r="S92"/>
  <c r="Q91"/>
  <c r="S91"/>
  <c r="Q92"/>
  <c r="S77"/>
  <c r="S78"/>
  <c r="Q78"/>
  <c r="Y91" l="1"/>
  <c r="Y92"/>
  <c r="Y77"/>
  <c r="Y78"/>
  <c r="W92"/>
  <c r="CS57" i="2"/>
  <c r="W78" i="13"/>
  <c r="CD57" i="2"/>
  <c r="W77" i="13"/>
  <c r="W91"/>
  <c r="CD57" i="5"/>
  <c r="CS57"/>
  <c r="N91" i="13"/>
  <c r="P92"/>
  <c r="P91"/>
  <c r="N92"/>
  <c r="N77"/>
  <c r="N78"/>
  <c r="T91" l="1"/>
  <c r="Z91" s="1"/>
  <c r="T92"/>
  <c r="Z92" s="1"/>
  <c r="V92"/>
  <c r="V91"/>
  <c r="T77"/>
  <c r="Z77" s="1"/>
  <c r="T78"/>
  <c r="Z78" s="1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AA91" l="1"/>
  <c r="AA92"/>
  <c r="AA77"/>
  <c r="AA78"/>
  <c r="V76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N25"/>
  <c r="Q50"/>
  <c r="N20"/>
  <c r="Q35"/>
  <c r="S22"/>
  <c r="N21"/>
  <c r="S21"/>
  <c r="Q28"/>
  <c r="Q24"/>
  <c r="S50"/>
  <c r="N26"/>
  <c r="Q36"/>
  <c r="N23"/>
  <c r="Q43"/>
  <c r="Q22"/>
  <c r="N29"/>
  <c r="S49"/>
  <c r="N28"/>
  <c r="Q25"/>
  <c r="N27"/>
  <c r="P20"/>
  <c r="S25"/>
  <c r="N24"/>
  <c r="S36"/>
  <c r="Q21"/>
  <c r="N22"/>
  <c r="S35"/>
  <c r="T26" l="1"/>
  <c r="T27"/>
  <c r="T21"/>
  <c r="T25"/>
  <c r="T23"/>
  <c r="T28"/>
  <c r="T29"/>
  <c r="T22"/>
  <c r="T24"/>
  <c r="T20"/>
  <c r="BD37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Q63" i="13"/>
  <c r="N49"/>
  <c r="Q34"/>
  <c r="N35"/>
  <c r="S34"/>
  <c r="J34"/>
  <c r="S43"/>
  <c r="N50"/>
  <c r="S24"/>
  <c r="S28"/>
  <c r="Q64"/>
  <c r="S63"/>
  <c r="S64"/>
  <c r="N36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G56" i="13"/>
  <c r="M23"/>
  <c r="S20"/>
  <c r="H35"/>
  <c r="M27"/>
  <c r="M25"/>
  <c r="E49"/>
  <c r="M26"/>
  <c r="B50"/>
  <c r="M28"/>
  <c r="M50"/>
  <c r="M49"/>
  <c r="E39"/>
  <c r="Q20"/>
  <c r="G42"/>
  <c r="S38"/>
  <c r="E34"/>
  <c r="S26"/>
  <c r="K21"/>
  <c r="E26"/>
  <c r="G57"/>
  <c r="G38"/>
  <c r="S29"/>
  <c r="K37"/>
  <c r="B36"/>
  <c r="E21"/>
  <c r="B53"/>
  <c r="G23"/>
  <c r="S39"/>
  <c r="H49"/>
  <c r="K49"/>
  <c r="N43"/>
  <c r="K28"/>
  <c r="M38"/>
  <c r="E56"/>
  <c r="K43"/>
  <c r="M24"/>
  <c r="G39"/>
  <c r="Q26"/>
  <c r="Q38"/>
  <c r="K26"/>
  <c r="B35"/>
  <c r="G43"/>
  <c r="H50"/>
  <c r="E48"/>
  <c r="K38"/>
  <c r="K40"/>
  <c r="G25"/>
  <c r="E53"/>
  <c r="M29"/>
  <c r="H43"/>
  <c r="F1"/>
  <c r="M43"/>
  <c r="B43"/>
  <c r="M36"/>
  <c r="K35"/>
  <c r="Q27"/>
  <c r="E20"/>
  <c r="E22"/>
  <c r="E50"/>
  <c r="M22"/>
  <c r="E40"/>
  <c r="K34"/>
  <c r="E36"/>
  <c r="G40"/>
  <c r="G37"/>
  <c r="H34"/>
  <c r="G48"/>
  <c r="G28"/>
  <c r="G22"/>
  <c r="G35"/>
  <c r="K53"/>
  <c r="K25"/>
  <c r="K27"/>
  <c r="Q23"/>
  <c r="G21"/>
  <c r="K23"/>
  <c r="B40"/>
  <c r="E41"/>
  <c r="E24"/>
  <c r="G26"/>
  <c r="M53"/>
  <c r="K36"/>
  <c r="K52"/>
  <c r="G24"/>
  <c r="K20"/>
  <c r="N64"/>
  <c r="S23"/>
  <c r="Q39"/>
  <c r="M21"/>
  <c r="E27"/>
  <c r="B34"/>
  <c r="S27"/>
  <c r="H39"/>
  <c r="K41"/>
  <c r="E37"/>
  <c r="E29"/>
  <c r="B39"/>
  <c r="G29"/>
  <c r="G53"/>
  <c r="G52"/>
  <c r="N34"/>
  <c r="N63"/>
  <c r="E57"/>
  <c r="G27"/>
  <c r="E23"/>
  <c r="E35"/>
  <c r="M20"/>
  <c r="E43"/>
  <c r="G34"/>
  <c r="K22"/>
  <c r="K24"/>
  <c r="M35"/>
  <c r="K39"/>
  <c r="G50"/>
  <c r="K50"/>
  <c r="E28"/>
  <c r="K29"/>
  <c r="E52"/>
  <c r="E38"/>
  <c r="H36"/>
  <c r="G49"/>
  <c r="B49"/>
  <c r="E25"/>
  <c r="M34"/>
  <c r="J20"/>
  <c r="G36"/>
  <c r="B38"/>
  <c r="B37"/>
  <c r="M39"/>
  <c r="G41"/>
  <c r="E42"/>
  <c r="Q29"/>
  <c r="G20"/>
  <c r="Y49" l="1"/>
  <c r="T49"/>
  <c r="Y50"/>
  <c r="W49"/>
  <c r="T50"/>
  <c r="W50"/>
  <c r="W38"/>
  <c r="W36"/>
  <c r="W39"/>
  <c r="Y43"/>
  <c r="T43"/>
  <c r="Y36"/>
  <c r="T35"/>
  <c r="Y39"/>
  <c r="W35"/>
  <c r="Y38"/>
  <c r="Y35"/>
  <c r="T36"/>
  <c r="W43"/>
  <c r="W34"/>
  <c r="T34"/>
  <c r="W25"/>
  <c r="AA25" s="1"/>
  <c r="W23"/>
  <c r="AA23" s="1"/>
  <c r="W24"/>
  <c r="AA24" s="1"/>
  <c r="W29"/>
  <c r="AA29" s="1"/>
  <c r="W27"/>
  <c r="AA27" s="1"/>
  <c r="W28"/>
  <c r="AA28" s="1"/>
  <c r="W22"/>
  <c r="AA22" s="1"/>
  <c r="W21"/>
  <c r="AA21" s="1"/>
  <c r="W26"/>
  <c r="AA26" s="1"/>
  <c r="W20"/>
  <c r="AA20" s="1"/>
  <c r="BD38"/>
  <c r="Y34"/>
  <c r="Y29"/>
  <c r="Y25"/>
  <c r="Y24"/>
  <c r="Y23"/>
  <c r="Y21"/>
  <c r="Y27"/>
  <c r="Y28"/>
  <c r="Y22"/>
  <c r="Y26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Z63" s="1"/>
  <c r="T64"/>
  <c r="Z64" s="1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S56"/>
  <c r="B41"/>
  <c r="B52"/>
  <c r="G51"/>
  <c r="M42"/>
  <c r="E54"/>
  <c r="H42"/>
  <c r="S53"/>
  <c r="K57"/>
  <c r="M57"/>
  <c r="M37"/>
  <c r="K56"/>
  <c r="B42"/>
  <c r="B56"/>
  <c r="H48"/>
  <c r="S37"/>
  <c r="Q41"/>
  <c r="H38"/>
  <c r="B48"/>
  <c r="M40"/>
  <c r="Q40"/>
  <c r="S41"/>
  <c r="Q52"/>
  <c r="S48"/>
  <c r="Q37"/>
  <c r="M56"/>
  <c r="S42"/>
  <c r="M52"/>
  <c r="N39"/>
  <c r="Q57"/>
  <c r="S40"/>
  <c r="Q53"/>
  <c r="Q48"/>
  <c r="M41"/>
  <c r="E55"/>
  <c r="K48"/>
  <c r="S57"/>
  <c r="Q56"/>
  <c r="N38"/>
  <c r="B57"/>
  <c r="M48"/>
  <c r="E51"/>
  <c r="S52"/>
  <c r="G55"/>
  <c r="G54"/>
  <c r="Q42"/>
  <c r="K42"/>
  <c r="Y56" l="1"/>
  <c r="W57"/>
  <c r="Y52"/>
  <c r="Y57"/>
  <c r="W56"/>
  <c r="W52"/>
  <c r="W53"/>
  <c r="Y53"/>
  <c r="W48"/>
  <c r="Y37"/>
  <c r="Y40"/>
  <c r="T38"/>
  <c r="Y41"/>
  <c r="W41"/>
  <c r="Y42"/>
  <c r="W37"/>
  <c r="T39"/>
  <c r="Z39" s="1"/>
  <c r="W42"/>
  <c r="W40"/>
  <c r="Z38"/>
  <c r="AA34"/>
  <c r="Z36"/>
  <c r="AA63"/>
  <c r="AA64"/>
  <c r="AA43"/>
  <c r="AA49"/>
  <c r="AA50"/>
  <c r="AA36"/>
  <c r="AA35"/>
  <c r="Z26"/>
  <c r="Z28"/>
  <c r="Z29"/>
  <c r="Z23"/>
  <c r="Z25"/>
  <c r="Z24"/>
  <c r="Z22"/>
  <c r="Z27"/>
  <c r="Z21"/>
  <c r="Z20"/>
  <c r="Z35"/>
  <c r="Z50"/>
  <c r="Z49"/>
  <c r="Z43"/>
  <c r="Z34"/>
  <c r="Y48"/>
  <c r="AK32" i="11"/>
  <c r="AK57"/>
  <c r="BJ48" i="12"/>
  <c r="BJ34"/>
  <c r="BJ33"/>
  <c r="BJ32"/>
  <c r="BJ42"/>
  <c r="BJ37"/>
  <c r="AZ32" i="7"/>
  <c r="AZ7" i="8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S80" i="13"/>
  <c r="N57"/>
  <c r="S62"/>
  <c r="N53"/>
  <c r="N40"/>
  <c r="S76"/>
  <c r="H56"/>
  <c r="H41"/>
  <c r="N48"/>
  <c r="N56"/>
  <c r="N41"/>
  <c r="Q76"/>
  <c r="K54"/>
  <c r="H57"/>
  <c r="S51"/>
  <c r="M51"/>
  <c r="B54"/>
  <c r="S85"/>
  <c r="Q62"/>
  <c r="K51"/>
  <c r="S55"/>
  <c r="B55"/>
  <c r="N52"/>
  <c r="Q54"/>
  <c r="Q85"/>
  <c r="K55"/>
  <c r="N42"/>
  <c r="Q71"/>
  <c r="S54"/>
  <c r="Q80"/>
  <c r="M54"/>
  <c r="S71"/>
  <c r="Q51"/>
  <c r="H53"/>
  <c r="H37"/>
  <c r="S84"/>
  <c r="N37"/>
  <c r="H40"/>
  <c r="Q55"/>
  <c r="M55"/>
  <c r="Q84"/>
  <c r="H52"/>
  <c r="B51"/>
  <c r="W55" l="1"/>
  <c r="Y55"/>
  <c r="W54"/>
  <c r="Y51"/>
  <c r="W51"/>
  <c r="T53"/>
  <c r="Z53" s="1"/>
  <c r="T57"/>
  <c r="Z57" s="1"/>
  <c r="T56"/>
  <c r="Z56" s="1"/>
  <c r="Y54"/>
  <c r="T52"/>
  <c r="Z52" s="1"/>
  <c r="T48"/>
  <c r="Z48" s="1"/>
  <c r="T42"/>
  <c r="T41"/>
  <c r="Z41" s="1"/>
  <c r="T40"/>
  <c r="Z40" s="1"/>
  <c r="T37"/>
  <c r="Z37" s="1"/>
  <c r="Z42"/>
  <c r="AA38"/>
  <c r="AA39"/>
  <c r="BD39"/>
  <c r="W80"/>
  <c r="BO32" i="12"/>
  <c r="Y80" i="13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S81"/>
  <c r="H54"/>
  <c r="Q94"/>
  <c r="Q67"/>
  <c r="N76"/>
  <c r="Q66"/>
  <c r="N55"/>
  <c r="N80"/>
  <c r="S70"/>
  <c r="S90"/>
  <c r="Q90"/>
  <c r="H55"/>
  <c r="Q81"/>
  <c r="H51"/>
  <c r="Q98"/>
  <c r="S67"/>
  <c r="Q70"/>
  <c r="S98"/>
  <c r="N54"/>
  <c r="S66"/>
  <c r="N85"/>
  <c r="N71"/>
  <c r="N84"/>
  <c r="N51"/>
  <c r="Q99"/>
  <c r="S99"/>
  <c r="S94"/>
  <c r="N62"/>
  <c r="T55" l="1"/>
  <c r="Z55" s="1"/>
  <c r="T54"/>
  <c r="Z54" s="1"/>
  <c r="T51"/>
  <c r="AA53"/>
  <c r="AA52"/>
  <c r="AA48"/>
  <c r="AA57"/>
  <c r="AA56"/>
  <c r="AA42"/>
  <c r="AA41"/>
  <c r="AA37"/>
  <c r="AA40"/>
  <c r="BD41"/>
  <c r="BD40"/>
  <c r="W94"/>
  <c r="W67"/>
  <c r="W81"/>
  <c r="Y94"/>
  <c r="Y81"/>
  <c r="CD57" i="7"/>
  <c r="T76" i="13"/>
  <c r="Z76" s="1"/>
  <c r="Y67"/>
  <c r="Y66"/>
  <c r="T84"/>
  <c r="Z84" s="1"/>
  <c r="T62"/>
  <c r="Z62" s="1"/>
  <c r="T80"/>
  <c r="Z80" s="1"/>
  <c r="Z51"/>
  <c r="T85"/>
  <c r="Z85" s="1"/>
  <c r="T71"/>
  <c r="Z71" s="1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N94" i="13"/>
  <c r="Q79"/>
  <c r="S95"/>
  <c r="Q65"/>
  <c r="P99"/>
  <c r="N99"/>
  <c r="S68"/>
  <c r="N90"/>
  <c r="Q68"/>
  <c r="N98"/>
  <c r="S69"/>
  <c r="S79"/>
  <c r="Q95"/>
  <c r="N66"/>
  <c r="S82"/>
  <c r="P90"/>
  <c r="Q82"/>
  <c r="N81"/>
  <c r="S65"/>
  <c r="P94"/>
  <c r="N70"/>
  <c r="Q83"/>
  <c r="S83"/>
  <c r="N67"/>
  <c r="Q69"/>
  <c r="P98"/>
  <c r="AA80" l="1"/>
  <c r="AA85"/>
  <c r="AA84"/>
  <c r="AA62"/>
  <c r="AA71"/>
  <c r="AA76"/>
  <c r="AA51"/>
  <c r="AA54"/>
  <c r="AA55"/>
  <c r="BD42"/>
  <c r="W95"/>
  <c r="W82"/>
  <c r="W65"/>
  <c r="W68"/>
  <c r="W79"/>
  <c r="Y95"/>
  <c r="Y79"/>
  <c r="Y82"/>
  <c r="T81"/>
  <c r="Z81" s="1"/>
  <c r="T94"/>
  <c r="Z94" s="1"/>
  <c r="T99"/>
  <c r="Z99" s="1"/>
  <c r="T98"/>
  <c r="Z98" s="1"/>
  <c r="T90"/>
  <c r="Z90" s="1"/>
  <c r="V94"/>
  <c r="V99"/>
  <c r="T67"/>
  <c r="Z67" s="1"/>
  <c r="T66"/>
  <c r="Z66" s="1"/>
  <c r="Y65"/>
  <c r="T70"/>
  <c r="Z70" s="1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N82" i="13"/>
  <c r="Q97"/>
  <c r="N69"/>
  <c r="S96"/>
  <c r="N65"/>
  <c r="N79"/>
  <c r="S97"/>
  <c r="S93"/>
  <c r="N83"/>
  <c r="N68"/>
  <c r="Q93"/>
  <c r="P95"/>
  <c r="Q96"/>
  <c r="N95"/>
  <c r="AA99" l="1"/>
  <c r="AA94"/>
  <c r="AA98"/>
  <c r="AA66"/>
  <c r="AA81"/>
  <c r="AA90"/>
  <c r="AA70"/>
  <c r="AA67"/>
  <c r="W96"/>
  <c r="W93"/>
  <c r="Y93"/>
  <c r="Y96"/>
  <c r="T95"/>
  <c r="Z95" s="1"/>
  <c r="T69"/>
  <c r="Z69" s="1"/>
  <c r="T65"/>
  <c r="Z65" s="1"/>
  <c r="T82"/>
  <c r="Z82" s="1"/>
  <c r="T68"/>
  <c r="Z68" s="1"/>
  <c r="V95"/>
  <c r="T83"/>
  <c r="Z83" s="1"/>
  <c r="T79"/>
  <c r="Z79" s="1"/>
  <c r="CS57" i="8"/>
  <c r="CS57" i="3"/>
  <c r="W97" i="13"/>
  <c r="Y97"/>
  <c r="CS57" i="10"/>
  <c r="P96" i="13"/>
  <c r="P93"/>
  <c r="N96"/>
  <c r="N97"/>
  <c r="P97"/>
  <c r="N93"/>
  <c r="AA65" l="1"/>
  <c r="AA95"/>
  <c r="AA83"/>
  <c r="AA82"/>
  <c r="AA69"/>
  <c r="AA79"/>
  <c r="AA68"/>
  <c r="T96"/>
  <c r="Z96" s="1"/>
  <c r="T93"/>
  <c r="Z93" s="1"/>
  <c r="T97"/>
  <c r="Z97" s="1"/>
  <c r="V93"/>
  <c r="V97"/>
  <c r="V96"/>
  <c r="AA96" l="1"/>
  <c r="AA93"/>
  <c r="AA97"/>
</calcChain>
</file>

<file path=xl/sharedStrings.xml><?xml version="1.0" encoding="utf-8"?>
<sst xmlns="http://schemas.openxmlformats.org/spreadsheetml/2006/main" count="3630" uniqueCount="61">
  <si>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</si>
  <si>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</si>
  <si>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</si>
  <si>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</si>
  <si>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</si>
  <si>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</si>
  <si>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</si>
  <si>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</si>
  <si>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</si>
  <si>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</si>
  <si>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</si>
  <si>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</si>
  <si>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</si>
  <si>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</si>
  <si>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</si>
  <si>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</si>
  <si>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</si>
  <si>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</si>
  <si>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</si>
  <si>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</si>
  <si>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</si>
  <si>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</si>
  <si>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</si>
  <si>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</si>
  <si>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</si>
  <si>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</si>
  <si>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</si>
  <si>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</si>
  <si>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</si>
  <si>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</si>
  <si>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</si>
  <si>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</si>
  <si>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</si>
  <si>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</si>
  <si>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</si>
  <si>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</si>
  <si>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</si>
  <si>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</si>
  <si>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</si>
  <si>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</si>
  <si>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</si>
  <si>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</si>
  <si>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</si>
  <si>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</si>
  <si>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</si>
  <si>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</si>
  <si>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</si>
  <si>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</si>
  <si>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</si>
  <si>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</si>
  <si>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</si>
  <si>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</si>
  <si>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</si>
  <si>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</si>
  <si>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</si>
  <si>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</si>
  <si>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</si>
  <si>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</si>
  <si>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</si>
  <si>
    <t>TTT/%nr</t>
  </si>
  <si>
    <t>#nc / ttt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</si>
</sst>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15EE"/>
      <color rgb="FFD6C700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178480256"/>
        <c:axId val="178482560"/>
      </c:scatterChart>
      <c:valAx>
        <c:axId val="1784802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78482560"/>
        <c:crosses val="autoZero"/>
        <c:crossBetween val="midCat"/>
      </c:valAx>
      <c:valAx>
        <c:axId val="178482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178480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186916864"/>
        <c:axId val="186918784"/>
      </c:scatterChart>
      <c:valAx>
        <c:axId val="1869168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6918784"/>
        <c:crosses val="autoZero"/>
        <c:crossBetween val="midCat"/>
      </c:valAx>
      <c:valAx>
        <c:axId val="186918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8691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186940032"/>
        <c:axId val="186958592"/>
      </c:scatterChart>
      <c:valAx>
        <c:axId val="1869400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6958592"/>
        <c:crosses val="autoZero"/>
        <c:crossBetween val="midCat"/>
      </c:valAx>
      <c:valAx>
        <c:axId val="186958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4.2393308088359449E-2"/>
              <c:y val="0.19448379629629647"/>
            </c:manualLayout>
          </c:layout>
        </c:title>
        <c:numFmt formatCode="General" sourceLinked="1"/>
        <c:tickLblPos val="nextTo"/>
        <c:crossAx val="186940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186971648"/>
        <c:axId val="186973568"/>
      </c:scatterChart>
      <c:valAx>
        <c:axId val="1869716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6973568"/>
        <c:crosses val="autoZero"/>
        <c:crossBetween val="midCat"/>
      </c:valAx>
      <c:valAx>
        <c:axId val="18697356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86971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87084800"/>
        <c:axId val="187086720"/>
      </c:scatterChart>
      <c:valAx>
        <c:axId val="1870848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7086720"/>
        <c:crosses val="autoZero"/>
        <c:crossBetween val="midCat"/>
      </c:valAx>
      <c:valAx>
        <c:axId val="187086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46E-2"/>
              <c:y val="0.18272453703703725"/>
            </c:manualLayout>
          </c:layout>
        </c:title>
        <c:numFmt formatCode="General" sourceLinked="1"/>
        <c:tickLblPos val="nextTo"/>
        <c:crossAx val="18708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87099392"/>
        <c:axId val="187113856"/>
      </c:scatterChart>
      <c:valAx>
        <c:axId val="1870993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7113856"/>
        <c:crosses val="autoZero"/>
        <c:crossBetween val="midCat"/>
      </c:valAx>
      <c:valAx>
        <c:axId val="18711385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87099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di</a:t>
            </a:r>
            <a:r>
              <a:rPr lang="it-IT" baseline="0"/>
              <a:t> Contagio Totale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87169024"/>
        <c:axId val="187253120"/>
      </c:scatterChart>
      <c:valAx>
        <c:axId val="18716902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Nodi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87253120"/>
        <c:crosses val="autoZero"/>
        <c:crossBetween val="midCat"/>
      </c:valAx>
      <c:valAx>
        <c:axId val="187253120"/>
        <c:scaling>
          <c:orientation val="minMax"/>
          <c:max val="6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Totale di Trasmissione [s]</a:t>
                </a:r>
              </a:p>
            </c:rich>
          </c:tx>
          <c:layout/>
        </c:title>
        <c:numFmt formatCode="General" sourceLinked="1"/>
        <c:tickLblPos val="nextTo"/>
        <c:crossAx val="187169024"/>
        <c:crosses val="autoZero"/>
        <c:crossBetween val="midCat"/>
        <c:majorUnit val="50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Copertura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87299712"/>
        <c:axId val="187379712"/>
      </c:scatterChart>
      <c:valAx>
        <c:axId val="187299712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 [#]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7379712"/>
        <c:crosses val="autoZero"/>
        <c:crossBetween val="midCat"/>
      </c:valAx>
      <c:valAx>
        <c:axId val="18737971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% Nodi Raggiunti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87299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87411840"/>
        <c:axId val="187426688"/>
      </c:scatterChart>
      <c:valAx>
        <c:axId val="18741184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87426688"/>
        <c:crosses val="autoZero"/>
        <c:crossBetween val="midCat"/>
      </c:valAx>
      <c:valAx>
        <c:axId val="18742668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87411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87463168"/>
        <c:axId val="187482112"/>
      </c:scatterChart>
      <c:valAx>
        <c:axId val="18746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87482112"/>
        <c:crosses val="autoZero"/>
        <c:crossBetween val="midCat"/>
      </c:valAx>
      <c:valAx>
        <c:axId val="187482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187463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87522432"/>
        <c:axId val="187529088"/>
      </c:scatterChart>
      <c:valAx>
        <c:axId val="187522432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87529088"/>
        <c:crossesAt val="0.1"/>
        <c:crossBetween val="midCat"/>
      </c:valAx>
      <c:valAx>
        <c:axId val="18752908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 di Efficienza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752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</c:v>
                </c:pt>
                <c:pt idx="5">
                  <c:v>209.5</c:v>
                </c:pt>
                <c:pt idx="6">
                  <c:v>222.5</c:v>
                </c:pt>
                <c:pt idx="7">
                  <c:v>235</c:v>
                </c:pt>
                <c:pt idx="8">
                  <c:v>259</c:v>
                </c:pt>
                <c:pt idx="9">
                  <c:v>312.5</c:v>
                </c:pt>
              </c:numCache>
            </c:numRef>
          </c:yVal>
        </c:ser>
        <c:axId val="184391936"/>
        <c:axId val="184451456"/>
      </c:scatterChart>
      <c:valAx>
        <c:axId val="1843919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4451456"/>
        <c:crosses val="autoZero"/>
        <c:crossBetween val="midCat"/>
      </c:valAx>
      <c:valAx>
        <c:axId val="184451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46E-2"/>
              <c:y val="0.15693467965035673"/>
            </c:manualLayout>
          </c:layout>
        </c:title>
        <c:numFmt formatCode="General" sourceLinked="1"/>
        <c:tickLblPos val="nextTo"/>
        <c:crossAx val="184391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87578240"/>
        <c:axId val="187588992"/>
      </c:scatterChart>
      <c:valAx>
        <c:axId val="187578240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87588992"/>
        <c:crosses val="autoZero"/>
        <c:crossBetween val="midCat"/>
      </c:valAx>
      <c:valAx>
        <c:axId val="18758899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</a:t>
                </a:r>
                <a:r>
                  <a:rPr lang="it-IT" baseline="0"/>
                  <a:t> di Efficienza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8757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186864768"/>
        <c:axId val="186866688"/>
      </c:scatterChart>
      <c:valAx>
        <c:axId val="18686476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86866688"/>
        <c:crosses val="autoZero"/>
        <c:crossBetween val="midCat"/>
      </c:valAx>
      <c:valAx>
        <c:axId val="18686668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86864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0.99687499999999996</c:v>
                </c:pt>
                <c:pt idx="6">
                  <c:v>0.99750000000000005</c:v>
                </c:pt>
                <c:pt idx="7">
                  <c:v>0.995</c:v>
                </c:pt>
                <c:pt idx="8">
                  <c:v>0.99199999999999999</c:v>
                </c:pt>
                <c:pt idx="9">
                  <c:v>0.98699999999999999</c:v>
                </c:pt>
              </c:numCache>
            </c:numRef>
          </c:yVal>
        </c:ser>
        <c:axId val="193833216"/>
        <c:axId val="193900544"/>
      </c:scatterChart>
      <c:valAx>
        <c:axId val="19383321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3900544"/>
        <c:crosses val="autoZero"/>
        <c:crossBetween val="midCat"/>
      </c:valAx>
      <c:valAx>
        <c:axId val="19390054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9383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13.2</c:v>
                </c:pt>
                <c:pt idx="1">
                  <c:v>38.244999999999997</c:v>
                </c:pt>
                <c:pt idx="2">
                  <c:v>64.715000000000003</c:v>
                </c:pt>
                <c:pt idx="3">
                  <c:v>143</c:v>
                </c:pt>
                <c:pt idx="4">
                  <c:v>194.5</c:v>
                </c:pt>
                <c:pt idx="5">
                  <c:v>239</c:v>
                </c:pt>
                <c:pt idx="6">
                  <c:v>262.5</c:v>
                </c:pt>
                <c:pt idx="7">
                  <c:v>292.5</c:v>
                </c:pt>
                <c:pt idx="8">
                  <c:v>354</c:v>
                </c:pt>
                <c:pt idx="9">
                  <c:v>430.5</c:v>
                </c:pt>
              </c:numCache>
            </c:numRef>
          </c:yVal>
        </c:ser>
        <c:axId val="178947200"/>
        <c:axId val="178949120"/>
      </c:scatterChart>
      <c:valAx>
        <c:axId val="1789472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78949120"/>
        <c:crosses val="autoZero"/>
        <c:crossBetween val="midCat"/>
      </c:valAx>
      <c:valAx>
        <c:axId val="178949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7894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0.97</c:v>
                </c:pt>
                <c:pt idx="3">
                  <c:v>0.93666666666666665</c:v>
                </c:pt>
                <c:pt idx="4">
                  <c:v>0.93600000000000005</c:v>
                </c:pt>
                <c:pt idx="5">
                  <c:v>0.95374999999999999</c:v>
                </c:pt>
                <c:pt idx="6">
                  <c:v>0.95350000000000001</c:v>
                </c:pt>
                <c:pt idx="7">
                  <c:v>0.92500000000000004</c:v>
                </c:pt>
                <c:pt idx="8">
                  <c:v>0.92100000000000004</c:v>
                </c:pt>
                <c:pt idx="9">
                  <c:v>0.92849999999999999</c:v>
                </c:pt>
              </c:numCache>
            </c:numRef>
          </c:yVal>
        </c:ser>
        <c:axId val="186451456"/>
        <c:axId val="186453376"/>
      </c:scatterChart>
      <c:valAx>
        <c:axId val="1864514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6453376"/>
        <c:crosses val="autoZero"/>
        <c:crossBetween val="midCat"/>
      </c:valAx>
      <c:valAx>
        <c:axId val="18645337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86451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12.899999999999999</c:v>
                </c:pt>
                <c:pt idx="1">
                  <c:v>35.695</c:v>
                </c:pt>
                <c:pt idx="2">
                  <c:v>67.415000000000006</c:v>
                </c:pt>
                <c:pt idx="3">
                  <c:v>142.5</c:v>
                </c:pt>
                <c:pt idx="4">
                  <c:v>184</c:v>
                </c:pt>
                <c:pt idx="5">
                  <c:v>246</c:v>
                </c:pt>
                <c:pt idx="6">
                  <c:v>263.5</c:v>
                </c:pt>
                <c:pt idx="7">
                  <c:v>297.5</c:v>
                </c:pt>
                <c:pt idx="8">
                  <c:v>396</c:v>
                </c:pt>
                <c:pt idx="9">
                  <c:v>494.5</c:v>
                </c:pt>
              </c:numCache>
            </c:numRef>
          </c:yVal>
        </c:ser>
        <c:axId val="186492800"/>
        <c:axId val="186494976"/>
      </c:scatterChart>
      <c:valAx>
        <c:axId val="1864928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6494976"/>
        <c:crosses val="autoZero"/>
        <c:crossBetween val="midCat"/>
      </c:valAx>
      <c:valAx>
        <c:axId val="186494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71550810709789E-2"/>
              <c:y val="0.15920601851851851"/>
            </c:manualLayout>
          </c:layout>
        </c:title>
        <c:numFmt formatCode="General" sourceLinked="1"/>
        <c:tickLblPos val="nextTo"/>
        <c:crossAx val="186492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0.98750000000000004</c:v>
                </c:pt>
                <c:pt idx="1">
                  <c:v>0.92</c:v>
                </c:pt>
                <c:pt idx="2">
                  <c:v>0.95250000000000001</c:v>
                </c:pt>
                <c:pt idx="3">
                  <c:v>0.85666666666666669</c:v>
                </c:pt>
                <c:pt idx="4">
                  <c:v>0.82799999999999996</c:v>
                </c:pt>
                <c:pt idx="5">
                  <c:v>0.86937500000000001</c:v>
                </c:pt>
                <c:pt idx="6">
                  <c:v>0.86050000000000004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0.82150000000000001</c:v>
                </c:pt>
              </c:numCache>
            </c:numRef>
          </c:yVal>
        </c:ser>
        <c:axId val="186513664"/>
        <c:axId val="186995072"/>
      </c:scatterChart>
      <c:valAx>
        <c:axId val="1865136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6995072"/>
        <c:crosses val="autoZero"/>
        <c:crossBetween val="midCat"/>
      </c:valAx>
      <c:valAx>
        <c:axId val="18699507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86513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187004032"/>
        <c:axId val="187005952"/>
      </c:scatterChart>
      <c:valAx>
        <c:axId val="1870040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87005952"/>
        <c:crosses val="autoZero"/>
        <c:crossBetween val="midCat"/>
      </c:valAx>
      <c:valAx>
        <c:axId val="187005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46E-2"/>
              <c:y val="0.20624305555555575"/>
            </c:manualLayout>
          </c:layout>
        </c:title>
        <c:numFmt formatCode="General" sourceLinked="1"/>
        <c:tickLblPos val="nextTo"/>
        <c:crossAx val="18700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16450</xdr:colOff>
      <xdr:row>3</xdr:row>
      <xdr:rowOff>-1</xdr:rowOff>
    </xdr:from>
    <xdr:to>
      <xdr:col>33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173181</xdr:rowOff>
    </xdr:from>
    <xdr:to>
      <xdr:col>33</xdr:col>
      <xdr:colOff>569318</xdr:colOff>
      <xdr:row>28</xdr:row>
      <xdr:rowOff>78443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581023</xdr:colOff>
      <xdr:row>3</xdr:row>
      <xdr:rowOff>17319</xdr:rowOff>
    </xdr:from>
    <xdr:to>
      <xdr:col>40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581024</xdr:colOff>
      <xdr:row>17</xdr:row>
      <xdr:rowOff>17318</xdr:rowOff>
    </xdr:from>
    <xdr:to>
      <xdr:col>40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601373</xdr:colOff>
      <xdr:row>31</xdr:row>
      <xdr:rowOff>12989</xdr:rowOff>
    </xdr:from>
    <xdr:to>
      <xdr:col>33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604404</xdr:colOff>
      <xdr:row>30</xdr:row>
      <xdr:rowOff>179676</xdr:rowOff>
    </xdr:from>
    <xdr:to>
      <xdr:col>40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587084</xdr:colOff>
      <xdr:row>44</xdr:row>
      <xdr:rowOff>175346</xdr:rowOff>
    </xdr:from>
    <xdr:to>
      <xdr:col>33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587083</xdr:colOff>
      <xdr:row>44</xdr:row>
      <xdr:rowOff>149369</xdr:rowOff>
    </xdr:from>
    <xdr:to>
      <xdr:col>40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84553</xdr:colOff>
      <xdr:row>59</xdr:row>
      <xdr:rowOff>63670</xdr:rowOff>
    </xdr:from>
    <xdr:to>
      <xdr:col>34</xdr:col>
      <xdr:colOff>48753</xdr:colOff>
      <xdr:row>70</xdr:row>
      <xdr:rowOff>128170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17316</xdr:colOff>
      <xdr:row>58</xdr:row>
      <xdr:rowOff>138546</xdr:rowOff>
    </xdr:from>
    <xdr:to>
      <xdr:col>40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201706</xdr:colOff>
      <xdr:row>72</xdr:row>
      <xdr:rowOff>173255</xdr:rowOff>
    </xdr:from>
    <xdr:to>
      <xdr:col>34</xdr:col>
      <xdr:colOff>165906</xdr:colOff>
      <xdr:row>84</xdr:row>
      <xdr:rowOff>47255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612319</xdr:colOff>
      <xdr:row>72</xdr:row>
      <xdr:rowOff>136072</xdr:rowOff>
    </xdr:from>
    <xdr:to>
      <xdr:col>40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235323</xdr:colOff>
      <xdr:row>86</xdr:row>
      <xdr:rowOff>130032</xdr:rowOff>
    </xdr:from>
    <xdr:to>
      <xdr:col>34</xdr:col>
      <xdr:colOff>199523</xdr:colOff>
      <xdr:row>98</xdr:row>
      <xdr:rowOff>4032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612319</xdr:colOff>
      <xdr:row>86</xdr:row>
      <xdr:rowOff>81643</xdr:rowOff>
    </xdr:from>
    <xdr:to>
      <xdr:col>40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515469</xdr:colOff>
      <xdr:row>33</xdr:row>
      <xdr:rowOff>123265</xdr:rowOff>
    </xdr:from>
    <xdr:to>
      <xdr:col>52</xdr:col>
      <xdr:colOff>339175</xdr:colOff>
      <xdr:row>61</xdr:row>
      <xdr:rowOff>189265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593911</xdr:colOff>
      <xdr:row>64</xdr:row>
      <xdr:rowOff>92048</xdr:rowOff>
    </xdr:from>
    <xdr:to>
      <xdr:col>52</xdr:col>
      <xdr:colOff>417617</xdr:colOff>
      <xdr:row>92</xdr:row>
      <xdr:rowOff>158048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416606</xdr:colOff>
      <xdr:row>55</xdr:row>
      <xdr:rowOff>3726</xdr:rowOff>
    </xdr:from>
    <xdr:to>
      <xdr:col>64</xdr:col>
      <xdr:colOff>240312</xdr:colOff>
      <xdr:row>83</xdr:row>
      <xdr:rowOff>69726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414619</xdr:colOff>
      <xdr:row>54</xdr:row>
      <xdr:rowOff>179294</xdr:rowOff>
    </xdr:from>
    <xdr:to>
      <xdr:col>75</xdr:col>
      <xdr:colOff>238325</xdr:colOff>
      <xdr:row>83</xdr:row>
      <xdr:rowOff>54794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408214</xdr:colOff>
      <xdr:row>84</xdr:row>
      <xdr:rowOff>40821</xdr:rowOff>
    </xdr:from>
    <xdr:to>
      <xdr:col>64</xdr:col>
      <xdr:colOff>231920</xdr:colOff>
      <xdr:row>112</xdr:row>
      <xdr:rowOff>106821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408215</xdr:colOff>
      <xdr:row>84</xdr:row>
      <xdr:rowOff>54428</xdr:rowOff>
    </xdr:from>
    <xdr:to>
      <xdr:col>75</xdr:col>
      <xdr:colOff>231920</xdr:colOff>
      <xdr:row>112</xdr:row>
      <xdr:rowOff>120428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BB43" zoomScale="70" zoomScaleNormal="70" workbookViewId="0">
      <selection activeCell="BM70" sqref="BM70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5703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9.28515625" bestFit="1" customWidth="1"/>
    <col min="29" max="37" width="8.85546875" customWidth="1"/>
    <col min="39" max="39" width="8.28515625" customWidth="1"/>
    <col min="42" max="42" width="11.42578125" bestFit="1" customWidth="1"/>
    <col min="43" max="43" width="9.28515625" bestFit="1" customWidth="1"/>
    <col min="44" max="52" width="8.85546875" customWidth="1"/>
    <col min="58" max="58" width="9.28515625" bestFit="1" customWidth="1"/>
    <col min="63" max="64" width="12.28515625" bestFit="1" customWidth="1"/>
    <col min="69" max="69" width="10.42578125" customWidth="1"/>
    <col min="72" max="73" width="9.42578125" bestFit="1" customWidth="1"/>
    <col min="97" max="97" width="9.140625" customWidth="1"/>
  </cols>
  <sheetData>
    <row r="1" spans="1:73" ht="2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2</v>
      </c>
    </row>
    <row r="4" spans="1:73">
      <c r="A4" s="10">
        <v>1</v>
      </c>
      <c r="B4" s="11" t="s">
        <v>11</v>
      </c>
    </row>
    <row r="5" spans="1:73" ht="15.75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74" t="s">
        <v>30</v>
      </c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6"/>
      <c r="AR5" s="177" t="s">
        <v>31</v>
      </c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9"/>
      <c r="BG5" s="163" t="s">
        <v>44</v>
      </c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69" t="s">
        <v>10</v>
      </c>
      <c r="B28" s="169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75">
      <c r="G30" s="1"/>
      <c r="J30" s="6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74" t="s">
        <v>30</v>
      </c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6"/>
      <c r="AR30" s="177" t="s">
        <v>31</v>
      </c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9"/>
      <c r="BG30" s="163" t="s">
        <v>44</v>
      </c>
      <c r="BH30" s="164"/>
      <c r="BI30" s="164"/>
      <c r="BJ30" s="164"/>
      <c r="BK30" s="164"/>
      <c r="BL30" s="164"/>
      <c r="BM30" s="164"/>
      <c r="BN30" s="164"/>
      <c r="BO30" s="164"/>
      <c r="BP30" s="164"/>
      <c r="BQ30" s="164"/>
      <c r="BR30" s="164"/>
      <c r="BS30" s="164"/>
      <c r="BT30" s="164"/>
      <c r="BU30" s="16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6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69" t="s">
        <v>10</v>
      </c>
      <c r="B53" s="169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75">
      <c r="G55" s="1"/>
      <c r="J55" s="6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74" t="s">
        <v>30</v>
      </c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6"/>
      <c r="AR55" s="177" t="s">
        <v>31</v>
      </c>
      <c r="AS55" s="178"/>
      <c r="AT55" s="178"/>
      <c r="AU55" s="178"/>
      <c r="AV55" s="178"/>
      <c r="AW55" s="178"/>
      <c r="AX55" s="178"/>
      <c r="AY55" s="178"/>
      <c r="AZ55" s="178"/>
      <c r="BA55" s="178"/>
      <c r="BB55" s="178"/>
      <c r="BC55" s="178"/>
      <c r="BD55" s="178"/>
      <c r="BE55" s="178"/>
      <c r="BF55" s="179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 t="shared" ref="CN57:CN76" si="24"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5">A33</f>
        <v>2</v>
      </c>
      <c r="B58" s="14">
        <f t="shared" ref="B58:D58" si="26">B33</f>
        <v>10</v>
      </c>
      <c r="C58" s="14">
        <f t="shared" si="26"/>
        <v>10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7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si="24"/>
        <v>0.5</v>
      </c>
    </row>
    <row r="59" spans="1:103">
      <c r="A59" s="4">
        <f t="shared" si="25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7"/>
        <v>1</v>
      </c>
      <c r="U59" s="173" t="s">
        <v>52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73" t="s">
        <v>52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73" t="s">
        <v>52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73" t="s">
        <v>52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73" t="s">
        <v>52</v>
      </c>
      <c r="CK59" s="4">
        <v>3</v>
      </c>
      <c r="CL59" s="4">
        <v>0</v>
      </c>
      <c r="CM59" s="4">
        <v>1</v>
      </c>
      <c r="CN59" s="16">
        <f t="shared" si="24"/>
        <v>0.5</v>
      </c>
      <c r="CR59" s="173" t="s">
        <v>52</v>
      </c>
    </row>
    <row r="60" spans="1:103">
      <c r="A60" s="4">
        <f t="shared" si="25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7"/>
        <v>1</v>
      </c>
      <c r="U60" s="173"/>
      <c r="AC60" s="4">
        <v>4</v>
      </c>
      <c r="AD60" s="4">
        <v>13.23</v>
      </c>
      <c r="AE60" s="4">
        <v>2</v>
      </c>
      <c r="AF60" s="16">
        <f t="shared" si="20"/>
        <v>1</v>
      </c>
      <c r="AJ60" s="173"/>
      <c r="AR60" s="4">
        <v>4</v>
      </c>
      <c r="AS60" s="4">
        <v>13.23</v>
      </c>
      <c r="AT60" s="4">
        <v>2</v>
      </c>
      <c r="AU60" s="16">
        <f t="shared" si="21"/>
        <v>1</v>
      </c>
      <c r="AY60" s="173"/>
      <c r="BG60" s="4">
        <v>4</v>
      </c>
      <c r="BH60" s="4">
        <v>13.23</v>
      </c>
      <c r="BI60" s="4">
        <v>2</v>
      </c>
      <c r="BJ60" s="16">
        <f t="shared" si="22"/>
        <v>1</v>
      </c>
      <c r="BN60" s="173"/>
      <c r="BV60" s="4">
        <v>4</v>
      </c>
      <c r="BW60" s="4">
        <v>0</v>
      </c>
      <c r="BX60" s="4">
        <v>1</v>
      </c>
      <c r="BY60" s="16">
        <f t="shared" si="23"/>
        <v>0.5</v>
      </c>
      <c r="CC60" s="173"/>
      <c r="CK60" s="4">
        <v>4</v>
      </c>
      <c r="CL60" s="4">
        <v>0</v>
      </c>
      <c r="CM60" s="4">
        <v>1</v>
      </c>
      <c r="CN60" s="16">
        <f t="shared" si="24"/>
        <v>0.5</v>
      </c>
      <c r="CR60" s="173"/>
    </row>
    <row r="61" spans="1:103">
      <c r="A61" s="4">
        <f t="shared" si="25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7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4"/>
        <v>0.5</v>
      </c>
      <c r="CR61">
        <f>CONFIDENCE(0.05,CR57,20)</f>
        <v>2.8374083027872365</v>
      </c>
    </row>
    <row r="62" spans="1:103">
      <c r="A62" s="4">
        <f t="shared" si="25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7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4"/>
        <v>0.5</v>
      </c>
    </row>
    <row r="63" spans="1:103">
      <c r="A63" s="4">
        <f t="shared" si="25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7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4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7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4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7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4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7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4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7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4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7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4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7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4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7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4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7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4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7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4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7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4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7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4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7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4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7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4"/>
        <v>0.5</v>
      </c>
    </row>
  </sheetData>
  <mergeCells count="24"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  <mergeCell ref="BG55:BU55"/>
    <mergeCell ref="B1:F1"/>
    <mergeCell ref="A3:B3"/>
    <mergeCell ref="A28:B28"/>
    <mergeCell ref="A53:B53"/>
    <mergeCell ref="N55:AB55"/>
    <mergeCell ref="N5:AB5"/>
    <mergeCell ref="N30:AB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H47" zoomScale="70" zoomScaleNormal="70" workbookViewId="0">
      <selection activeCell="BN61" sqref="BN61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1000</v>
      </c>
    </row>
    <row r="4" spans="1:73">
      <c r="A4" s="10">
        <v>1</v>
      </c>
      <c r="B4" s="11" t="s">
        <v>11</v>
      </c>
    </row>
    <row r="5" spans="1:73" ht="15.75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95" t="s">
        <v>52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95" t="s">
        <v>52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95" t="s">
        <v>52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95" t="s">
        <v>52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95" t="s">
        <v>52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95" t="s">
        <v>52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73"/>
      <c r="AC60" s="4">
        <v>4</v>
      </c>
      <c r="AD60" s="4">
        <v>231.16</v>
      </c>
      <c r="AE60" s="4">
        <v>1000</v>
      </c>
      <c r="AF60" s="16">
        <f t="shared" si="20"/>
        <v>1</v>
      </c>
      <c r="AJ60" s="173"/>
      <c r="AR60" s="4">
        <v>4</v>
      </c>
      <c r="AS60" s="4">
        <v>231.16</v>
      </c>
      <c r="AT60" s="4">
        <v>1000</v>
      </c>
      <c r="AU60" s="16">
        <f t="shared" si="21"/>
        <v>1</v>
      </c>
      <c r="AY60" s="173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73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73"/>
      <c r="CK60" s="4">
        <v>4</v>
      </c>
      <c r="CL60" s="4">
        <v>0</v>
      </c>
      <c r="CM60" s="4">
        <v>1</v>
      </c>
      <c r="CN60" s="16">
        <f t="shared" si="24"/>
        <v>1E-3</v>
      </c>
      <c r="CR60" s="173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30:AB30"/>
    <mergeCell ref="N5:AB5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E99"/>
  <sheetViews>
    <sheetView tabSelected="1" topLeftCell="AG68" zoomScale="70" zoomScaleNormal="70" workbookViewId="0">
      <selection activeCell="BA63" sqref="BA63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5" width="7.7109375" customWidth="1"/>
    <col min="26" max="26" width="10.42578125" customWidth="1"/>
    <col min="27" max="27" width="10.5703125" customWidth="1"/>
    <col min="28" max="31" width="9.140625" customWidth="1"/>
    <col min="33" max="33" width="9.140625" customWidth="1"/>
    <col min="35" max="37" width="9.140625" customWidth="1"/>
    <col min="39" max="39" width="9.140625" customWidth="1"/>
    <col min="41" max="43" width="9.140625" customWidth="1"/>
    <col min="45" max="45" width="9.140625" customWidth="1"/>
    <col min="48" max="48" width="9.140625" customWidth="1"/>
    <col min="51" max="51" width="9.140625" customWidth="1"/>
    <col min="54" max="54" width="9.140625" customWidth="1"/>
    <col min="57" max="57" width="9.140625" customWidth="1"/>
    <col min="60" max="60" width="9.140625" customWidth="1"/>
    <col min="63" max="63" width="9.140625" customWidth="1"/>
    <col min="66" max="66" width="9.140625" customWidth="1"/>
  </cols>
  <sheetData>
    <row r="1" spans="1:7" ht="27" thickBot="1">
      <c r="B1" s="228" t="s">
        <v>26</v>
      </c>
      <c r="C1" s="229"/>
      <c r="F1">
        <f ca="1">INDIRECT(A6&amp;"!$N$7")</f>
        <v>1</v>
      </c>
    </row>
    <row r="3" spans="1:7">
      <c r="A3" s="196" t="s">
        <v>23</v>
      </c>
      <c r="B3" s="220" t="s">
        <v>19</v>
      </c>
      <c r="C3" s="221"/>
      <c r="D3" s="221"/>
      <c r="E3" s="221"/>
      <c r="F3" s="221"/>
      <c r="G3" s="221"/>
    </row>
    <row r="4" spans="1:7">
      <c r="A4" s="197"/>
      <c r="B4" s="217" t="s">
        <v>24</v>
      </c>
      <c r="C4" s="218"/>
      <c r="D4" s="219"/>
      <c r="E4" s="236" t="s">
        <v>25</v>
      </c>
      <c r="F4" s="237"/>
      <c r="G4" s="237"/>
    </row>
    <row r="5" spans="1:7">
      <c r="A5" s="198"/>
      <c r="B5" s="57" t="s">
        <v>21</v>
      </c>
      <c r="D5" s="57" t="s">
        <v>22</v>
      </c>
      <c r="E5" s="57" t="s">
        <v>21</v>
      </c>
      <c r="G5" s="27" t="s">
        <v>22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7">
      <c r="A17" s="196" t="s">
        <v>23</v>
      </c>
      <c r="B17" s="225" t="s">
        <v>20</v>
      </c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7"/>
    </row>
    <row r="18" spans="1:27">
      <c r="A18" s="197"/>
      <c r="B18" s="205" t="s">
        <v>24</v>
      </c>
      <c r="C18" s="206"/>
      <c r="D18" s="206"/>
      <c r="E18" s="206"/>
      <c r="F18" s="206"/>
      <c r="G18" s="207"/>
      <c r="H18" s="205" t="s">
        <v>25</v>
      </c>
      <c r="I18" s="206"/>
      <c r="J18" s="206"/>
      <c r="K18" s="206"/>
      <c r="L18" s="206"/>
      <c r="M18" s="207"/>
      <c r="N18" s="205" t="s">
        <v>43</v>
      </c>
      <c r="O18" s="206"/>
      <c r="P18" s="206"/>
      <c r="Q18" s="206"/>
      <c r="R18" s="206"/>
      <c r="S18" s="207"/>
      <c r="T18" s="225" t="s">
        <v>34</v>
      </c>
      <c r="U18" s="226"/>
      <c r="V18" s="226"/>
      <c r="W18" s="226"/>
      <c r="X18" s="226"/>
      <c r="Y18" s="227"/>
    </row>
    <row r="19" spans="1:27">
      <c r="A19" s="198"/>
      <c r="B19" s="69" t="s">
        <v>21</v>
      </c>
      <c r="C19" s="70"/>
      <c r="D19" s="74" t="s">
        <v>52</v>
      </c>
      <c r="E19" s="69" t="s">
        <v>22</v>
      </c>
      <c r="F19" s="70"/>
      <c r="G19" s="74" t="s">
        <v>52</v>
      </c>
      <c r="H19" s="69" t="s">
        <v>21</v>
      </c>
      <c r="I19" s="70"/>
      <c r="J19" s="74" t="s">
        <v>52</v>
      </c>
      <c r="K19" s="69" t="s">
        <v>22</v>
      </c>
      <c r="L19" s="70"/>
      <c r="M19" s="79" t="s">
        <v>52</v>
      </c>
      <c r="N19" s="69" t="s">
        <v>21</v>
      </c>
      <c r="O19" s="70"/>
      <c r="P19" s="74" t="s">
        <v>52</v>
      </c>
      <c r="Q19" s="69" t="s">
        <v>22</v>
      </c>
      <c r="R19" s="70"/>
      <c r="S19" s="79" t="s">
        <v>52</v>
      </c>
      <c r="T19" s="53" t="s">
        <v>35</v>
      </c>
      <c r="U19" s="58"/>
      <c r="V19" s="54" t="s">
        <v>52</v>
      </c>
      <c r="W19" s="53" t="s">
        <v>22</v>
      </c>
      <c r="X19" s="58"/>
      <c r="Y19" s="54" t="s">
        <v>52</v>
      </c>
      <c r="Z19" t="s">
        <v>59</v>
      </c>
      <c r="AA19" t="s">
        <v>60</v>
      </c>
    </row>
    <row r="20" spans="1:27">
      <c r="A20" s="88">
        <v>2</v>
      </c>
      <c r="B20" s="68">
        <f ca="1">INDIRECT($A20&amp;"!$W$7")</f>
        <v>13.23</v>
      </c>
      <c r="C20" s="76" t="s">
        <v>37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37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37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37</v>
      </c>
      <c r="M20" s="94">
        <f ca="1">INDIRECT($A20&amp;"!$AB$32")</f>
        <v>0</v>
      </c>
      <c r="N20" s="68">
        <f ca="1">INDIRECT($A20&amp;"!$W$57")</f>
        <v>13.2</v>
      </c>
      <c r="O20" s="76" t="s">
        <v>37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37</v>
      </c>
      <c r="S20" s="65">
        <f ca="1">INDIRECT($A20&amp;"!$AB$57")</f>
        <v>0</v>
      </c>
      <c r="T20" s="97">
        <f ca="1">AVERAGE(H20,N20)</f>
        <v>13.2</v>
      </c>
      <c r="U20" s="76" t="s">
        <v>37</v>
      </c>
      <c r="V20" s="71">
        <f ca="1">AVERAGE(J20,P20)</f>
        <v>2.0499999999999997E-7</v>
      </c>
      <c r="W20" s="24">
        <f ca="1">AVERAGE(K20,Q20)</f>
        <v>1</v>
      </c>
      <c r="X20" s="76" t="s">
        <v>37</v>
      </c>
      <c r="Y20" s="65">
        <f ca="1">AVERAGE(M20,S20)</f>
        <v>0</v>
      </c>
      <c r="Z20">
        <f ca="1">T20/W20</f>
        <v>13.2</v>
      </c>
      <c r="AA20">
        <f ca="1">(W20*A20)/T20</f>
        <v>0.15151515151515152</v>
      </c>
    </row>
    <row r="21" spans="1:27">
      <c r="A21" s="89">
        <v>5</v>
      </c>
      <c r="B21" s="100">
        <f t="shared" ref="B21:B29" ca="1" si="0">INDIRECT($A21&amp;"!$W$7")</f>
        <v>34.9</v>
      </c>
      <c r="C21" s="77" t="s">
        <v>37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37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37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37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37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37</v>
      </c>
      <c r="S21" s="66">
        <f t="shared" ref="S21:S29" ca="1" si="11">INDIRECT($A21&amp;"!$AB$57")</f>
        <v>0</v>
      </c>
      <c r="T21" s="98">
        <f t="shared" ref="T21:T29" ca="1" si="12">AVERAGE(H21,N21)</f>
        <v>37.69</v>
      </c>
      <c r="U21" s="77" t="s">
        <v>37</v>
      </c>
      <c r="V21" s="72">
        <f t="shared" ref="V21:V29" ca="1" si="13">AVERAGE(J21,P21)</f>
        <v>0</v>
      </c>
      <c r="W21" s="25">
        <f t="shared" ref="W21:W29" ca="1" si="14">AVERAGE(K21,Q21)</f>
        <v>1</v>
      </c>
      <c r="X21" s="77" t="s">
        <v>37</v>
      </c>
      <c r="Y21" s="66">
        <f t="shared" ref="Y21:Y29" ca="1" si="15">AVERAGE(M21,S21)</f>
        <v>0</v>
      </c>
      <c r="Z21">
        <f t="shared" ref="Z21:Z29" ca="1" si="16">T21/W21</f>
        <v>37.69</v>
      </c>
      <c r="AA21">
        <f t="shared" ref="AA21:AA29" ca="1" si="17">(W21*A21)/T21</f>
        <v>0.13266118333775537</v>
      </c>
    </row>
    <row r="22" spans="1:27">
      <c r="A22" s="89">
        <v>10</v>
      </c>
      <c r="B22" s="100">
        <f t="shared" ca="1" si="0"/>
        <v>65.7</v>
      </c>
      <c r="C22" s="77" t="s">
        <v>37</v>
      </c>
      <c r="D22" s="101">
        <f t="shared" ca="1" si="1"/>
        <v>6.89</v>
      </c>
      <c r="E22" s="25">
        <f t="shared" ca="1" si="2"/>
        <v>0.94000000000000006</v>
      </c>
      <c r="F22" s="77" t="s">
        <v>37</v>
      </c>
      <c r="G22" s="66">
        <f t="shared" ca="1" si="3"/>
        <v>6.1499999999999999E-2</v>
      </c>
      <c r="H22" s="100">
        <f t="shared" ca="1" si="4"/>
        <v>57.3</v>
      </c>
      <c r="I22" s="77" t="s">
        <v>37</v>
      </c>
      <c r="J22" s="101">
        <f t="shared" ca="1" si="5"/>
        <v>2.13</v>
      </c>
      <c r="K22" s="25">
        <f t="shared" ca="1" si="6"/>
        <v>1</v>
      </c>
      <c r="L22" s="77" t="s">
        <v>37</v>
      </c>
      <c r="M22" s="95">
        <f t="shared" ca="1" si="7"/>
        <v>0</v>
      </c>
      <c r="N22" s="100">
        <f t="shared" ca="1" si="8"/>
        <v>64.930000000000007</v>
      </c>
      <c r="O22" s="77" t="s">
        <v>37</v>
      </c>
      <c r="P22" s="101">
        <f t="shared" ca="1" si="9"/>
        <v>0</v>
      </c>
      <c r="Q22" s="25">
        <f t="shared" ca="1" si="10"/>
        <v>1</v>
      </c>
      <c r="R22" s="77" t="s">
        <v>37</v>
      </c>
      <c r="S22" s="66">
        <f t="shared" ca="1" si="11"/>
        <v>0</v>
      </c>
      <c r="T22" s="98">
        <f t="shared" ca="1" si="12"/>
        <v>61.115000000000002</v>
      </c>
      <c r="U22" s="77" t="s">
        <v>37</v>
      </c>
      <c r="V22" s="72">
        <f t="shared" ca="1" si="13"/>
        <v>1.0649999999999999</v>
      </c>
      <c r="W22" s="25">
        <f t="shared" ca="1" si="14"/>
        <v>1</v>
      </c>
      <c r="X22" s="77" t="s">
        <v>37</v>
      </c>
      <c r="Y22" s="66">
        <f t="shared" ca="1" si="15"/>
        <v>0</v>
      </c>
      <c r="Z22">
        <f t="shared" ca="1" si="16"/>
        <v>61.115000000000002</v>
      </c>
      <c r="AA22">
        <f t="shared" ca="1" si="17"/>
        <v>0.16362595107584063</v>
      </c>
    </row>
    <row r="23" spans="1:27">
      <c r="A23" s="89">
        <v>30</v>
      </c>
      <c r="B23" s="100">
        <f t="shared" ca="1" si="0"/>
        <v>119</v>
      </c>
      <c r="C23" s="77" t="s">
        <v>37</v>
      </c>
      <c r="D23" s="101">
        <f t="shared" ca="1" si="1"/>
        <v>21.2</v>
      </c>
      <c r="E23" s="25">
        <f t="shared" ca="1" si="2"/>
        <v>0.86333333333333329</v>
      </c>
      <c r="F23" s="77" t="s">
        <v>37</v>
      </c>
      <c r="G23" s="66">
        <f t="shared" ca="1" si="3"/>
        <v>0.127</v>
      </c>
      <c r="H23" s="100">
        <f t="shared" ca="1" si="4"/>
        <v>90.1</v>
      </c>
      <c r="I23" s="77" t="s">
        <v>37</v>
      </c>
      <c r="J23" s="101">
        <f t="shared" ca="1" si="5"/>
        <v>3.25</v>
      </c>
      <c r="K23" s="25">
        <f t="shared" ca="1" si="6"/>
        <v>1</v>
      </c>
      <c r="L23" s="77" t="s">
        <v>37</v>
      </c>
      <c r="M23" s="95">
        <f t="shared" ca="1" si="7"/>
        <v>3.5000000000000001E-3</v>
      </c>
      <c r="N23" s="100">
        <f t="shared" ca="1" si="8"/>
        <v>172</v>
      </c>
      <c r="O23" s="77" t="s">
        <v>37</v>
      </c>
      <c r="P23" s="101">
        <f t="shared" ca="1" si="9"/>
        <v>2.0799999999999998E-3</v>
      </c>
      <c r="Q23" s="25">
        <f t="shared" ca="1" si="10"/>
        <v>1</v>
      </c>
      <c r="R23" s="77" t="s">
        <v>37</v>
      </c>
      <c r="S23" s="66">
        <f t="shared" ca="1" si="11"/>
        <v>0</v>
      </c>
      <c r="T23" s="98">
        <f t="shared" ca="1" si="12"/>
        <v>131.05000000000001</v>
      </c>
      <c r="U23" s="77" t="s">
        <v>37</v>
      </c>
      <c r="V23" s="72">
        <f t="shared" ca="1" si="13"/>
        <v>1.6260399999999999</v>
      </c>
      <c r="W23" s="25">
        <f t="shared" ca="1" si="14"/>
        <v>1</v>
      </c>
      <c r="X23" s="77" t="s">
        <v>37</v>
      </c>
      <c r="Y23" s="66">
        <f t="shared" ca="1" si="15"/>
        <v>1.75E-3</v>
      </c>
      <c r="Z23">
        <f t="shared" ca="1" si="16"/>
        <v>131.05000000000001</v>
      </c>
      <c r="AA23">
        <f t="shared" ca="1" si="17"/>
        <v>0.22892025944296068</v>
      </c>
    </row>
    <row r="24" spans="1:27">
      <c r="A24" s="89">
        <v>50</v>
      </c>
      <c r="B24" s="100">
        <f t="shared" ca="1" si="0"/>
        <v>121</v>
      </c>
      <c r="C24" s="77" t="s">
        <v>37</v>
      </c>
      <c r="D24" s="101">
        <f t="shared" ca="1" si="1"/>
        <v>22.1</v>
      </c>
      <c r="E24" s="25">
        <f t="shared" ca="1" si="2"/>
        <v>0.754</v>
      </c>
      <c r="F24" s="77" t="s">
        <v>37</v>
      </c>
      <c r="G24" s="66">
        <f t="shared" ca="1" si="3"/>
        <v>0.14859999999999998</v>
      </c>
      <c r="H24" s="100">
        <f t="shared" ca="1" si="4"/>
        <v>113</v>
      </c>
      <c r="I24" s="77" t="s">
        <v>37</v>
      </c>
      <c r="J24" s="101">
        <f t="shared" ca="1" si="5"/>
        <v>5.05</v>
      </c>
      <c r="K24" s="25">
        <f t="shared" ca="1" si="6"/>
        <v>1</v>
      </c>
      <c r="L24" s="77" t="s">
        <v>37</v>
      </c>
      <c r="M24" s="95">
        <f t="shared" ca="1" si="7"/>
        <v>0</v>
      </c>
      <c r="N24" s="100">
        <f t="shared" ca="1" si="8"/>
        <v>241</v>
      </c>
      <c r="O24" s="77" t="s">
        <v>37</v>
      </c>
      <c r="P24" s="101">
        <f t="shared" ca="1" si="9"/>
        <v>6.41</v>
      </c>
      <c r="Q24" s="25">
        <f t="shared" ca="1" si="10"/>
        <v>0.998</v>
      </c>
      <c r="R24" s="77" t="s">
        <v>37</v>
      </c>
      <c r="S24" s="66">
        <f t="shared" ca="1" si="11"/>
        <v>3.4200000000000003E-3</v>
      </c>
      <c r="T24" s="98">
        <f t="shared" ca="1" si="12"/>
        <v>177</v>
      </c>
      <c r="U24" s="77" t="s">
        <v>37</v>
      </c>
      <c r="V24" s="72">
        <f t="shared" ca="1" si="13"/>
        <v>5.73</v>
      </c>
      <c r="W24" s="25">
        <f t="shared" ca="1" si="14"/>
        <v>0.999</v>
      </c>
      <c r="X24" s="77" t="s">
        <v>37</v>
      </c>
      <c r="Y24" s="66">
        <f t="shared" ca="1" si="15"/>
        <v>1.7100000000000001E-3</v>
      </c>
      <c r="Z24">
        <f t="shared" ca="1" si="16"/>
        <v>177.17717717717719</v>
      </c>
      <c r="AA24">
        <f t="shared" ca="1" si="17"/>
        <v>0.28220338983050847</v>
      </c>
    </row>
    <row r="25" spans="1:27">
      <c r="A25" s="89">
        <v>80</v>
      </c>
      <c r="B25" s="100">
        <f t="shared" ca="1" si="0"/>
        <v>189</v>
      </c>
      <c r="C25" s="77" t="s">
        <v>37</v>
      </c>
      <c r="D25" s="101">
        <f t="shared" ca="1" si="1"/>
        <v>26.3</v>
      </c>
      <c r="E25" s="25">
        <f t="shared" ca="1" si="2"/>
        <v>0.80875000000000008</v>
      </c>
      <c r="F25" s="77" t="s">
        <v>37</v>
      </c>
      <c r="G25" s="66">
        <f t="shared" ca="1" si="3"/>
        <v>0.13999999999999999</v>
      </c>
      <c r="H25" s="100">
        <f t="shared" ca="1" si="4"/>
        <v>134</v>
      </c>
      <c r="I25" s="77" t="s">
        <v>37</v>
      </c>
      <c r="J25" s="101">
        <f t="shared" ca="1" si="5"/>
        <v>6.1</v>
      </c>
      <c r="K25" s="25">
        <f t="shared" ca="1" si="6"/>
        <v>1</v>
      </c>
      <c r="L25" s="77" t="s">
        <v>37</v>
      </c>
      <c r="M25" s="95">
        <f t="shared" ca="1" si="7"/>
        <v>0</v>
      </c>
      <c r="N25" s="100">
        <f t="shared" ca="1" si="8"/>
        <v>285</v>
      </c>
      <c r="O25" s="77" t="s">
        <v>37</v>
      </c>
      <c r="P25" s="101">
        <f t="shared" ca="1" si="9"/>
        <v>15.4</v>
      </c>
      <c r="Q25" s="25">
        <f t="shared" ca="1" si="10"/>
        <v>0.99375000000000002</v>
      </c>
      <c r="R25" s="77" t="s">
        <v>37</v>
      </c>
      <c r="S25" s="66">
        <f t="shared" ca="1" si="11"/>
        <v>3.0000000000000001E-3</v>
      </c>
      <c r="T25" s="98">
        <f t="shared" ca="1" si="12"/>
        <v>209.5</v>
      </c>
      <c r="U25" s="77" t="s">
        <v>37</v>
      </c>
      <c r="V25" s="72">
        <f t="shared" ca="1" si="13"/>
        <v>10.75</v>
      </c>
      <c r="W25" s="25">
        <f t="shared" ca="1" si="14"/>
        <v>0.99687499999999996</v>
      </c>
      <c r="X25" s="77" t="s">
        <v>37</v>
      </c>
      <c r="Y25" s="66">
        <f t="shared" ca="1" si="15"/>
        <v>1.5E-3</v>
      </c>
      <c r="Z25">
        <f t="shared" ca="1" si="16"/>
        <v>210.15673981191225</v>
      </c>
      <c r="AA25">
        <f t="shared" ca="1" si="17"/>
        <v>0.38066825775656327</v>
      </c>
    </row>
    <row r="26" spans="1:27">
      <c r="A26" s="89">
        <v>100</v>
      </c>
      <c r="B26" s="100">
        <f t="shared" ca="1" si="0"/>
        <v>251</v>
      </c>
      <c r="C26" s="77" t="s">
        <v>37</v>
      </c>
      <c r="D26" s="101">
        <f t="shared" ca="1" si="1"/>
        <v>36.4</v>
      </c>
      <c r="E26" s="25">
        <f t="shared" ca="1" si="2"/>
        <v>0.88500000000000001</v>
      </c>
      <c r="F26" s="77" t="s">
        <v>37</v>
      </c>
      <c r="G26" s="66">
        <f t="shared" ca="1" si="3"/>
        <v>8.7100000000000011E-2</v>
      </c>
      <c r="H26" s="100">
        <f t="shared" ca="1" si="4"/>
        <v>145</v>
      </c>
      <c r="I26" s="77" t="s">
        <v>37</v>
      </c>
      <c r="J26" s="101">
        <f t="shared" ca="1" si="5"/>
        <v>7.13</v>
      </c>
      <c r="K26" s="25">
        <f t="shared" ca="1" si="6"/>
        <v>1</v>
      </c>
      <c r="L26" s="77" t="s">
        <v>37</v>
      </c>
      <c r="M26" s="95">
        <f t="shared" ca="1" si="7"/>
        <v>0</v>
      </c>
      <c r="N26" s="100">
        <f t="shared" ca="1" si="8"/>
        <v>300</v>
      </c>
      <c r="O26" s="77" t="s">
        <v>37</v>
      </c>
      <c r="P26" s="101">
        <f t="shared" ca="1" si="9"/>
        <v>10.6</v>
      </c>
      <c r="Q26" s="25">
        <f t="shared" ca="1" si="10"/>
        <v>0.995</v>
      </c>
      <c r="R26" s="77" t="s">
        <v>37</v>
      </c>
      <c r="S26" s="66">
        <f t="shared" ca="1" si="11"/>
        <v>2.8399999999999996E-3</v>
      </c>
      <c r="T26" s="98">
        <f t="shared" ca="1" si="12"/>
        <v>222.5</v>
      </c>
      <c r="U26" s="77" t="s">
        <v>37</v>
      </c>
      <c r="V26" s="72">
        <f t="shared" ca="1" si="13"/>
        <v>8.8650000000000002</v>
      </c>
      <c r="W26" s="25">
        <f t="shared" ca="1" si="14"/>
        <v>0.99750000000000005</v>
      </c>
      <c r="X26" s="77" t="s">
        <v>37</v>
      </c>
      <c r="Y26" s="66">
        <f t="shared" ca="1" si="15"/>
        <v>1.4199999999999998E-3</v>
      </c>
      <c r="Z26">
        <f t="shared" ca="1" si="16"/>
        <v>223.05764411027567</v>
      </c>
      <c r="AA26">
        <f t="shared" ca="1" si="17"/>
        <v>0.44831460674157303</v>
      </c>
    </row>
    <row r="27" spans="1:27">
      <c r="A27" s="89">
        <v>200</v>
      </c>
      <c r="B27" s="100">
        <f t="shared" ca="1" si="0"/>
        <v>340</v>
      </c>
      <c r="C27" s="77" t="s">
        <v>37</v>
      </c>
      <c r="D27" s="101">
        <f t="shared" ca="1" si="1"/>
        <v>60.4</v>
      </c>
      <c r="E27" s="25">
        <f t="shared" ca="1" si="2"/>
        <v>0.81499999999999995</v>
      </c>
      <c r="F27" s="77" t="s">
        <v>37</v>
      </c>
      <c r="G27" s="66">
        <f t="shared" ca="1" si="3"/>
        <v>0.129</v>
      </c>
      <c r="H27" s="100">
        <f t="shared" ca="1" si="4"/>
        <v>200</v>
      </c>
      <c r="I27" s="77" t="s">
        <v>37</v>
      </c>
      <c r="J27" s="101">
        <f t="shared" ca="1" si="5"/>
        <v>10.4</v>
      </c>
      <c r="K27" s="25">
        <f t="shared" ca="1" si="6"/>
        <v>0.995</v>
      </c>
      <c r="L27" s="77" t="s">
        <v>37</v>
      </c>
      <c r="M27" s="95">
        <f t="shared" ca="1" si="7"/>
        <v>3.3E-3</v>
      </c>
      <c r="N27" s="100">
        <f t="shared" ca="1" si="8"/>
        <v>270</v>
      </c>
      <c r="O27" s="77" t="s">
        <v>37</v>
      </c>
      <c r="P27" s="101">
        <f t="shared" ca="1" si="9"/>
        <v>26.5</v>
      </c>
      <c r="Q27" s="25">
        <f t="shared" ca="1" si="10"/>
        <v>0.995</v>
      </c>
      <c r="R27" s="77" t="s">
        <v>37</v>
      </c>
      <c r="S27" s="66">
        <f t="shared" ca="1" si="11"/>
        <v>3.2450000000000001E-3</v>
      </c>
      <c r="T27" s="98">
        <f t="shared" ca="1" si="12"/>
        <v>235</v>
      </c>
      <c r="U27" s="77" t="s">
        <v>37</v>
      </c>
      <c r="V27" s="72">
        <f t="shared" ca="1" si="13"/>
        <v>18.45</v>
      </c>
      <c r="W27" s="25">
        <f t="shared" ca="1" si="14"/>
        <v>0.995</v>
      </c>
      <c r="X27" s="77" t="s">
        <v>37</v>
      </c>
      <c r="Y27" s="66">
        <f t="shared" ca="1" si="15"/>
        <v>3.2725000000000002E-3</v>
      </c>
      <c r="Z27">
        <f t="shared" ca="1" si="16"/>
        <v>236.18090452261308</v>
      </c>
      <c r="AA27">
        <f t="shared" ca="1" si="17"/>
        <v>0.84680851063829787</v>
      </c>
    </row>
    <row r="28" spans="1:27">
      <c r="A28" s="89">
        <v>500</v>
      </c>
      <c r="B28" s="100">
        <f t="shared" ca="1" si="0"/>
        <v>539</v>
      </c>
      <c r="C28" s="77" t="s">
        <v>37</v>
      </c>
      <c r="D28" s="101">
        <f t="shared" ca="1" si="1"/>
        <v>85.3</v>
      </c>
      <c r="E28" s="25">
        <f t="shared" ca="1" si="2"/>
        <v>0.78800000000000003</v>
      </c>
      <c r="F28" s="77" t="s">
        <v>37</v>
      </c>
      <c r="G28" s="66">
        <f t="shared" ca="1" si="3"/>
        <v>0.10679999999999999</v>
      </c>
      <c r="H28" s="100">
        <f t="shared" ca="1" si="4"/>
        <v>286</v>
      </c>
      <c r="I28" s="77" t="s">
        <v>37</v>
      </c>
      <c r="J28" s="101">
        <f t="shared" ca="1" si="5"/>
        <v>14.6</v>
      </c>
      <c r="K28" s="25">
        <f t="shared" ca="1" si="6"/>
        <v>0.98599999999999999</v>
      </c>
      <c r="L28" s="77" t="s">
        <v>37</v>
      </c>
      <c r="M28" s="95">
        <f t="shared" ca="1" si="7"/>
        <v>3.0600000000000002E-3</v>
      </c>
      <c r="N28" s="100">
        <f t="shared" ca="1" si="8"/>
        <v>232</v>
      </c>
      <c r="O28" s="77" t="s">
        <v>37</v>
      </c>
      <c r="P28" s="101">
        <f t="shared" ca="1" si="9"/>
        <v>7</v>
      </c>
      <c r="Q28" s="25">
        <f t="shared" ca="1" si="10"/>
        <v>0.998</v>
      </c>
      <c r="R28" s="77" t="s">
        <v>37</v>
      </c>
      <c r="S28" s="66">
        <f t="shared" ca="1" si="11"/>
        <v>9.1600000000000004E-4</v>
      </c>
      <c r="T28" s="98">
        <f t="shared" ca="1" si="12"/>
        <v>259</v>
      </c>
      <c r="U28" s="77" t="s">
        <v>37</v>
      </c>
      <c r="V28" s="72">
        <f t="shared" ca="1" si="13"/>
        <v>10.8</v>
      </c>
      <c r="W28" s="25">
        <f t="shared" ca="1" si="14"/>
        <v>0.99199999999999999</v>
      </c>
      <c r="X28" s="77" t="s">
        <v>37</v>
      </c>
      <c r="Y28" s="66">
        <f t="shared" ca="1" si="15"/>
        <v>1.9880000000000002E-3</v>
      </c>
      <c r="Z28">
        <f t="shared" ca="1" si="16"/>
        <v>261.08870967741933</v>
      </c>
      <c r="AA28">
        <f t="shared" ca="1" si="17"/>
        <v>1.915057915057915</v>
      </c>
    </row>
    <row r="29" spans="1:27">
      <c r="A29" s="90">
        <v>1000</v>
      </c>
      <c r="B29" s="102">
        <f t="shared" ca="1" si="0"/>
        <v>685</v>
      </c>
      <c r="C29" s="78" t="s">
        <v>37</v>
      </c>
      <c r="D29" s="103">
        <f t="shared" ca="1" si="1"/>
        <v>84.6</v>
      </c>
      <c r="E29" s="26">
        <f t="shared" ca="1" si="2"/>
        <v>0.79600000000000004</v>
      </c>
      <c r="F29" s="78" t="s">
        <v>37</v>
      </c>
      <c r="G29" s="67">
        <f t="shared" ca="1" si="3"/>
        <v>0.08</v>
      </c>
      <c r="H29" s="102">
        <f t="shared" ca="1" si="4"/>
        <v>375</v>
      </c>
      <c r="I29" s="78" t="s">
        <v>37</v>
      </c>
      <c r="J29" s="103">
        <f t="shared" ca="1" si="5"/>
        <v>23</v>
      </c>
      <c r="K29" s="26">
        <f t="shared" ca="1" si="6"/>
        <v>0.97599999999999998</v>
      </c>
      <c r="L29" s="78" t="s">
        <v>37</v>
      </c>
      <c r="M29" s="96">
        <f t="shared" ca="1" si="7"/>
        <v>4.9900000000000005E-3</v>
      </c>
      <c r="N29" s="102">
        <f t="shared" ca="1" si="8"/>
        <v>250</v>
      </c>
      <c r="O29" s="78" t="s">
        <v>37</v>
      </c>
      <c r="P29" s="103">
        <f t="shared" ca="1" si="9"/>
        <v>16.600000000000001</v>
      </c>
      <c r="Q29" s="26">
        <f t="shared" ca="1" si="10"/>
        <v>0.998</v>
      </c>
      <c r="R29" s="78" t="s">
        <v>37</v>
      </c>
      <c r="S29" s="67">
        <f t="shared" ca="1" si="11"/>
        <v>1.3500000000000001E-3</v>
      </c>
      <c r="T29" s="99">
        <f t="shared" ca="1" si="12"/>
        <v>312.5</v>
      </c>
      <c r="U29" s="78" t="s">
        <v>37</v>
      </c>
      <c r="V29" s="73">
        <f t="shared" ca="1" si="13"/>
        <v>19.8</v>
      </c>
      <c r="W29" s="26">
        <f t="shared" ca="1" si="14"/>
        <v>0.98699999999999999</v>
      </c>
      <c r="X29" s="78" t="s">
        <v>37</v>
      </c>
      <c r="Y29" s="67">
        <f t="shared" ca="1" si="15"/>
        <v>3.1700000000000001E-3</v>
      </c>
      <c r="Z29">
        <f t="shared" ca="1" si="16"/>
        <v>316.61600810536981</v>
      </c>
      <c r="AA29">
        <f t="shared" ca="1" si="17"/>
        <v>3.1583999999999999</v>
      </c>
    </row>
    <row r="31" spans="1:27">
      <c r="A31" s="196" t="s">
        <v>23</v>
      </c>
      <c r="B31" s="214" t="s">
        <v>46</v>
      </c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6"/>
    </row>
    <row r="32" spans="1:27">
      <c r="A32" s="197"/>
      <c r="B32" s="208" t="s">
        <v>24</v>
      </c>
      <c r="C32" s="209"/>
      <c r="D32" s="209"/>
      <c r="E32" s="209"/>
      <c r="F32" s="209"/>
      <c r="G32" s="210"/>
      <c r="H32" s="208" t="s">
        <v>25</v>
      </c>
      <c r="I32" s="209"/>
      <c r="J32" s="209"/>
      <c r="K32" s="209"/>
      <c r="L32" s="209"/>
      <c r="M32" s="210"/>
      <c r="N32" s="208" t="s">
        <v>43</v>
      </c>
      <c r="O32" s="209"/>
      <c r="P32" s="209"/>
      <c r="Q32" s="209"/>
      <c r="R32" s="209"/>
      <c r="S32" s="210"/>
      <c r="T32" s="214" t="s">
        <v>34</v>
      </c>
      <c r="U32" s="215"/>
      <c r="V32" s="215"/>
      <c r="W32" s="215"/>
      <c r="X32" s="215"/>
      <c r="Y32" s="216"/>
    </row>
    <row r="33" spans="1:57">
      <c r="A33" s="198"/>
      <c r="B33" s="80" t="s">
        <v>21</v>
      </c>
      <c r="C33" s="81"/>
      <c r="D33" s="82" t="s">
        <v>52</v>
      </c>
      <c r="E33" s="80" t="s">
        <v>22</v>
      </c>
      <c r="F33" s="81"/>
      <c r="G33" s="82" t="s">
        <v>52</v>
      </c>
      <c r="H33" s="80" t="s">
        <v>21</v>
      </c>
      <c r="I33" s="81"/>
      <c r="J33" s="82" t="s">
        <v>52</v>
      </c>
      <c r="K33" s="80" t="s">
        <v>22</v>
      </c>
      <c r="L33" s="81"/>
      <c r="M33" s="83" t="s">
        <v>52</v>
      </c>
      <c r="N33" s="80" t="s">
        <v>21</v>
      </c>
      <c r="O33" s="81"/>
      <c r="P33" s="82" t="s">
        <v>52</v>
      </c>
      <c r="Q33" s="80" t="s">
        <v>22</v>
      </c>
      <c r="R33" s="81"/>
      <c r="S33" s="83" t="s">
        <v>52</v>
      </c>
      <c r="T33" s="55" t="s">
        <v>35</v>
      </c>
      <c r="U33" s="60"/>
      <c r="V33" s="56" t="s">
        <v>52</v>
      </c>
      <c r="W33" s="55" t="s">
        <v>22</v>
      </c>
      <c r="X33" s="60"/>
      <c r="Y33" s="56" t="s">
        <v>52</v>
      </c>
      <c r="Z33" t="s">
        <v>59</v>
      </c>
      <c r="AA33" t="s">
        <v>60</v>
      </c>
    </row>
    <row r="34" spans="1:57">
      <c r="A34" s="88">
        <v>2</v>
      </c>
      <c r="B34" s="68">
        <f ca="1">INDIRECT($A34&amp;"!$AL$7")</f>
        <v>7.94</v>
      </c>
      <c r="C34" s="76" t="s">
        <v>37</v>
      </c>
      <c r="D34" s="75">
        <f ca="1">INDIRECT($A34&amp;"!$AM$7")</f>
        <v>3.11</v>
      </c>
      <c r="E34" s="24">
        <f ca="1">INDIRECT($A34&amp;"!$AP$7")</f>
        <v>0.8</v>
      </c>
      <c r="F34" s="76" t="s">
        <v>37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37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37</v>
      </c>
      <c r="M34" s="65">
        <f ca="1">INDIRECT($A34&amp;"!$AQ$32")</f>
        <v>0</v>
      </c>
      <c r="N34" s="68">
        <f ca="1">INDIRECT($A34&amp;"!$AL$57")</f>
        <v>13.2</v>
      </c>
      <c r="O34" s="76" t="s">
        <v>37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37</v>
      </c>
      <c r="S34" s="65">
        <f ca="1">INDIRECT($A34&amp;"!$AQ$57")</f>
        <v>0</v>
      </c>
      <c r="T34" s="97">
        <f ca="1">AVERAGE(H34,N34)</f>
        <v>13.2</v>
      </c>
      <c r="U34" s="76" t="s">
        <v>37</v>
      </c>
      <c r="V34" s="71">
        <f t="shared" ref="V34" ca="1" si="18">AVERAGE(J34,P34)</f>
        <v>2.0499999999999997E-7</v>
      </c>
      <c r="W34" s="24">
        <f ca="1">AVERAGE(K34,Q34)</f>
        <v>1</v>
      </c>
      <c r="X34" s="76" t="s">
        <v>37</v>
      </c>
      <c r="Y34" s="65">
        <f t="shared" ref="Y34" ca="1" si="19">AVERAGE(M34,S34)</f>
        <v>0</v>
      </c>
      <c r="Z34">
        <f ca="1">T34/W34</f>
        <v>13.2</v>
      </c>
      <c r="AA34">
        <f ca="1">(W34*A34)/T34</f>
        <v>0.15151515151515152</v>
      </c>
    </row>
    <row r="35" spans="1:57">
      <c r="A35" s="89">
        <v>5</v>
      </c>
      <c r="B35" s="100">
        <f t="shared" ref="B35:B43" ca="1" si="20">INDIRECT($A35&amp;"!$AL$7")</f>
        <v>25.7</v>
      </c>
      <c r="C35" s="77" t="s">
        <v>37</v>
      </c>
      <c r="D35" s="101">
        <f t="shared" ref="D35:D43" ca="1" si="21">INDIRECT($A35&amp;"!$AM$7")</f>
        <v>6.5</v>
      </c>
      <c r="E35" s="25">
        <f t="shared" ref="E35:E43" ca="1" si="22">INDIRECT($A35&amp;"!$AP$7")</f>
        <v>0.63</v>
      </c>
      <c r="F35" s="77" t="s">
        <v>37</v>
      </c>
      <c r="G35" s="66">
        <f t="shared" ref="G35:G43" ca="1" si="23">INDIRECT($A35&amp;"!$AQ$7")</f>
        <v>0.11479999999999999</v>
      </c>
      <c r="H35" s="100">
        <f t="shared" ref="H35:H43" ca="1" si="24">INDIRECT($A35&amp;"!$AL$32")</f>
        <v>38.799999999999997</v>
      </c>
      <c r="I35" s="77" t="s">
        <v>37</v>
      </c>
      <c r="J35" s="101">
        <f t="shared" ref="J35:J43" ca="1" si="25">INDIRECT($A35&amp;"!$AM$32")</f>
        <v>3.79</v>
      </c>
      <c r="K35" s="25">
        <f t="shared" ref="K35:K43" ca="1" si="26">INDIRECT($A35&amp;"!$AP$32")</f>
        <v>0.95</v>
      </c>
      <c r="L35" s="77" t="s">
        <v>37</v>
      </c>
      <c r="M35" s="66">
        <f t="shared" ref="M35:M43" ca="1" si="27">INDIRECT($A35&amp;"!$AQ$32")</f>
        <v>6.7000000000000004E-2</v>
      </c>
      <c r="N35" s="100">
        <f t="shared" ref="N35:N43" ca="1" si="28">INDIRECT($A35&amp;"!$AL$57")</f>
        <v>37.69</v>
      </c>
      <c r="O35" s="77" t="s">
        <v>37</v>
      </c>
      <c r="P35" s="101">
        <f t="shared" ref="P35:P43" ca="1" si="29">INDIRECT($A35&amp;"!$AM$57")</f>
        <v>0</v>
      </c>
      <c r="Q35" s="25">
        <f t="shared" ref="Q35:Q43" ca="1" si="30">INDIRECT($A35&amp;"!$AP$57")</f>
        <v>1</v>
      </c>
      <c r="R35" s="77" t="s">
        <v>37</v>
      </c>
      <c r="S35" s="66">
        <f t="shared" ref="S35:S43" ca="1" si="31">INDIRECT($A35&amp;"!$AQ$57")</f>
        <v>0</v>
      </c>
      <c r="T35" s="98">
        <f t="shared" ref="T35:T43" ca="1" si="32">AVERAGE(H35,N35)</f>
        <v>38.244999999999997</v>
      </c>
      <c r="U35" s="77" t="s">
        <v>37</v>
      </c>
      <c r="V35" s="72">
        <f t="shared" ref="V35:V43" ca="1" si="33">AVERAGE(J35,P35)</f>
        <v>1.895</v>
      </c>
      <c r="W35" s="25">
        <f t="shared" ref="W35:W43" ca="1" si="34">AVERAGE(K35,Q35)</f>
        <v>0.97499999999999998</v>
      </c>
      <c r="X35" s="77" t="s">
        <v>37</v>
      </c>
      <c r="Y35" s="66">
        <f t="shared" ref="Y35:Y43" ca="1" si="35">AVERAGE(M35,S35)</f>
        <v>3.3500000000000002E-2</v>
      </c>
      <c r="Z35">
        <f t="shared" ref="Z35:Z43" ca="1" si="36">T35/W35</f>
        <v>39.225641025641025</v>
      </c>
      <c r="AA35">
        <f t="shared" ref="AA35:AA43" ca="1" si="37">(W35*A35)/T35</f>
        <v>0.12746764282912801</v>
      </c>
    </row>
    <row r="36" spans="1:57">
      <c r="A36" s="89">
        <v>10</v>
      </c>
      <c r="B36" s="100">
        <f t="shared" ca="1" si="20"/>
        <v>42.4</v>
      </c>
      <c r="C36" s="77" t="s">
        <v>37</v>
      </c>
      <c r="D36" s="101">
        <f t="shared" ca="1" si="21"/>
        <v>10.9</v>
      </c>
      <c r="E36" s="25">
        <f t="shared" ca="1" si="22"/>
        <v>0.54500000000000004</v>
      </c>
      <c r="F36" s="77" t="s">
        <v>37</v>
      </c>
      <c r="G36" s="66">
        <f t="shared" ca="1" si="23"/>
        <v>0.129</v>
      </c>
      <c r="H36" s="100">
        <f t="shared" ca="1" si="24"/>
        <v>64.5</v>
      </c>
      <c r="I36" s="77" t="s">
        <v>37</v>
      </c>
      <c r="J36" s="101">
        <f t="shared" ca="1" si="25"/>
        <v>6.76</v>
      </c>
      <c r="K36" s="25">
        <f t="shared" ca="1" si="26"/>
        <v>0.94000000000000006</v>
      </c>
      <c r="L36" s="77" t="s">
        <v>37</v>
      </c>
      <c r="M36" s="66">
        <f t="shared" ca="1" si="27"/>
        <v>6.1499999999999999E-2</v>
      </c>
      <c r="N36" s="100">
        <f t="shared" ca="1" si="28"/>
        <v>64.930000000000007</v>
      </c>
      <c r="O36" s="77" t="s">
        <v>37</v>
      </c>
      <c r="P36" s="101">
        <f t="shared" ca="1" si="29"/>
        <v>0</v>
      </c>
      <c r="Q36" s="25">
        <f t="shared" ca="1" si="30"/>
        <v>1</v>
      </c>
      <c r="R36" s="77" t="s">
        <v>37</v>
      </c>
      <c r="S36" s="66">
        <f t="shared" ca="1" si="31"/>
        <v>0</v>
      </c>
      <c r="T36" s="98">
        <f t="shared" ca="1" si="32"/>
        <v>64.715000000000003</v>
      </c>
      <c r="U36" s="77" t="s">
        <v>37</v>
      </c>
      <c r="V36" s="72">
        <f t="shared" ca="1" si="33"/>
        <v>3.38</v>
      </c>
      <c r="W36" s="25">
        <f t="shared" ca="1" si="34"/>
        <v>0.97</v>
      </c>
      <c r="X36" s="77" t="s">
        <v>37</v>
      </c>
      <c r="Y36" s="66">
        <f t="shared" ca="1" si="35"/>
        <v>3.075E-2</v>
      </c>
      <c r="Z36">
        <f t="shared" ca="1" si="36"/>
        <v>66.716494845360828</v>
      </c>
      <c r="AA36">
        <f t="shared" ca="1" si="37"/>
        <v>0.14988797033145326</v>
      </c>
      <c r="BC36" t="s">
        <v>55</v>
      </c>
      <c r="BD36" t="s">
        <v>56</v>
      </c>
    </row>
    <row r="37" spans="1:57">
      <c r="A37" s="89">
        <v>30</v>
      </c>
      <c r="B37" s="100">
        <f t="shared" ca="1" si="20"/>
        <v>85</v>
      </c>
      <c r="C37" s="77" t="s">
        <v>37</v>
      </c>
      <c r="D37" s="101">
        <f t="shared" ca="1" si="21"/>
        <v>23.1</v>
      </c>
      <c r="E37" s="25">
        <f t="shared" ca="1" si="22"/>
        <v>0.44333333333333336</v>
      </c>
      <c r="F37" s="77" t="s">
        <v>37</v>
      </c>
      <c r="G37" s="66">
        <f t="shared" ca="1" si="23"/>
        <v>0.13366666666666666</v>
      </c>
      <c r="H37" s="100">
        <f t="shared" ca="1" si="24"/>
        <v>114</v>
      </c>
      <c r="I37" s="77" t="s">
        <v>37</v>
      </c>
      <c r="J37" s="101">
        <f t="shared" ca="1" si="25"/>
        <v>19.5</v>
      </c>
      <c r="K37" s="25">
        <f t="shared" ca="1" si="26"/>
        <v>0.87333333333333329</v>
      </c>
      <c r="L37" s="77" t="s">
        <v>37</v>
      </c>
      <c r="M37" s="66">
        <f t="shared" ca="1" si="27"/>
        <v>0.129</v>
      </c>
      <c r="N37" s="100">
        <f t="shared" ca="1" si="28"/>
        <v>172</v>
      </c>
      <c r="O37" s="77" t="s">
        <v>37</v>
      </c>
      <c r="P37" s="101">
        <f t="shared" ca="1" si="29"/>
        <v>2.0799999999999998E-3</v>
      </c>
      <c r="Q37" s="25">
        <f t="shared" ca="1" si="30"/>
        <v>1</v>
      </c>
      <c r="R37" s="77" t="s">
        <v>37</v>
      </c>
      <c r="S37" s="66">
        <f t="shared" ca="1" si="31"/>
        <v>0</v>
      </c>
      <c r="T37" s="98">
        <f t="shared" ca="1" si="32"/>
        <v>143</v>
      </c>
      <c r="U37" s="77" t="s">
        <v>37</v>
      </c>
      <c r="V37" s="72">
        <f t="shared" ca="1" si="33"/>
        <v>9.7510399999999997</v>
      </c>
      <c r="W37" s="25">
        <f t="shared" ca="1" si="34"/>
        <v>0.93666666666666665</v>
      </c>
      <c r="X37" s="77" t="s">
        <v>37</v>
      </c>
      <c r="Y37" s="66">
        <f t="shared" ca="1" si="35"/>
        <v>6.4500000000000002E-2</v>
      </c>
      <c r="Z37">
        <f t="shared" ca="1" si="36"/>
        <v>152.66903914590748</v>
      </c>
      <c r="AA37">
        <f t="shared" ca="1" si="37"/>
        <v>0.19650349650349649</v>
      </c>
      <c r="BC37" s="162">
        <v>0.02</v>
      </c>
      <c r="BD37">
        <f ca="1">N29/60</f>
        <v>4.166666666666667</v>
      </c>
      <c r="BE37" t="s">
        <v>57</v>
      </c>
    </row>
    <row r="38" spans="1:57">
      <c r="A38" s="89">
        <v>50</v>
      </c>
      <c r="B38" s="100">
        <f t="shared" ca="1" si="20"/>
        <v>65.2</v>
      </c>
      <c r="C38" s="77" t="s">
        <v>37</v>
      </c>
      <c r="D38" s="101">
        <f t="shared" ca="1" si="21"/>
        <v>19.8</v>
      </c>
      <c r="E38" s="25">
        <f t="shared" ca="1" si="22"/>
        <v>0.214</v>
      </c>
      <c r="F38" s="77" t="s">
        <v>37</v>
      </c>
      <c r="G38" s="66">
        <f t="shared" ca="1" si="23"/>
        <v>8.0399999999999985E-2</v>
      </c>
      <c r="H38" s="100">
        <f t="shared" ca="1" si="24"/>
        <v>148</v>
      </c>
      <c r="I38" s="77" t="s">
        <v>37</v>
      </c>
      <c r="J38" s="101">
        <f t="shared" ca="1" si="25"/>
        <v>23.3</v>
      </c>
      <c r="K38" s="25">
        <f t="shared" ca="1" si="26"/>
        <v>0.87400000000000011</v>
      </c>
      <c r="L38" s="77" t="s">
        <v>37</v>
      </c>
      <c r="M38" s="66">
        <f t="shared" ca="1" si="27"/>
        <v>0.10859999999999999</v>
      </c>
      <c r="N38" s="100">
        <f t="shared" ca="1" si="28"/>
        <v>241</v>
      </c>
      <c r="O38" s="77" t="s">
        <v>37</v>
      </c>
      <c r="P38" s="101">
        <f t="shared" ca="1" si="29"/>
        <v>6.41</v>
      </c>
      <c r="Q38" s="25">
        <f t="shared" ca="1" si="30"/>
        <v>0.998</v>
      </c>
      <c r="R38" s="77" t="s">
        <v>37</v>
      </c>
      <c r="S38" s="66">
        <f t="shared" ca="1" si="31"/>
        <v>3.4200000000000003E-3</v>
      </c>
      <c r="T38" s="98">
        <f t="shared" ca="1" si="32"/>
        <v>194.5</v>
      </c>
      <c r="U38" s="77" t="s">
        <v>37</v>
      </c>
      <c r="V38" s="72">
        <f t="shared" ca="1" si="33"/>
        <v>14.855</v>
      </c>
      <c r="W38" s="25">
        <f t="shared" ca="1" si="34"/>
        <v>0.93600000000000005</v>
      </c>
      <c r="X38" s="77" t="s">
        <v>37</v>
      </c>
      <c r="Y38" s="66">
        <f t="shared" ca="1" si="35"/>
        <v>5.6009999999999997E-2</v>
      </c>
      <c r="Z38">
        <f t="shared" ca="1" si="36"/>
        <v>207.79914529914529</v>
      </c>
      <c r="AA38">
        <f t="shared" ca="1" si="37"/>
        <v>0.24061696658097689</v>
      </c>
      <c r="BC38" s="162">
        <v>0.01</v>
      </c>
      <c r="BD38">
        <f ca="1">N43/60</f>
        <v>4.166666666666667</v>
      </c>
      <c r="BE38" t="s">
        <v>57</v>
      </c>
    </row>
    <row r="39" spans="1:57">
      <c r="A39" s="89">
        <v>80</v>
      </c>
      <c r="B39" s="100">
        <f t="shared" ca="1" si="20"/>
        <v>104</v>
      </c>
      <c r="C39" s="77" t="s">
        <v>37</v>
      </c>
      <c r="D39" s="101">
        <f t="shared" ca="1" si="21"/>
        <v>33.799999999999997</v>
      </c>
      <c r="E39" s="25">
        <f t="shared" ca="1" si="22"/>
        <v>0.22374999999999998</v>
      </c>
      <c r="F39" s="77" t="s">
        <v>37</v>
      </c>
      <c r="G39" s="66">
        <f t="shared" ca="1" si="23"/>
        <v>9.1499999999999998E-2</v>
      </c>
      <c r="H39" s="100">
        <f t="shared" ca="1" si="24"/>
        <v>193</v>
      </c>
      <c r="I39" s="77" t="s">
        <v>37</v>
      </c>
      <c r="J39" s="101">
        <f t="shared" ca="1" si="25"/>
        <v>19.899999999999999</v>
      </c>
      <c r="K39" s="25">
        <f t="shared" ca="1" si="26"/>
        <v>0.91374999999999995</v>
      </c>
      <c r="L39" s="77" t="s">
        <v>37</v>
      </c>
      <c r="M39" s="66">
        <f t="shared" ca="1" si="27"/>
        <v>9.0999999999999998E-2</v>
      </c>
      <c r="N39" s="100">
        <f t="shared" ca="1" si="28"/>
        <v>285</v>
      </c>
      <c r="O39" s="77" t="s">
        <v>37</v>
      </c>
      <c r="P39" s="101">
        <f t="shared" ca="1" si="29"/>
        <v>15.4</v>
      </c>
      <c r="Q39" s="25">
        <f t="shared" ca="1" si="30"/>
        <v>0.99375000000000002</v>
      </c>
      <c r="R39" s="77" t="s">
        <v>37</v>
      </c>
      <c r="S39" s="66">
        <f t="shared" ca="1" si="31"/>
        <v>3.0000000000000001E-3</v>
      </c>
      <c r="T39" s="98">
        <f t="shared" ca="1" si="32"/>
        <v>239</v>
      </c>
      <c r="U39" s="77" t="s">
        <v>37</v>
      </c>
      <c r="V39" s="72">
        <f t="shared" ca="1" si="33"/>
        <v>17.649999999999999</v>
      </c>
      <c r="W39" s="25">
        <f t="shared" ca="1" si="34"/>
        <v>0.95374999999999999</v>
      </c>
      <c r="X39" s="77" t="s">
        <v>37</v>
      </c>
      <c r="Y39" s="66">
        <f t="shared" ca="1" si="35"/>
        <v>4.7E-2</v>
      </c>
      <c r="Z39">
        <f t="shared" ca="1" si="36"/>
        <v>250.58977719528178</v>
      </c>
      <c r="AA39">
        <f t="shared" ca="1" si="37"/>
        <v>0.31924686192468615</v>
      </c>
      <c r="BC39" s="162">
        <v>8.0000000000000002E-3</v>
      </c>
      <c r="BD39">
        <f ca="1">N57/60</f>
        <v>4.166666666666667</v>
      </c>
      <c r="BE39" t="s">
        <v>57</v>
      </c>
    </row>
    <row r="40" spans="1:57">
      <c r="A40" s="89">
        <v>100</v>
      </c>
      <c r="B40" s="100">
        <f t="shared" ca="1" si="20"/>
        <v>104</v>
      </c>
      <c r="C40" s="77" t="s">
        <v>37</v>
      </c>
      <c r="D40" s="101">
        <f t="shared" ca="1" si="21"/>
        <v>36.5</v>
      </c>
      <c r="E40" s="25">
        <f t="shared" ca="1" si="22"/>
        <v>0.17600000000000002</v>
      </c>
      <c r="F40" s="77" t="s">
        <v>37</v>
      </c>
      <c r="G40" s="66">
        <f t="shared" ca="1" si="23"/>
        <v>6.6900000000000001E-2</v>
      </c>
      <c r="H40" s="100">
        <f t="shared" ca="1" si="24"/>
        <v>225</v>
      </c>
      <c r="I40" s="77" t="s">
        <v>37</v>
      </c>
      <c r="J40" s="101">
        <f t="shared" ca="1" si="25"/>
        <v>27.8</v>
      </c>
      <c r="K40" s="25">
        <f t="shared" ca="1" si="26"/>
        <v>0.91200000000000003</v>
      </c>
      <c r="L40" s="77" t="s">
        <v>37</v>
      </c>
      <c r="M40" s="66">
        <f t="shared" ca="1" si="27"/>
        <v>8.8900000000000007E-2</v>
      </c>
      <c r="N40" s="100">
        <f t="shared" ca="1" si="28"/>
        <v>300</v>
      </c>
      <c r="O40" s="77" t="s">
        <v>37</v>
      </c>
      <c r="P40" s="101">
        <f t="shared" ca="1" si="29"/>
        <v>10.6</v>
      </c>
      <c r="Q40" s="25">
        <f t="shared" ca="1" si="30"/>
        <v>0.995</v>
      </c>
      <c r="R40" s="77" t="s">
        <v>37</v>
      </c>
      <c r="S40" s="66">
        <f t="shared" ca="1" si="31"/>
        <v>2.8399999999999996E-3</v>
      </c>
      <c r="T40" s="98">
        <f t="shared" ca="1" si="32"/>
        <v>262.5</v>
      </c>
      <c r="U40" s="77" t="s">
        <v>37</v>
      </c>
      <c r="V40" s="72">
        <f t="shared" ca="1" si="33"/>
        <v>19.2</v>
      </c>
      <c r="W40" s="25">
        <f t="shared" ca="1" si="34"/>
        <v>0.95350000000000001</v>
      </c>
      <c r="X40" s="77" t="s">
        <v>37</v>
      </c>
      <c r="Y40" s="66">
        <f t="shared" ca="1" si="35"/>
        <v>4.5870000000000001E-2</v>
      </c>
      <c r="Z40">
        <f t="shared" ca="1" si="36"/>
        <v>275.30152071316201</v>
      </c>
      <c r="AA40">
        <f t="shared" ca="1" si="37"/>
        <v>0.36323809523809519</v>
      </c>
      <c r="BC40" s="162">
        <v>1E-3</v>
      </c>
      <c r="BD40">
        <f ca="1">N71/60</f>
        <v>9.3666666666666671</v>
      </c>
      <c r="BE40" t="s">
        <v>57</v>
      </c>
    </row>
    <row r="41" spans="1:57">
      <c r="A41" s="89">
        <v>200</v>
      </c>
      <c r="B41" s="100">
        <f t="shared" ca="1" si="20"/>
        <v>99.1</v>
      </c>
      <c r="C41" s="77" t="s">
        <v>37</v>
      </c>
      <c r="D41" s="101">
        <f t="shared" ca="1" si="21"/>
        <v>46.4</v>
      </c>
      <c r="E41" s="25">
        <f t="shared" ca="1" si="22"/>
        <v>8.1500000000000003E-2</v>
      </c>
      <c r="F41" s="77" t="s">
        <v>37</v>
      </c>
      <c r="G41" s="66">
        <f t="shared" ca="1" si="23"/>
        <v>4.2549999999999998E-2</v>
      </c>
      <c r="H41" s="100">
        <f t="shared" ca="1" si="24"/>
        <v>315</v>
      </c>
      <c r="I41" s="77" t="s">
        <v>37</v>
      </c>
      <c r="J41" s="101">
        <f t="shared" ca="1" si="25"/>
        <v>58.1</v>
      </c>
      <c r="K41" s="25">
        <f t="shared" ca="1" si="26"/>
        <v>0.85499999999999998</v>
      </c>
      <c r="L41" s="77" t="s">
        <v>37</v>
      </c>
      <c r="M41" s="66">
        <f t="shared" ca="1" si="27"/>
        <v>0.13350000000000001</v>
      </c>
      <c r="N41" s="100">
        <f t="shared" ca="1" si="28"/>
        <v>270</v>
      </c>
      <c r="O41" s="77" t="s">
        <v>37</v>
      </c>
      <c r="P41" s="101">
        <f t="shared" ca="1" si="29"/>
        <v>26.5</v>
      </c>
      <c r="Q41" s="25">
        <f t="shared" ca="1" si="30"/>
        <v>0.995</v>
      </c>
      <c r="R41" s="77" t="s">
        <v>37</v>
      </c>
      <c r="S41" s="66">
        <f t="shared" ca="1" si="31"/>
        <v>3.2450000000000001E-3</v>
      </c>
      <c r="T41" s="98">
        <f t="shared" ca="1" si="32"/>
        <v>292.5</v>
      </c>
      <c r="U41" s="77" t="s">
        <v>37</v>
      </c>
      <c r="V41" s="72">
        <f t="shared" ca="1" si="33"/>
        <v>42.3</v>
      </c>
      <c r="W41" s="25">
        <f t="shared" ca="1" si="34"/>
        <v>0.92500000000000004</v>
      </c>
      <c r="X41" s="77" t="s">
        <v>37</v>
      </c>
      <c r="Y41" s="66">
        <f t="shared" ca="1" si="35"/>
        <v>6.8372500000000003E-2</v>
      </c>
      <c r="Z41">
        <f t="shared" ca="1" si="36"/>
        <v>316.2162162162162</v>
      </c>
      <c r="AA41">
        <f t="shared" ca="1" si="37"/>
        <v>0.63247863247863245</v>
      </c>
      <c r="BC41" s="162">
        <v>5.0000000000000001E-4</v>
      </c>
      <c r="BD41">
        <f ca="1">N85/60</f>
        <v>4.666666666666667</v>
      </c>
      <c r="BE41" t="s">
        <v>57</v>
      </c>
    </row>
    <row r="42" spans="1:57">
      <c r="A42" s="89">
        <v>500</v>
      </c>
      <c r="B42" s="100">
        <f t="shared" ca="1" si="20"/>
        <v>116</v>
      </c>
      <c r="C42" s="77" t="s">
        <v>37</v>
      </c>
      <c r="D42" s="101">
        <f t="shared" ca="1" si="21"/>
        <v>52.3</v>
      </c>
      <c r="E42" s="25">
        <f t="shared" ca="1" si="22"/>
        <v>4.8000000000000001E-2</v>
      </c>
      <c r="F42" s="77" t="s">
        <v>37</v>
      </c>
      <c r="G42" s="66">
        <f t="shared" ca="1" si="23"/>
        <v>2.46E-2</v>
      </c>
      <c r="H42" s="100">
        <f t="shared" ca="1" si="24"/>
        <v>476</v>
      </c>
      <c r="I42" s="77" t="s">
        <v>37</v>
      </c>
      <c r="J42" s="101">
        <f t="shared" ca="1" si="25"/>
        <v>62.1</v>
      </c>
      <c r="K42" s="25">
        <f t="shared" ca="1" si="26"/>
        <v>0.84399999999999997</v>
      </c>
      <c r="L42" s="77" t="s">
        <v>37</v>
      </c>
      <c r="M42" s="66">
        <f t="shared" ca="1" si="27"/>
        <v>0.112</v>
      </c>
      <c r="N42" s="100">
        <f t="shared" ca="1" si="28"/>
        <v>232</v>
      </c>
      <c r="O42" s="77" t="s">
        <v>37</v>
      </c>
      <c r="P42" s="101">
        <f t="shared" ca="1" si="29"/>
        <v>7</v>
      </c>
      <c r="Q42" s="25">
        <f t="shared" ca="1" si="30"/>
        <v>0.998</v>
      </c>
      <c r="R42" s="77" t="s">
        <v>37</v>
      </c>
      <c r="S42" s="66">
        <f t="shared" ca="1" si="31"/>
        <v>9.1600000000000004E-4</v>
      </c>
      <c r="T42" s="98">
        <f t="shared" ca="1" si="32"/>
        <v>354</v>
      </c>
      <c r="U42" s="77" t="s">
        <v>37</v>
      </c>
      <c r="V42" s="72">
        <f t="shared" ca="1" si="33"/>
        <v>34.549999999999997</v>
      </c>
      <c r="W42" s="25">
        <f t="shared" ca="1" si="34"/>
        <v>0.92100000000000004</v>
      </c>
      <c r="X42" s="77" t="s">
        <v>37</v>
      </c>
      <c r="Y42" s="66">
        <f t="shared" ca="1" si="35"/>
        <v>5.6458000000000001E-2</v>
      </c>
      <c r="Z42">
        <f t="shared" ca="1" si="36"/>
        <v>384.3648208469055</v>
      </c>
      <c r="AA42">
        <f t="shared" ca="1" si="37"/>
        <v>1.3008474576271187</v>
      </c>
      <c r="BC42" s="162">
        <v>1E-4</v>
      </c>
      <c r="BD42">
        <f ca="1">N99</f>
        <v>13.5</v>
      </c>
      <c r="BE42" t="s">
        <v>58</v>
      </c>
    </row>
    <row r="43" spans="1:57">
      <c r="A43" s="90">
        <v>1000</v>
      </c>
      <c r="B43" s="102">
        <f t="shared" ca="1" si="20"/>
        <v>170</v>
      </c>
      <c r="C43" s="78" t="s">
        <v>37</v>
      </c>
      <c r="D43" s="103">
        <f t="shared" ca="1" si="21"/>
        <v>62.3</v>
      </c>
      <c r="E43" s="26">
        <f t="shared" ca="1" si="22"/>
        <v>4.1000000000000002E-2</v>
      </c>
      <c r="F43" s="78" t="s">
        <v>37</v>
      </c>
      <c r="G43" s="67">
        <f t="shared" ca="1" si="23"/>
        <v>2.2699999999999998E-2</v>
      </c>
      <c r="H43" s="102">
        <f t="shared" ca="1" si="24"/>
        <v>611</v>
      </c>
      <c r="I43" s="78" t="s">
        <v>37</v>
      </c>
      <c r="J43" s="103">
        <f t="shared" ca="1" si="25"/>
        <v>65.3</v>
      </c>
      <c r="K43" s="26">
        <f t="shared" ca="1" si="26"/>
        <v>0.85899999999999999</v>
      </c>
      <c r="L43" s="78" t="s">
        <v>37</v>
      </c>
      <c r="M43" s="67">
        <f t="shared" ca="1" si="27"/>
        <v>8.3199999999999996E-2</v>
      </c>
      <c r="N43" s="102">
        <f t="shared" ca="1" si="28"/>
        <v>250</v>
      </c>
      <c r="O43" s="78" t="s">
        <v>37</v>
      </c>
      <c r="P43" s="103">
        <f t="shared" ca="1" si="29"/>
        <v>16.600000000000001</v>
      </c>
      <c r="Q43" s="26">
        <f t="shared" ca="1" si="30"/>
        <v>0.998</v>
      </c>
      <c r="R43" s="78" t="s">
        <v>37</v>
      </c>
      <c r="S43" s="67">
        <f t="shared" ca="1" si="31"/>
        <v>1.3500000000000001E-3</v>
      </c>
      <c r="T43" s="99">
        <f t="shared" ca="1" si="32"/>
        <v>430.5</v>
      </c>
      <c r="U43" s="78" t="s">
        <v>37</v>
      </c>
      <c r="V43" s="73">
        <f t="shared" ca="1" si="33"/>
        <v>40.950000000000003</v>
      </c>
      <c r="W43" s="26">
        <f t="shared" ca="1" si="34"/>
        <v>0.92849999999999999</v>
      </c>
      <c r="X43" s="78" t="s">
        <v>37</v>
      </c>
      <c r="Y43" s="67">
        <f t="shared" ca="1" si="35"/>
        <v>4.2275E-2</v>
      </c>
      <c r="Z43">
        <f t="shared" ca="1" si="36"/>
        <v>463.65105008077546</v>
      </c>
      <c r="AA43">
        <f t="shared" ca="1" si="37"/>
        <v>2.1567944250871078</v>
      </c>
    </row>
    <row r="45" spans="1:57">
      <c r="A45" s="196" t="s">
        <v>23</v>
      </c>
      <c r="B45" s="222" t="s">
        <v>50</v>
      </c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4"/>
    </row>
    <row r="46" spans="1:57">
      <c r="A46" s="197"/>
      <c r="B46" s="211" t="s">
        <v>24</v>
      </c>
      <c r="C46" s="212"/>
      <c r="D46" s="212"/>
      <c r="E46" s="212"/>
      <c r="F46" s="212"/>
      <c r="G46" s="213"/>
      <c r="H46" s="211" t="s">
        <v>25</v>
      </c>
      <c r="I46" s="212"/>
      <c r="J46" s="212"/>
      <c r="K46" s="212"/>
      <c r="L46" s="212"/>
      <c r="M46" s="213"/>
      <c r="N46" s="211" t="s">
        <v>43</v>
      </c>
      <c r="O46" s="212"/>
      <c r="P46" s="212"/>
      <c r="Q46" s="212"/>
      <c r="R46" s="212"/>
      <c r="S46" s="213"/>
      <c r="T46" s="222" t="s">
        <v>34</v>
      </c>
      <c r="U46" s="223"/>
      <c r="V46" s="223"/>
      <c r="W46" s="223"/>
      <c r="X46" s="223"/>
      <c r="Y46" s="224"/>
    </row>
    <row r="47" spans="1:57">
      <c r="A47" s="198"/>
      <c r="B47" s="84" t="s">
        <v>21</v>
      </c>
      <c r="C47" s="85"/>
      <c r="D47" s="86" t="s">
        <v>52</v>
      </c>
      <c r="E47" s="84" t="s">
        <v>22</v>
      </c>
      <c r="F47" s="85"/>
      <c r="G47" s="86" t="s">
        <v>52</v>
      </c>
      <c r="H47" s="84" t="s">
        <v>21</v>
      </c>
      <c r="I47" s="85"/>
      <c r="J47" s="86" t="s">
        <v>52</v>
      </c>
      <c r="K47" s="84" t="s">
        <v>22</v>
      </c>
      <c r="L47" s="85"/>
      <c r="M47" s="87" t="s">
        <v>52</v>
      </c>
      <c r="N47" s="84" t="s">
        <v>21</v>
      </c>
      <c r="O47" s="85"/>
      <c r="P47" s="86" t="s">
        <v>52</v>
      </c>
      <c r="Q47" s="84" t="s">
        <v>22</v>
      </c>
      <c r="R47" s="85"/>
      <c r="S47" s="87" t="s">
        <v>52</v>
      </c>
      <c r="T47" s="51" t="s">
        <v>35</v>
      </c>
      <c r="U47" s="59"/>
      <c r="V47" s="52" t="s">
        <v>52</v>
      </c>
      <c r="W47" s="51" t="s">
        <v>22</v>
      </c>
      <c r="X47" s="59"/>
      <c r="Y47" s="52" t="s">
        <v>52</v>
      </c>
      <c r="Z47" t="s">
        <v>59</v>
      </c>
      <c r="AA47" t="s">
        <v>60</v>
      </c>
    </row>
    <row r="48" spans="1:57">
      <c r="A48" s="88">
        <v>2</v>
      </c>
      <c r="B48" s="68">
        <f ca="1">INDIRECT($A48&amp;"!$BA$7")</f>
        <v>5.95</v>
      </c>
      <c r="C48" s="76" t="s">
        <v>37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37</v>
      </c>
      <c r="G48" s="65">
        <f ca="1">INDIRECT($A48&amp;"!$BF$7")</f>
        <v>0.1195</v>
      </c>
      <c r="H48" s="68">
        <f ca="1">INDIRECT($A48&amp;"!$BA$32")</f>
        <v>12.6</v>
      </c>
      <c r="I48" s="76" t="s">
        <v>37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37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37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37</v>
      </c>
      <c r="S48" s="65">
        <f ca="1">INDIRECT($A48&amp;"!$BF$57")</f>
        <v>0</v>
      </c>
      <c r="T48" s="97">
        <f ca="1">AVERAGE(H48,N48)</f>
        <v>12.899999999999999</v>
      </c>
      <c r="U48" s="76" t="s">
        <v>37</v>
      </c>
      <c r="V48" s="71">
        <f t="shared" ref="V48" ca="1" si="38">AVERAGE(J48,P48)</f>
        <v>0.69000010249999999</v>
      </c>
      <c r="W48" s="24">
        <f ca="1">AVERAGE(K48,Q48)</f>
        <v>0.98750000000000004</v>
      </c>
      <c r="X48" s="76" t="s">
        <v>37</v>
      </c>
      <c r="Y48" s="65">
        <f t="shared" ref="Y48" ca="1" si="39">AVERAGE(M48,S48)</f>
        <v>2.6249999999999999E-2</v>
      </c>
      <c r="Z48">
        <f t="shared" ref="Z48:Z57" ca="1" si="40">T48/W48</f>
        <v>13.063291139240505</v>
      </c>
      <c r="AA48">
        <f ca="1">(W48*A48)/T48</f>
        <v>0.15310077519379847</v>
      </c>
    </row>
    <row r="49" spans="1:27">
      <c r="A49" s="89">
        <v>5</v>
      </c>
      <c r="B49" s="100">
        <f t="shared" ref="B49:B57" ca="1" si="41">INDIRECT($A49&amp;"!$BA$7")</f>
        <v>22.9</v>
      </c>
      <c r="C49" s="77" t="s">
        <v>37</v>
      </c>
      <c r="D49" s="101">
        <f t="shared" ref="D49:D57" ca="1" si="42">INDIRECT($A49&amp;"!$BB$7")</f>
        <v>6.41</v>
      </c>
      <c r="E49" s="25">
        <f t="shared" ref="E49:E57" ca="1" si="43">INDIRECT($A49&amp;"!$BE$7")</f>
        <v>0.57999999999999996</v>
      </c>
      <c r="F49" s="77" t="s">
        <v>37</v>
      </c>
      <c r="G49" s="66">
        <f t="shared" ref="G49:G57" ca="1" si="44">INDIRECT($A49&amp;"!$BF$7")</f>
        <v>0.1132</v>
      </c>
      <c r="H49" s="100">
        <f t="shared" ref="H49:H57" ca="1" si="45">INDIRECT($A49&amp;"!$BA$32")</f>
        <v>33.700000000000003</v>
      </c>
      <c r="I49" s="77" t="s">
        <v>37</v>
      </c>
      <c r="J49" s="101">
        <f t="shared" ref="J49:J57" ca="1" si="46">INDIRECT($A49&amp;"!$BB$32")</f>
        <v>5.6</v>
      </c>
      <c r="K49" s="25">
        <f t="shared" ref="K49:K57" ca="1" si="47">INDIRECT($A49&amp;"!$BE$32")</f>
        <v>0.84000000000000008</v>
      </c>
      <c r="L49" s="77" t="s">
        <v>37</v>
      </c>
      <c r="M49" s="66">
        <f t="shared" ref="M49:M57" ca="1" si="48">INDIRECT($A49&amp;"!$BF$32")</f>
        <v>0.11599999999999999</v>
      </c>
      <c r="N49" s="100">
        <f t="shared" ref="N49:N57" ca="1" si="49">INDIRECT($A49&amp;"!$BA$57")</f>
        <v>37.69</v>
      </c>
      <c r="O49" s="77" t="s">
        <v>37</v>
      </c>
      <c r="P49" s="101">
        <f t="shared" ref="P49:P57" ca="1" si="50">INDIRECT($A49&amp;"!$BB$57")</f>
        <v>0</v>
      </c>
      <c r="Q49" s="25">
        <f t="shared" ref="Q49:Q57" ca="1" si="51">INDIRECT($A49&amp;"!$BE$57")</f>
        <v>1</v>
      </c>
      <c r="R49" s="77" t="s">
        <v>37</v>
      </c>
      <c r="S49" s="66">
        <f t="shared" ref="S49:S57" ca="1" si="52">INDIRECT($A49&amp;"!$BF$57")</f>
        <v>0</v>
      </c>
      <c r="T49" s="98">
        <f t="shared" ref="T49:T57" ca="1" si="53">AVERAGE(H49,N49)</f>
        <v>35.695</v>
      </c>
      <c r="U49" s="77" t="s">
        <v>37</v>
      </c>
      <c r="V49" s="72">
        <f t="shared" ref="V49:V57" ca="1" si="54">AVERAGE(J49,P49)</f>
        <v>2.8</v>
      </c>
      <c r="W49" s="25">
        <f t="shared" ref="W49:W57" ca="1" si="55">AVERAGE(K49,Q49)</f>
        <v>0.92</v>
      </c>
      <c r="X49" s="77" t="s">
        <v>37</v>
      </c>
      <c r="Y49" s="66">
        <f t="shared" ref="Y49:Y57" ca="1" si="56">AVERAGE(M49,S49)</f>
        <v>5.7999999999999996E-2</v>
      </c>
      <c r="Z49">
        <f t="shared" ca="1" si="40"/>
        <v>38.798913043478258</v>
      </c>
      <c r="AA49">
        <f t="shared" ref="AA49:AA57" ca="1" si="57">(W49*A49)/T49</f>
        <v>0.12886958957837233</v>
      </c>
    </row>
    <row r="50" spans="1:27">
      <c r="A50" s="89">
        <v>10</v>
      </c>
      <c r="B50" s="100">
        <f t="shared" ca="1" si="41"/>
        <v>34.1</v>
      </c>
      <c r="C50" s="77" t="s">
        <v>37</v>
      </c>
      <c r="D50" s="101">
        <f t="shared" ca="1" si="42"/>
        <v>11.3</v>
      </c>
      <c r="E50" s="25">
        <f t="shared" ca="1" si="43"/>
        <v>0.47499999999999998</v>
      </c>
      <c r="F50" s="77" t="s">
        <v>37</v>
      </c>
      <c r="G50" s="66">
        <f t="shared" ca="1" si="44"/>
        <v>0.13600000000000001</v>
      </c>
      <c r="H50" s="100">
        <f t="shared" ca="1" si="45"/>
        <v>69.900000000000006</v>
      </c>
      <c r="I50" s="77" t="s">
        <v>37</v>
      </c>
      <c r="J50" s="101">
        <f t="shared" ca="1" si="46"/>
        <v>6.61</v>
      </c>
      <c r="K50" s="25">
        <f t="shared" ca="1" si="47"/>
        <v>0.90500000000000003</v>
      </c>
      <c r="L50" s="77" t="s">
        <v>37</v>
      </c>
      <c r="M50" s="66">
        <f t="shared" ca="1" si="48"/>
        <v>5.7099999999999998E-2</v>
      </c>
      <c r="N50" s="100">
        <f t="shared" ca="1" si="49"/>
        <v>64.930000000000007</v>
      </c>
      <c r="O50" s="77" t="s">
        <v>37</v>
      </c>
      <c r="P50" s="101">
        <f t="shared" ca="1" si="50"/>
        <v>0</v>
      </c>
      <c r="Q50" s="25">
        <f t="shared" ca="1" si="51"/>
        <v>1</v>
      </c>
      <c r="R50" s="77" t="s">
        <v>37</v>
      </c>
      <c r="S50" s="66">
        <f t="shared" ca="1" si="52"/>
        <v>0</v>
      </c>
      <c r="T50" s="98">
        <f t="shared" ca="1" si="53"/>
        <v>67.415000000000006</v>
      </c>
      <c r="U50" s="77" t="s">
        <v>37</v>
      </c>
      <c r="V50" s="72">
        <f t="shared" ca="1" si="54"/>
        <v>3.3050000000000002</v>
      </c>
      <c r="W50" s="25">
        <f t="shared" ca="1" si="55"/>
        <v>0.95250000000000001</v>
      </c>
      <c r="X50" s="77" t="s">
        <v>37</v>
      </c>
      <c r="Y50" s="66">
        <f t="shared" ca="1" si="56"/>
        <v>2.8549999999999999E-2</v>
      </c>
      <c r="Z50">
        <f t="shared" ca="1" si="40"/>
        <v>70.776902887139116</v>
      </c>
      <c r="AA50">
        <f t="shared" ca="1" si="57"/>
        <v>0.14128903063116516</v>
      </c>
    </row>
    <row r="51" spans="1:27">
      <c r="A51" s="89">
        <v>30</v>
      </c>
      <c r="B51" s="100">
        <f t="shared" ca="1" si="41"/>
        <v>52.8</v>
      </c>
      <c r="C51" s="77" t="s">
        <v>37</v>
      </c>
      <c r="D51" s="101">
        <f t="shared" ca="1" si="42"/>
        <v>17.399999999999999</v>
      </c>
      <c r="E51" s="25">
        <f t="shared" ca="1" si="43"/>
        <v>0.26833333333333337</v>
      </c>
      <c r="F51" s="77" t="s">
        <v>37</v>
      </c>
      <c r="G51" s="66">
        <f t="shared" ca="1" si="44"/>
        <v>9.2999999999999999E-2</v>
      </c>
      <c r="H51" s="100">
        <f t="shared" ca="1" si="45"/>
        <v>113</v>
      </c>
      <c r="I51" s="77" t="s">
        <v>37</v>
      </c>
      <c r="J51" s="101">
        <f t="shared" ca="1" si="46"/>
        <v>25.9</v>
      </c>
      <c r="K51" s="25">
        <f t="shared" ca="1" si="47"/>
        <v>0.71333333333333326</v>
      </c>
      <c r="L51" s="77" t="s">
        <v>37</v>
      </c>
      <c r="M51" s="66">
        <f t="shared" ca="1" si="48"/>
        <v>0.15233333333333335</v>
      </c>
      <c r="N51" s="100">
        <f t="shared" ca="1" si="49"/>
        <v>172</v>
      </c>
      <c r="O51" s="77" t="s">
        <v>37</v>
      </c>
      <c r="P51" s="101">
        <f t="shared" ca="1" si="50"/>
        <v>2.0799999999999998E-3</v>
      </c>
      <c r="Q51" s="25">
        <f t="shared" ca="1" si="51"/>
        <v>1</v>
      </c>
      <c r="R51" s="77" t="s">
        <v>37</v>
      </c>
      <c r="S51" s="66">
        <f t="shared" ca="1" si="52"/>
        <v>0</v>
      </c>
      <c r="T51" s="98">
        <f t="shared" ca="1" si="53"/>
        <v>142.5</v>
      </c>
      <c r="U51" s="77" t="s">
        <v>37</v>
      </c>
      <c r="V51" s="72">
        <f t="shared" ca="1" si="54"/>
        <v>12.951039999999999</v>
      </c>
      <c r="W51" s="25">
        <f t="shared" ca="1" si="55"/>
        <v>0.85666666666666669</v>
      </c>
      <c r="X51" s="77" t="s">
        <v>37</v>
      </c>
      <c r="Y51" s="66">
        <f t="shared" ca="1" si="56"/>
        <v>7.6166666666666674E-2</v>
      </c>
      <c r="Z51">
        <f t="shared" ca="1" si="40"/>
        <v>166.34241245136187</v>
      </c>
      <c r="AA51">
        <f t="shared" ca="1" si="57"/>
        <v>0.18035087719298246</v>
      </c>
    </row>
    <row r="52" spans="1:27">
      <c r="A52" s="89">
        <v>50</v>
      </c>
      <c r="B52" s="100">
        <f t="shared" ca="1" si="41"/>
        <v>59.5</v>
      </c>
      <c r="C52" s="77" t="s">
        <v>37</v>
      </c>
      <c r="D52" s="101">
        <f t="shared" ca="1" si="42"/>
        <v>21.6</v>
      </c>
      <c r="E52" s="25">
        <f t="shared" ca="1" si="43"/>
        <v>0.17300000000000001</v>
      </c>
      <c r="F52" s="77" t="s">
        <v>37</v>
      </c>
      <c r="G52" s="66">
        <f t="shared" ca="1" si="44"/>
        <v>7.0599999999999996E-2</v>
      </c>
      <c r="H52" s="100">
        <f t="shared" ca="1" si="45"/>
        <v>127</v>
      </c>
      <c r="I52" s="77" t="s">
        <v>37</v>
      </c>
      <c r="J52" s="101">
        <f t="shared" ca="1" si="46"/>
        <v>28.2</v>
      </c>
      <c r="K52" s="25">
        <f t="shared" ca="1" si="47"/>
        <v>0.65799999999999992</v>
      </c>
      <c r="L52" s="77" t="s">
        <v>37</v>
      </c>
      <c r="M52" s="66">
        <f t="shared" ca="1" si="48"/>
        <v>0.1656</v>
      </c>
      <c r="N52" s="100">
        <f t="shared" ca="1" si="49"/>
        <v>241</v>
      </c>
      <c r="O52" s="77" t="s">
        <v>37</v>
      </c>
      <c r="P52" s="101">
        <f t="shared" ca="1" si="50"/>
        <v>6.41</v>
      </c>
      <c r="Q52" s="25">
        <f t="shared" ca="1" si="51"/>
        <v>0.998</v>
      </c>
      <c r="R52" s="77" t="s">
        <v>37</v>
      </c>
      <c r="S52" s="66">
        <f t="shared" ca="1" si="52"/>
        <v>3.4200000000000003E-3</v>
      </c>
      <c r="T52" s="98">
        <f t="shared" ca="1" si="53"/>
        <v>184</v>
      </c>
      <c r="U52" s="77" t="s">
        <v>37</v>
      </c>
      <c r="V52" s="72">
        <f t="shared" ca="1" si="54"/>
        <v>17.305</v>
      </c>
      <c r="W52" s="25">
        <f t="shared" ca="1" si="55"/>
        <v>0.82799999999999996</v>
      </c>
      <c r="X52" s="77" t="s">
        <v>37</v>
      </c>
      <c r="Y52" s="66">
        <f t="shared" ca="1" si="56"/>
        <v>8.4510000000000002E-2</v>
      </c>
      <c r="Z52">
        <f t="shared" ca="1" si="40"/>
        <v>222.22222222222223</v>
      </c>
      <c r="AA52">
        <f t="shared" ca="1" si="57"/>
        <v>0.22500000000000001</v>
      </c>
    </row>
    <row r="53" spans="1:27">
      <c r="A53" s="89">
        <v>80</v>
      </c>
      <c r="B53" s="100">
        <f t="shared" ca="1" si="41"/>
        <v>71.2</v>
      </c>
      <c r="C53" s="77" t="s">
        <v>37</v>
      </c>
      <c r="D53" s="101">
        <f t="shared" ca="1" si="42"/>
        <v>26.9</v>
      </c>
      <c r="E53" s="25">
        <f t="shared" ca="1" si="43"/>
        <v>0.14125000000000001</v>
      </c>
      <c r="F53" s="77" t="s">
        <v>37</v>
      </c>
      <c r="G53" s="66">
        <f t="shared" ca="1" si="44"/>
        <v>6.5250000000000002E-2</v>
      </c>
      <c r="H53" s="100">
        <f t="shared" ca="1" si="45"/>
        <v>207</v>
      </c>
      <c r="I53" s="77" t="s">
        <v>37</v>
      </c>
      <c r="J53" s="101">
        <f t="shared" ca="1" si="46"/>
        <v>33.200000000000003</v>
      </c>
      <c r="K53" s="25">
        <f t="shared" ca="1" si="47"/>
        <v>0.745</v>
      </c>
      <c r="L53" s="77" t="s">
        <v>37</v>
      </c>
      <c r="M53" s="66">
        <f t="shared" ca="1" si="48"/>
        <v>0.12875</v>
      </c>
      <c r="N53" s="100">
        <f t="shared" ca="1" si="49"/>
        <v>285</v>
      </c>
      <c r="O53" s="77" t="s">
        <v>37</v>
      </c>
      <c r="P53" s="101">
        <f t="shared" ca="1" si="50"/>
        <v>15.4</v>
      </c>
      <c r="Q53" s="25">
        <f t="shared" ca="1" si="51"/>
        <v>0.99375000000000002</v>
      </c>
      <c r="R53" s="77" t="s">
        <v>37</v>
      </c>
      <c r="S53" s="66">
        <f t="shared" ca="1" si="52"/>
        <v>3.0000000000000001E-3</v>
      </c>
      <c r="T53" s="98">
        <f t="shared" ca="1" si="53"/>
        <v>246</v>
      </c>
      <c r="U53" s="77" t="s">
        <v>37</v>
      </c>
      <c r="V53" s="72">
        <f t="shared" ca="1" si="54"/>
        <v>24.3</v>
      </c>
      <c r="W53" s="25">
        <f t="shared" ca="1" si="55"/>
        <v>0.86937500000000001</v>
      </c>
      <c r="X53" s="77" t="s">
        <v>37</v>
      </c>
      <c r="Y53" s="66">
        <f t="shared" ca="1" si="56"/>
        <v>6.5875000000000003E-2</v>
      </c>
      <c r="Z53">
        <f t="shared" ca="1" si="40"/>
        <v>282.96189791516895</v>
      </c>
      <c r="AA53">
        <f t="shared" ca="1" si="57"/>
        <v>0.28272357723577235</v>
      </c>
    </row>
    <row r="54" spans="1:27">
      <c r="A54" s="89">
        <v>100</v>
      </c>
      <c r="B54" s="100">
        <f t="shared" ca="1" si="41"/>
        <v>66.8</v>
      </c>
      <c r="C54" s="77" t="s">
        <v>37</v>
      </c>
      <c r="D54" s="101">
        <f t="shared" ca="1" si="42"/>
        <v>20.9</v>
      </c>
      <c r="E54" s="25">
        <f t="shared" ca="1" si="43"/>
        <v>0.11</v>
      </c>
      <c r="F54" s="77" t="s">
        <v>37</v>
      </c>
      <c r="G54" s="66">
        <f t="shared" ca="1" si="44"/>
        <v>4.2500000000000003E-2</v>
      </c>
      <c r="H54" s="100">
        <f t="shared" ca="1" si="45"/>
        <v>227</v>
      </c>
      <c r="I54" s="77" t="s">
        <v>37</v>
      </c>
      <c r="J54" s="101">
        <f t="shared" ca="1" si="46"/>
        <v>41.4</v>
      </c>
      <c r="K54" s="25">
        <f t="shared" ca="1" si="47"/>
        <v>0.72599999999999998</v>
      </c>
      <c r="L54" s="77" t="s">
        <v>37</v>
      </c>
      <c r="M54" s="66">
        <f t="shared" ca="1" si="48"/>
        <v>0.14000000000000001</v>
      </c>
      <c r="N54" s="100">
        <f t="shared" ca="1" si="49"/>
        <v>300</v>
      </c>
      <c r="O54" s="77" t="s">
        <v>37</v>
      </c>
      <c r="P54" s="101">
        <f t="shared" ca="1" si="50"/>
        <v>10.6</v>
      </c>
      <c r="Q54" s="25">
        <f t="shared" ca="1" si="51"/>
        <v>0.995</v>
      </c>
      <c r="R54" s="77" t="s">
        <v>37</v>
      </c>
      <c r="S54" s="66">
        <f t="shared" ca="1" si="52"/>
        <v>2.8399999999999996E-3</v>
      </c>
      <c r="T54" s="98">
        <f t="shared" ca="1" si="53"/>
        <v>263.5</v>
      </c>
      <c r="U54" s="77" t="s">
        <v>37</v>
      </c>
      <c r="V54" s="72">
        <f t="shared" ca="1" si="54"/>
        <v>26</v>
      </c>
      <c r="W54" s="25">
        <f t="shared" ca="1" si="55"/>
        <v>0.86050000000000004</v>
      </c>
      <c r="X54" s="77" t="s">
        <v>37</v>
      </c>
      <c r="Y54" s="66">
        <f t="shared" ca="1" si="56"/>
        <v>7.1420000000000011E-2</v>
      </c>
      <c r="Z54">
        <f t="shared" ca="1" si="40"/>
        <v>306.21731551423591</v>
      </c>
      <c r="AA54">
        <f t="shared" ca="1" si="57"/>
        <v>0.3265654648956357</v>
      </c>
    </row>
    <row r="55" spans="1:27">
      <c r="A55" s="89">
        <v>200</v>
      </c>
      <c r="B55" s="100">
        <f t="shared" ca="1" si="41"/>
        <v>60.1</v>
      </c>
      <c r="C55" s="77" t="s">
        <v>37</v>
      </c>
      <c r="D55" s="101">
        <f t="shared" ca="1" si="42"/>
        <v>22.7</v>
      </c>
      <c r="E55" s="25">
        <f t="shared" ca="1" si="43"/>
        <v>4.0750000000000001E-2</v>
      </c>
      <c r="F55" s="77" t="s">
        <v>37</v>
      </c>
      <c r="G55" s="66">
        <f t="shared" ca="1" si="44"/>
        <v>1.6399999999999998E-2</v>
      </c>
      <c r="H55" s="100">
        <f t="shared" ca="1" si="45"/>
        <v>325</v>
      </c>
      <c r="I55" s="77" t="s">
        <v>37</v>
      </c>
      <c r="J55" s="101">
        <f t="shared" ca="1" si="46"/>
        <v>67.7</v>
      </c>
      <c r="K55" s="25">
        <f t="shared" ca="1" si="47"/>
        <v>0.69499999999999995</v>
      </c>
      <c r="L55" s="77" t="s">
        <v>37</v>
      </c>
      <c r="M55" s="66">
        <f t="shared" ca="1" si="48"/>
        <v>0.152</v>
      </c>
      <c r="N55" s="100">
        <f t="shared" ca="1" si="49"/>
        <v>270</v>
      </c>
      <c r="O55" s="77" t="s">
        <v>37</v>
      </c>
      <c r="P55" s="101">
        <f t="shared" ca="1" si="50"/>
        <v>26.5</v>
      </c>
      <c r="Q55" s="25">
        <f t="shared" ca="1" si="51"/>
        <v>0.995</v>
      </c>
      <c r="R55" s="77" t="s">
        <v>37</v>
      </c>
      <c r="S55" s="66">
        <f t="shared" ca="1" si="52"/>
        <v>3.2450000000000001E-3</v>
      </c>
      <c r="T55" s="98">
        <f t="shared" ca="1" si="53"/>
        <v>297.5</v>
      </c>
      <c r="U55" s="77" t="s">
        <v>37</v>
      </c>
      <c r="V55" s="72">
        <f t="shared" ca="1" si="54"/>
        <v>47.1</v>
      </c>
      <c r="W55" s="25">
        <f t="shared" ca="1" si="55"/>
        <v>0.84499999999999997</v>
      </c>
      <c r="X55" s="77" t="s">
        <v>37</v>
      </c>
      <c r="Y55" s="66">
        <f t="shared" ca="1" si="56"/>
        <v>7.7622499999999997E-2</v>
      </c>
      <c r="Z55">
        <f t="shared" ca="1" si="40"/>
        <v>352.07100591715977</v>
      </c>
      <c r="AA55">
        <f t="shared" ca="1" si="57"/>
        <v>0.56806722689075628</v>
      </c>
    </row>
    <row r="56" spans="1:27">
      <c r="A56" s="89">
        <v>500</v>
      </c>
      <c r="B56" s="100">
        <f t="shared" ca="1" si="41"/>
        <v>79.8</v>
      </c>
      <c r="C56" s="77" t="s">
        <v>37</v>
      </c>
      <c r="D56" s="101">
        <f t="shared" ca="1" si="42"/>
        <v>34.4</v>
      </c>
      <c r="E56" s="25">
        <f t="shared" ca="1" si="43"/>
        <v>2.5999999999999999E-2</v>
      </c>
      <c r="F56" s="77" t="s">
        <v>37</v>
      </c>
      <c r="G56" s="66">
        <f t="shared" ca="1" si="44"/>
        <v>1.3779999999999999E-2</v>
      </c>
      <c r="H56" s="100">
        <f t="shared" ca="1" si="45"/>
        <v>560</v>
      </c>
      <c r="I56" s="77" t="s">
        <v>37</v>
      </c>
      <c r="J56" s="101">
        <f t="shared" ca="1" si="46"/>
        <v>82.5</v>
      </c>
      <c r="K56" s="25">
        <f t="shared" ca="1" si="47"/>
        <v>0.69199999999999995</v>
      </c>
      <c r="L56" s="77" t="s">
        <v>37</v>
      </c>
      <c r="M56" s="66">
        <f t="shared" ca="1" si="48"/>
        <v>0.1046</v>
      </c>
      <c r="N56" s="100">
        <f t="shared" ca="1" si="49"/>
        <v>232</v>
      </c>
      <c r="O56" s="77" t="s">
        <v>37</v>
      </c>
      <c r="P56" s="101">
        <f t="shared" ca="1" si="50"/>
        <v>7</v>
      </c>
      <c r="Q56" s="25">
        <f t="shared" ca="1" si="51"/>
        <v>0.998</v>
      </c>
      <c r="R56" s="77" t="s">
        <v>37</v>
      </c>
      <c r="S56" s="66">
        <f t="shared" ca="1" si="52"/>
        <v>9.1600000000000004E-4</v>
      </c>
      <c r="T56" s="98">
        <f t="shared" ca="1" si="53"/>
        <v>396</v>
      </c>
      <c r="U56" s="77" t="s">
        <v>37</v>
      </c>
      <c r="V56" s="72">
        <f t="shared" ca="1" si="54"/>
        <v>44.75</v>
      </c>
      <c r="W56" s="25">
        <f t="shared" ca="1" si="55"/>
        <v>0.84499999999999997</v>
      </c>
      <c r="X56" s="77" t="s">
        <v>37</v>
      </c>
      <c r="Y56" s="66">
        <f t="shared" ca="1" si="56"/>
        <v>5.2757999999999999E-2</v>
      </c>
      <c r="Z56">
        <f t="shared" ca="1" si="40"/>
        <v>468.6390532544379</v>
      </c>
      <c r="AA56">
        <f t="shared" ca="1" si="57"/>
        <v>1.0669191919191918</v>
      </c>
    </row>
    <row r="57" spans="1:27">
      <c r="A57" s="90">
        <v>1000</v>
      </c>
      <c r="B57" s="102">
        <f t="shared" ca="1" si="41"/>
        <v>108</v>
      </c>
      <c r="C57" s="78" t="s">
        <v>37</v>
      </c>
      <c r="D57" s="103">
        <f t="shared" ca="1" si="42"/>
        <v>33.5</v>
      </c>
      <c r="E57" s="26">
        <f t="shared" ca="1" si="43"/>
        <v>1.55E-2</v>
      </c>
      <c r="F57" s="78" t="s">
        <v>37</v>
      </c>
      <c r="G57" s="67">
        <f t="shared" ca="1" si="44"/>
        <v>5.7800000000000004E-3</v>
      </c>
      <c r="H57" s="102">
        <f t="shared" ca="1" si="45"/>
        <v>739</v>
      </c>
      <c r="I57" s="78" t="s">
        <v>37</v>
      </c>
      <c r="J57" s="103">
        <f t="shared" ca="1" si="46"/>
        <v>80.8</v>
      </c>
      <c r="K57" s="26">
        <f t="shared" ca="1" si="47"/>
        <v>0.64500000000000002</v>
      </c>
      <c r="L57" s="78" t="s">
        <v>37</v>
      </c>
      <c r="M57" s="67">
        <f t="shared" ca="1" si="48"/>
        <v>8.1500000000000003E-2</v>
      </c>
      <c r="N57" s="102">
        <f t="shared" ca="1" si="49"/>
        <v>250</v>
      </c>
      <c r="O57" s="78" t="s">
        <v>37</v>
      </c>
      <c r="P57" s="103">
        <f t="shared" ca="1" si="50"/>
        <v>16.600000000000001</v>
      </c>
      <c r="Q57" s="26">
        <f t="shared" ca="1" si="51"/>
        <v>0.998</v>
      </c>
      <c r="R57" s="78" t="s">
        <v>37</v>
      </c>
      <c r="S57" s="67">
        <f t="shared" ca="1" si="52"/>
        <v>1.3500000000000001E-3</v>
      </c>
      <c r="T57" s="99">
        <f t="shared" ca="1" si="53"/>
        <v>494.5</v>
      </c>
      <c r="U57" s="78" t="s">
        <v>37</v>
      </c>
      <c r="V57" s="73">
        <f t="shared" ca="1" si="54"/>
        <v>48.7</v>
      </c>
      <c r="W57" s="26">
        <f t="shared" ca="1" si="55"/>
        <v>0.82150000000000001</v>
      </c>
      <c r="X57" s="78" t="s">
        <v>37</v>
      </c>
      <c r="Y57" s="67">
        <f t="shared" ca="1" si="56"/>
        <v>4.1425000000000003E-2</v>
      </c>
      <c r="Z57">
        <f t="shared" ca="1" si="40"/>
        <v>601.94765672550216</v>
      </c>
      <c r="AA57">
        <f t="shared" ca="1" si="57"/>
        <v>1.6612740141557127</v>
      </c>
    </row>
    <row r="59" spans="1:27">
      <c r="A59" s="196" t="s">
        <v>23</v>
      </c>
      <c r="B59" s="199" t="s">
        <v>49</v>
      </c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1"/>
    </row>
    <row r="60" spans="1:27">
      <c r="A60" s="197"/>
      <c r="B60" s="202" t="s">
        <v>24</v>
      </c>
      <c r="C60" s="203"/>
      <c r="D60" s="203"/>
      <c r="E60" s="203"/>
      <c r="F60" s="203"/>
      <c r="G60" s="204"/>
      <c r="H60" s="202" t="s">
        <v>25</v>
      </c>
      <c r="I60" s="203"/>
      <c r="J60" s="203"/>
      <c r="K60" s="203"/>
      <c r="L60" s="203"/>
      <c r="M60" s="204"/>
      <c r="N60" s="202" t="s">
        <v>43</v>
      </c>
      <c r="O60" s="203"/>
      <c r="P60" s="203"/>
      <c r="Q60" s="203"/>
      <c r="R60" s="203"/>
      <c r="S60" s="204"/>
      <c r="T60" s="199" t="s">
        <v>34</v>
      </c>
      <c r="U60" s="200"/>
      <c r="V60" s="200"/>
      <c r="W60" s="200"/>
      <c r="X60" s="200"/>
      <c r="Y60" s="201"/>
    </row>
    <row r="61" spans="1:27">
      <c r="A61" s="198"/>
      <c r="B61" s="115" t="s">
        <v>21</v>
      </c>
      <c r="C61" s="116"/>
      <c r="D61" s="117" t="s">
        <v>52</v>
      </c>
      <c r="E61" s="115" t="s">
        <v>22</v>
      </c>
      <c r="F61" s="116"/>
      <c r="G61" s="117" t="s">
        <v>52</v>
      </c>
      <c r="H61" s="115" t="s">
        <v>21</v>
      </c>
      <c r="I61" s="116"/>
      <c r="J61" s="117" t="s">
        <v>52</v>
      </c>
      <c r="K61" s="115" t="s">
        <v>22</v>
      </c>
      <c r="L61" s="116"/>
      <c r="M61" s="118" t="s">
        <v>52</v>
      </c>
      <c r="N61" s="115" t="s">
        <v>21</v>
      </c>
      <c r="O61" s="116"/>
      <c r="P61" s="117" t="s">
        <v>52</v>
      </c>
      <c r="Q61" s="115" t="s">
        <v>22</v>
      </c>
      <c r="R61" s="116"/>
      <c r="S61" s="118" t="s">
        <v>52</v>
      </c>
      <c r="T61" s="112" t="s">
        <v>35</v>
      </c>
      <c r="U61" s="113"/>
      <c r="V61" s="114" t="s">
        <v>36</v>
      </c>
      <c r="W61" s="112" t="s">
        <v>22</v>
      </c>
      <c r="X61" s="113"/>
      <c r="Y61" s="114" t="s">
        <v>52</v>
      </c>
      <c r="Z61" t="s">
        <v>59</v>
      </c>
      <c r="AA61" t="s">
        <v>60</v>
      </c>
    </row>
    <row r="62" spans="1:27">
      <c r="A62" s="88">
        <v>2</v>
      </c>
      <c r="B62" s="68"/>
      <c r="C62" s="76" t="s">
        <v>37</v>
      </c>
      <c r="D62" s="75"/>
      <c r="E62" s="24"/>
      <c r="F62" s="76" t="s">
        <v>37</v>
      </c>
      <c r="G62" s="65"/>
      <c r="H62" s="68"/>
      <c r="I62" s="76" t="s">
        <v>37</v>
      </c>
      <c r="J62" s="75"/>
      <c r="K62" s="24"/>
      <c r="L62" s="76" t="s">
        <v>37</v>
      </c>
      <c r="M62" s="65"/>
      <c r="N62" s="68">
        <f ca="1">INDIRECT($A62&amp;"!$BP$57")</f>
        <v>13.2</v>
      </c>
      <c r="O62" s="76" t="s">
        <v>37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37</v>
      </c>
      <c r="S62" s="65">
        <f ca="1">INDIRECT($A62&amp;"!$BU$57")</f>
        <v>0</v>
      </c>
      <c r="T62" s="97">
        <f ca="1">AVERAGE(N62)</f>
        <v>13.2</v>
      </c>
      <c r="U62" s="76" t="s">
        <v>37</v>
      </c>
      <c r="V62" s="71">
        <f ca="1">P62</f>
        <v>2.0499999999999997E-7</v>
      </c>
      <c r="W62" s="24">
        <f ca="1">AVERAGE(Q62)</f>
        <v>1</v>
      </c>
      <c r="X62" s="76" t="s">
        <v>37</v>
      </c>
      <c r="Y62" s="71">
        <f ca="1">S62</f>
        <v>0</v>
      </c>
      <c r="Z62">
        <f t="shared" ref="Z62:Z71" ca="1" si="58">T62/W62</f>
        <v>13.2</v>
      </c>
      <c r="AA62">
        <f ca="1">(W62*A62)/T62</f>
        <v>0.15151515151515152</v>
      </c>
    </row>
    <row r="63" spans="1:27">
      <c r="A63" s="89">
        <v>5</v>
      </c>
      <c r="B63" s="100"/>
      <c r="C63" s="77" t="s">
        <v>37</v>
      </c>
      <c r="D63" s="101"/>
      <c r="E63" s="25"/>
      <c r="F63" s="77" t="s">
        <v>37</v>
      </c>
      <c r="G63" s="66"/>
      <c r="H63" s="100"/>
      <c r="I63" s="77" t="s">
        <v>37</v>
      </c>
      <c r="J63" s="101"/>
      <c r="K63" s="25"/>
      <c r="L63" s="77" t="s">
        <v>37</v>
      </c>
      <c r="M63" s="66"/>
      <c r="N63" s="100">
        <f t="shared" ref="N63:N71" ca="1" si="59">INDIRECT($A63&amp;"!$BP$57")</f>
        <v>39.200000000000003</v>
      </c>
      <c r="O63" s="77" t="s">
        <v>37</v>
      </c>
      <c r="P63" s="101">
        <f t="shared" ref="P63:P71" ca="1" si="60">INDIRECT($A63&amp;"!$BQ$57")</f>
        <v>3.69</v>
      </c>
      <c r="Q63" s="25">
        <f t="shared" ref="Q63:Q71" ca="1" si="61">INDIRECT($A63&amp;"!$BT$57")</f>
        <v>0.96</v>
      </c>
      <c r="R63" s="77" t="s">
        <v>37</v>
      </c>
      <c r="S63" s="66">
        <f t="shared" ref="S63:S71" ca="1" si="62">INDIRECT($A63&amp;"!$BU$57")</f>
        <v>6.5200000000000008E-2</v>
      </c>
      <c r="T63" s="98">
        <f t="shared" ref="T63:T71" ca="1" si="63">AVERAGE(N63)</f>
        <v>39.200000000000003</v>
      </c>
      <c r="U63" s="77" t="s">
        <v>37</v>
      </c>
      <c r="V63" s="72">
        <f t="shared" ref="V63:V71" ca="1" si="64">P63</f>
        <v>3.69</v>
      </c>
      <c r="W63" s="25">
        <f t="shared" ref="W63:W71" ca="1" si="65">AVERAGE(Q63)</f>
        <v>0.96</v>
      </c>
      <c r="X63" s="77" t="s">
        <v>37</v>
      </c>
      <c r="Y63" s="66">
        <f t="shared" ref="Y63:Y71" ca="1" si="66">S63</f>
        <v>6.5200000000000008E-2</v>
      </c>
      <c r="Z63">
        <f t="shared" ca="1" si="58"/>
        <v>40.833333333333336</v>
      </c>
      <c r="AA63">
        <f t="shared" ref="AA63:AA71" ca="1" si="67">(W63*A63)/T63</f>
        <v>0.12244897959183672</v>
      </c>
    </row>
    <row r="64" spans="1:27">
      <c r="A64" s="89">
        <v>10</v>
      </c>
      <c r="B64" s="100"/>
      <c r="C64" s="77" t="s">
        <v>37</v>
      </c>
      <c r="D64" s="101"/>
      <c r="E64" s="25"/>
      <c r="F64" s="77" t="s">
        <v>37</v>
      </c>
      <c r="G64" s="66"/>
      <c r="H64" s="100"/>
      <c r="I64" s="77" t="s">
        <v>37</v>
      </c>
      <c r="J64" s="101"/>
      <c r="K64" s="25"/>
      <c r="L64" s="77" t="s">
        <v>37</v>
      </c>
      <c r="M64" s="66"/>
      <c r="N64" s="100">
        <f t="shared" ca="1" si="59"/>
        <v>65.7</v>
      </c>
      <c r="O64" s="77" t="s">
        <v>37</v>
      </c>
      <c r="P64" s="101">
        <f t="shared" ca="1" si="60"/>
        <v>5.27</v>
      </c>
      <c r="Q64" s="25">
        <f t="shared" ca="1" si="61"/>
        <v>0.97</v>
      </c>
      <c r="R64" s="77" t="s">
        <v>37</v>
      </c>
      <c r="S64" s="66">
        <f t="shared" ca="1" si="62"/>
        <v>5.28E-2</v>
      </c>
      <c r="T64" s="98">
        <f t="shared" ca="1" si="63"/>
        <v>65.7</v>
      </c>
      <c r="U64" s="77" t="s">
        <v>37</v>
      </c>
      <c r="V64" s="72">
        <f t="shared" ca="1" si="64"/>
        <v>5.27</v>
      </c>
      <c r="W64" s="25">
        <f t="shared" ca="1" si="65"/>
        <v>0.97</v>
      </c>
      <c r="X64" s="77" t="s">
        <v>37</v>
      </c>
      <c r="Y64" s="66">
        <f t="shared" ca="1" si="66"/>
        <v>5.28E-2</v>
      </c>
      <c r="Z64">
        <f t="shared" ca="1" si="58"/>
        <v>67.731958762886606</v>
      </c>
      <c r="AA64">
        <f t="shared" ca="1" si="67"/>
        <v>0.14764079147640791</v>
      </c>
    </row>
    <row r="65" spans="1:27">
      <c r="A65" s="89">
        <v>30</v>
      </c>
      <c r="B65" s="100"/>
      <c r="C65" s="77" t="s">
        <v>37</v>
      </c>
      <c r="D65" s="101"/>
      <c r="E65" s="25"/>
      <c r="F65" s="77" t="s">
        <v>37</v>
      </c>
      <c r="G65" s="66"/>
      <c r="H65" s="100"/>
      <c r="I65" s="77" t="s">
        <v>37</v>
      </c>
      <c r="J65" s="101"/>
      <c r="K65" s="25"/>
      <c r="L65" s="77" t="s">
        <v>37</v>
      </c>
      <c r="M65" s="66"/>
      <c r="N65" s="100">
        <f t="shared" ca="1" si="59"/>
        <v>111</v>
      </c>
      <c r="O65" s="77" t="s">
        <v>37</v>
      </c>
      <c r="P65" s="101">
        <f t="shared" ca="1" si="60"/>
        <v>18.2</v>
      </c>
      <c r="Q65" s="25">
        <f t="shared" ca="1" si="61"/>
        <v>0.90333333333333343</v>
      </c>
      <c r="R65" s="77" t="s">
        <v>37</v>
      </c>
      <c r="S65" s="66">
        <f t="shared" ca="1" si="62"/>
        <v>0.125</v>
      </c>
      <c r="T65" s="98">
        <f t="shared" ca="1" si="63"/>
        <v>111</v>
      </c>
      <c r="U65" s="77" t="s">
        <v>37</v>
      </c>
      <c r="V65" s="72">
        <f t="shared" ca="1" si="64"/>
        <v>18.2</v>
      </c>
      <c r="W65" s="25">
        <f t="shared" ca="1" si="65"/>
        <v>0.90333333333333343</v>
      </c>
      <c r="X65" s="77" t="s">
        <v>37</v>
      </c>
      <c r="Y65" s="66">
        <f t="shared" ca="1" si="66"/>
        <v>0.125</v>
      </c>
      <c r="Z65">
        <f t="shared" ca="1" si="58"/>
        <v>122.87822878228781</v>
      </c>
      <c r="AA65">
        <f t="shared" ca="1" si="67"/>
        <v>0.24414414414414415</v>
      </c>
    </row>
    <row r="66" spans="1:27">
      <c r="A66" s="89">
        <v>50</v>
      </c>
      <c r="B66" s="100"/>
      <c r="C66" s="77" t="s">
        <v>37</v>
      </c>
      <c r="D66" s="101"/>
      <c r="E66" s="25"/>
      <c r="F66" s="77" t="s">
        <v>37</v>
      </c>
      <c r="G66" s="66"/>
      <c r="H66" s="100"/>
      <c r="I66" s="77" t="s">
        <v>37</v>
      </c>
      <c r="J66" s="101"/>
      <c r="K66" s="25"/>
      <c r="L66" s="77" t="s">
        <v>37</v>
      </c>
      <c r="M66" s="66"/>
      <c r="N66" s="100">
        <f t="shared" ca="1" si="59"/>
        <v>143</v>
      </c>
      <c r="O66" s="77" t="s">
        <v>37</v>
      </c>
      <c r="P66" s="101">
        <f t="shared" ca="1" si="60"/>
        <v>20.399999999999999</v>
      </c>
      <c r="Q66" s="25">
        <f t="shared" ca="1" si="61"/>
        <v>0.9</v>
      </c>
      <c r="R66" s="77" t="s">
        <v>37</v>
      </c>
      <c r="S66" s="66">
        <f t="shared" ca="1" si="62"/>
        <v>0.10800000000000001</v>
      </c>
      <c r="T66" s="98">
        <f t="shared" ca="1" si="63"/>
        <v>143</v>
      </c>
      <c r="U66" s="77" t="s">
        <v>37</v>
      </c>
      <c r="V66" s="72">
        <f t="shared" ca="1" si="64"/>
        <v>20.399999999999999</v>
      </c>
      <c r="W66" s="25">
        <f t="shared" ca="1" si="65"/>
        <v>0.9</v>
      </c>
      <c r="X66" s="77" t="s">
        <v>37</v>
      </c>
      <c r="Y66" s="66">
        <f t="shared" ca="1" si="66"/>
        <v>0.10800000000000001</v>
      </c>
      <c r="Z66">
        <f t="shared" ca="1" si="58"/>
        <v>158.88888888888889</v>
      </c>
      <c r="AA66">
        <f t="shared" ca="1" si="67"/>
        <v>0.31468531468531469</v>
      </c>
    </row>
    <row r="67" spans="1:27">
      <c r="A67" s="89">
        <v>80</v>
      </c>
      <c r="B67" s="100"/>
      <c r="C67" s="77" t="s">
        <v>37</v>
      </c>
      <c r="D67" s="101"/>
      <c r="E67" s="25"/>
      <c r="F67" s="77" t="s">
        <v>37</v>
      </c>
      <c r="G67" s="66"/>
      <c r="H67" s="100"/>
      <c r="I67" s="77" t="s">
        <v>37</v>
      </c>
      <c r="J67" s="101"/>
      <c r="K67" s="25"/>
      <c r="L67" s="77" t="s">
        <v>37</v>
      </c>
      <c r="M67" s="66"/>
      <c r="N67" s="100">
        <f t="shared" ca="1" si="59"/>
        <v>187</v>
      </c>
      <c r="O67" s="77" t="s">
        <v>37</v>
      </c>
      <c r="P67" s="101">
        <f t="shared" ca="1" si="60"/>
        <v>14.8</v>
      </c>
      <c r="Q67" s="25">
        <f t="shared" ca="1" si="61"/>
        <v>0.95749999999999991</v>
      </c>
      <c r="R67" s="77" t="s">
        <v>37</v>
      </c>
      <c r="S67" s="66">
        <f t="shared" ca="1" si="62"/>
        <v>4.2249999999999996E-2</v>
      </c>
      <c r="T67" s="98">
        <f t="shared" ca="1" si="63"/>
        <v>187</v>
      </c>
      <c r="U67" s="77" t="s">
        <v>37</v>
      </c>
      <c r="V67" s="72">
        <f t="shared" ca="1" si="64"/>
        <v>14.8</v>
      </c>
      <c r="W67" s="25">
        <f t="shared" ca="1" si="65"/>
        <v>0.95749999999999991</v>
      </c>
      <c r="X67" s="77" t="s">
        <v>37</v>
      </c>
      <c r="Y67" s="66">
        <f t="shared" ca="1" si="66"/>
        <v>4.2249999999999996E-2</v>
      </c>
      <c r="Z67">
        <f t="shared" ca="1" si="58"/>
        <v>195.30026109660577</v>
      </c>
      <c r="AA67">
        <f t="shared" ca="1" si="67"/>
        <v>0.40962566844919784</v>
      </c>
    </row>
    <row r="68" spans="1:27">
      <c r="A68" s="89">
        <v>100</v>
      </c>
      <c r="B68" s="100"/>
      <c r="C68" s="77" t="s">
        <v>37</v>
      </c>
      <c r="D68" s="101"/>
      <c r="E68" s="25"/>
      <c r="F68" s="77" t="s">
        <v>37</v>
      </c>
      <c r="G68" s="66"/>
      <c r="H68" s="100"/>
      <c r="I68" s="77" t="s">
        <v>37</v>
      </c>
      <c r="J68" s="101"/>
      <c r="K68" s="25"/>
      <c r="L68" s="77" t="s">
        <v>37</v>
      </c>
      <c r="M68" s="66"/>
      <c r="N68" s="100">
        <f t="shared" ca="1" si="59"/>
        <v>210</v>
      </c>
      <c r="O68" s="77" t="s">
        <v>37</v>
      </c>
      <c r="P68" s="101">
        <f t="shared" ca="1" si="60"/>
        <v>13.8</v>
      </c>
      <c r="Q68" s="25">
        <f t="shared" ca="1" si="61"/>
        <v>0.98</v>
      </c>
      <c r="R68" s="77" t="s">
        <v>37</v>
      </c>
      <c r="S68" s="66">
        <f t="shared" ca="1" si="62"/>
        <v>1.44E-2</v>
      </c>
      <c r="T68" s="98">
        <f t="shared" ca="1" si="63"/>
        <v>210</v>
      </c>
      <c r="U68" s="77" t="s">
        <v>37</v>
      </c>
      <c r="V68" s="72">
        <f t="shared" ca="1" si="64"/>
        <v>13.8</v>
      </c>
      <c r="W68" s="25">
        <f t="shared" ca="1" si="65"/>
        <v>0.98</v>
      </c>
      <c r="X68" s="77" t="s">
        <v>37</v>
      </c>
      <c r="Y68" s="66">
        <f t="shared" ca="1" si="66"/>
        <v>1.44E-2</v>
      </c>
      <c r="Z68">
        <f t="shared" ca="1" si="58"/>
        <v>214.28571428571428</v>
      </c>
      <c r="AA68">
        <f t="shared" ca="1" si="67"/>
        <v>0.46666666666666667</v>
      </c>
    </row>
    <row r="69" spans="1:27">
      <c r="A69" s="89">
        <v>200</v>
      </c>
      <c r="B69" s="100"/>
      <c r="C69" s="77" t="s">
        <v>37</v>
      </c>
      <c r="D69" s="101"/>
      <c r="E69" s="25"/>
      <c r="F69" s="77" t="s">
        <v>37</v>
      </c>
      <c r="G69" s="66"/>
      <c r="H69" s="100"/>
      <c r="I69" s="77" t="s">
        <v>37</v>
      </c>
      <c r="J69" s="101"/>
      <c r="K69" s="25"/>
      <c r="L69" s="77" t="s">
        <v>37</v>
      </c>
      <c r="M69" s="66"/>
      <c r="N69" s="100">
        <f t="shared" ca="1" si="59"/>
        <v>279</v>
      </c>
      <c r="O69" s="77" t="s">
        <v>37</v>
      </c>
      <c r="P69" s="101">
        <f t="shared" ca="1" si="60"/>
        <v>45.7</v>
      </c>
      <c r="Q69" s="25">
        <f t="shared" ca="1" si="61"/>
        <v>0.875</v>
      </c>
      <c r="R69" s="77" t="s">
        <v>37</v>
      </c>
      <c r="S69" s="66">
        <f t="shared" ca="1" si="62"/>
        <v>0.13600000000000001</v>
      </c>
      <c r="T69" s="98">
        <f t="shared" ca="1" si="63"/>
        <v>279</v>
      </c>
      <c r="U69" s="77" t="s">
        <v>37</v>
      </c>
      <c r="V69" s="72">
        <f t="shared" ca="1" si="64"/>
        <v>45.7</v>
      </c>
      <c r="W69" s="25">
        <f t="shared" ca="1" si="65"/>
        <v>0.875</v>
      </c>
      <c r="X69" s="77" t="s">
        <v>37</v>
      </c>
      <c r="Y69" s="66">
        <f t="shared" ca="1" si="66"/>
        <v>0.13600000000000001</v>
      </c>
      <c r="Z69">
        <f t="shared" ca="1" si="58"/>
        <v>318.85714285714283</v>
      </c>
      <c r="AA69">
        <f t="shared" ca="1" si="67"/>
        <v>0.62724014336917566</v>
      </c>
    </row>
    <row r="70" spans="1:27">
      <c r="A70" s="89">
        <v>500</v>
      </c>
      <c r="B70" s="100"/>
      <c r="C70" s="77" t="s">
        <v>37</v>
      </c>
      <c r="D70" s="101"/>
      <c r="E70" s="25"/>
      <c r="F70" s="77" t="s">
        <v>37</v>
      </c>
      <c r="G70" s="66"/>
      <c r="H70" s="100"/>
      <c r="I70" s="77" t="s">
        <v>37</v>
      </c>
      <c r="J70" s="101"/>
      <c r="K70" s="25"/>
      <c r="L70" s="77" t="s">
        <v>37</v>
      </c>
      <c r="M70" s="66"/>
      <c r="N70" s="100">
        <f t="shared" ca="1" si="59"/>
        <v>433</v>
      </c>
      <c r="O70" s="77" t="s">
        <v>37</v>
      </c>
      <c r="P70" s="101">
        <f t="shared" ca="1" si="60"/>
        <v>47.5</v>
      </c>
      <c r="Q70" s="25">
        <f t="shared" ca="1" si="61"/>
        <v>0.9</v>
      </c>
      <c r="R70" s="77" t="s">
        <v>37</v>
      </c>
      <c r="S70" s="66">
        <f t="shared" ca="1" si="62"/>
        <v>9.7000000000000003E-2</v>
      </c>
      <c r="T70" s="98">
        <f t="shared" ca="1" si="63"/>
        <v>433</v>
      </c>
      <c r="U70" s="77" t="s">
        <v>37</v>
      </c>
      <c r="V70" s="72">
        <f t="shared" ca="1" si="64"/>
        <v>47.5</v>
      </c>
      <c r="W70" s="25">
        <f t="shared" ca="1" si="65"/>
        <v>0.9</v>
      </c>
      <c r="X70" s="77" t="s">
        <v>37</v>
      </c>
      <c r="Y70" s="66">
        <f t="shared" ca="1" si="66"/>
        <v>9.7000000000000003E-2</v>
      </c>
      <c r="Z70">
        <f t="shared" ca="1" si="58"/>
        <v>481.11111111111109</v>
      </c>
      <c r="AA70">
        <f t="shared" ca="1" si="67"/>
        <v>1.0392609699769053</v>
      </c>
    </row>
    <row r="71" spans="1:27">
      <c r="A71" s="90">
        <v>1000</v>
      </c>
      <c r="B71" s="102"/>
      <c r="C71" s="78" t="s">
        <v>37</v>
      </c>
      <c r="D71" s="103"/>
      <c r="E71" s="26"/>
      <c r="F71" s="78" t="s">
        <v>37</v>
      </c>
      <c r="G71" s="67"/>
      <c r="H71" s="102"/>
      <c r="I71" s="78" t="s">
        <v>37</v>
      </c>
      <c r="J71" s="103"/>
      <c r="K71" s="26"/>
      <c r="L71" s="78" t="s">
        <v>37</v>
      </c>
      <c r="M71" s="67"/>
      <c r="N71" s="102">
        <f t="shared" ca="1" si="59"/>
        <v>562</v>
      </c>
      <c r="O71" s="78" t="s">
        <v>37</v>
      </c>
      <c r="P71" s="103">
        <f t="shared" ca="1" si="60"/>
        <v>43.7</v>
      </c>
      <c r="Q71" s="26">
        <f t="shared" ca="1" si="61"/>
        <v>0.92800000000000005</v>
      </c>
      <c r="R71" s="78" t="s">
        <v>37</v>
      </c>
      <c r="S71" s="67">
        <f t="shared" ca="1" si="62"/>
        <v>1.3300000000000001E-2</v>
      </c>
      <c r="T71" s="99">
        <f t="shared" ca="1" si="63"/>
        <v>562</v>
      </c>
      <c r="U71" s="78" t="s">
        <v>37</v>
      </c>
      <c r="V71" s="73">
        <f t="shared" ca="1" si="64"/>
        <v>43.7</v>
      </c>
      <c r="W71" s="26">
        <f t="shared" ca="1" si="65"/>
        <v>0.92800000000000005</v>
      </c>
      <c r="X71" s="78" t="s">
        <v>37</v>
      </c>
      <c r="Y71" s="67">
        <f t="shared" ca="1" si="66"/>
        <v>1.3300000000000001E-2</v>
      </c>
      <c r="Z71">
        <f t="shared" ca="1" si="58"/>
        <v>605.60344827586209</v>
      </c>
      <c r="AA71">
        <f t="shared" ca="1" si="67"/>
        <v>1.6512455516014235</v>
      </c>
    </row>
    <row r="73" spans="1:27">
      <c r="A73" s="196" t="s">
        <v>23</v>
      </c>
      <c r="B73" s="230" t="s">
        <v>53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31"/>
      <c r="X73" s="231"/>
      <c r="Y73" s="232"/>
    </row>
    <row r="74" spans="1:27">
      <c r="A74" s="197"/>
      <c r="B74" s="233" t="s">
        <v>24</v>
      </c>
      <c r="C74" s="234"/>
      <c r="D74" s="234"/>
      <c r="E74" s="234"/>
      <c r="F74" s="234"/>
      <c r="G74" s="235"/>
      <c r="H74" s="233" t="s">
        <v>25</v>
      </c>
      <c r="I74" s="234"/>
      <c r="J74" s="234"/>
      <c r="K74" s="234"/>
      <c r="L74" s="234"/>
      <c r="M74" s="235"/>
      <c r="N74" s="233" t="s">
        <v>43</v>
      </c>
      <c r="O74" s="234"/>
      <c r="P74" s="234"/>
      <c r="Q74" s="234"/>
      <c r="R74" s="234"/>
      <c r="S74" s="235"/>
      <c r="T74" s="230" t="s">
        <v>34</v>
      </c>
      <c r="U74" s="231"/>
      <c r="V74" s="231"/>
      <c r="W74" s="231"/>
      <c r="X74" s="231"/>
      <c r="Y74" s="232"/>
    </row>
    <row r="75" spans="1:27">
      <c r="A75" s="198"/>
      <c r="B75" s="138" t="s">
        <v>21</v>
      </c>
      <c r="C75" s="139"/>
      <c r="D75" s="140" t="s">
        <v>52</v>
      </c>
      <c r="E75" s="138" t="s">
        <v>22</v>
      </c>
      <c r="F75" s="139"/>
      <c r="G75" s="140" t="s">
        <v>52</v>
      </c>
      <c r="H75" s="138" t="s">
        <v>21</v>
      </c>
      <c r="I75" s="139"/>
      <c r="J75" s="140" t="s">
        <v>52</v>
      </c>
      <c r="K75" s="138" t="s">
        <v>22</v>
      </c>
      <c r="L75" s="139"/>
      <c r="M75" s="141" t="s">
        <v>52</v>
      </c>
      <c r="N75" s="138" t="s">
        <v>21</v>
      </c>
      <c r="O75" s="139"/>
      <c r="P75" s="140" t="s">
        <v>52</v>
      </c>
      <c r="Q75" s="138" t="s">
        <v>22</v>
      </c>
      <c r="R75" s="139"/>
      <c r="S75" s="141" t="s">
        <v>52</v>
      </c>
      <c r="T75" s="155" t="s">
        <v>35</v>
      </c>
      <c r="U75" s="156"/>
      <c r="V75" s="153" t="s">
        <v>52</v>
      </c>
      <c r="W75" s="155" t="s">
        <v>22</v>
      </c>
      <c r="X75" s="156"/>
      <c r="Y75" s="153" t="s">
        <v>52</v>
      </c>
      <c r="Z75" t="s">
        <v>59</v>
      </c>
      <c r="AA75" t="s">
        <v>60</v>
      </c>
    </row>
    <row r="76" spans="1:27">
      <c r="A76" s="88">
        <v>2</v>
      </c>
      <c r="B76" s="68"/>
      <c r="C76" s="76" t="s">
        <v>37</v>
      </c>
      <c r="D76" s="75"/>
      <c r="E76" s="24"/>
      <c r="F76" s="76" t="s">
        <v>37</v>
      </c>
      <c r="G76" s="65"/>
      <c r="H76" s="68"/>
      <c r="I76" s="76" t="s">
        <v>37</v>
      </c>
      <c r="J76" s="75"/>
      <c r="K76" s="24"/>
      <c r="L76" s="76" t="s">
        <v>37</v>
      </c>
      <c r="M76" s="65"/>
      <c r="N76" s="68">
        <f ca="1">INDIRECT($A76&amp;"!$CE$57")</f>
        <v>9.92</v>
      </c>
      <c r="O76" s="76" t="s">
        <v>37</v>
      </c>
      <c r="P76" s="75">
        <f ca="1">INDIRECT($A76&amp;"!$CF$57")</f>
        <v>2.75</v>
      </c>
      <c r="Q76" s="24">
        <f ca="1">INDIRECT($A76&amp;"!$CI$57")</f>
        <v>0.875</v>
      </c>
      <c r="R76" s="76" t="s">
        <v>37</v>
      </c>
      <c r="S76" s="94">
        <f ca="1">INDIRECT($A76&amp;"!$CJ$57")</f>
        <v>0.104</v>
      </c>
      <c r="T76" s="159">
        <f ca="1">AVERAGE(N76)</f>
        <v>9.92</v>
      </c>
      <c r="U76" s="76" t="s">
        <v>37</v>
      </c>
      <c r="V76" s="71">
        <f t="shared" ref="V76:V85" ca="1" si="68">P76</f>
        <v>2.75</v>
      </c>
      <c r="W76" s="24">
        <f ca="1">AVERAGE(Q76)</f>
        <v>0.875</v>
      </c>
      <c r="X76" s="76" t="s">
        <v>37</v>
      </c>
      <c r="Y76" s="71">
        <f t="shared" ref="Y76:Y85" ca="1" si="69">S76</f>
        <v>0.104</v>
      </c>
      <c r="Z76">
        <f ca="1">T76/W76</f>
        <v>11.337142857142856</v>
      </c>
      <c r="AA76">
        <f ca="1">(W76*A76)/T76</f>
        <v>0.17641129032258066</v>
      </c>
    </row>
    <row r="77" spans="1:27">
      <c r="A77" s="89">
        <v>5</v>
      </c>
      <c r="B77" s="100"/>
      <c r="C77" s="77" t="s">
        <v>37</v>
      </c>
      <c r="D77" s="101"/>
      <c r="E77" s="25"/>
      <c r="F77" s="77" t="s">
        <v>37</v>
      </c>
      <c r="G77" s="66"/>
      <c r="H77" s="100"/>
      <c r="I77" s="77" t="s">
        <v>37</v>
      </c>
      <c r="J77" s="101"/>
      <c r="K77" s="25"/>
      <c r="L77" s="77" t="s">
        <v>37</v>
      </c>
      <c r="M77" s="66"/>
      <c r="N77" s="100">
        <f t="shared" ref="N77:N85" ca="1" si="70">INDIRECT($A77&amp;"!$CE$57")</f>
        <v>29.6</v>
      </c>
      <c r="O77" s="77" t="s">
        <v>37</v>
      </c>
      <c r="P77" s="101">
        <f t="shared" ref="P77:P85" ca="1" si="71">INDIRECT($A77&amp;"!$CF$57")</f>
        <v>5.99</v>
      </c>
      <c r="Q77" s="25">
        <f t="shared" ref="Q77:Q85" ca="1" si="72">INDIRECT($A77&amp;"!$CI$57")</f>
        <v>0.72</v>
      </c>
      <c r="R77" s="77" t="s">
        <v>37</v>
      </c>
      <c r="S77" s="95">
        <f t="shared" ref="S77:S85" ca="1" si="73">INDIRECT($A77&amp;"!$CJ$57")</f>
        <v>0.1152</v>
      </c>
      <c r="T77" s="160">
        <f t="shared" ref="T77:T85" ca="1" si="74">AVERAGE(N77)</f>
        <v>29.6</v>
      </c>
      <c r="U77" s="77" t="s">
        <v>37</v>
      </c>
      <c r="V77" s="72">
        <f t="shared" ca="1" si="68"/>
        <v>5.99</v>
      </c>
      <c r="W77" s="25">
        <f t="shared" ref="W77:W85" ca="1" si="75">AVERAGE(Q77)</f>
        <v>0.72</v>
      </c>
      <c r="X77" s="77" t="s">
        <v>37</v>
      </c>
      <c r="Y77" s="66">
        <f t="shared" ca="1" si="69"/>
        <v>0.1152</v>
      </c>
      <c r="Z77">
        <f t="shared" ref="Z77:Z85" ca="1" si="76">T77/W77</f>
        <v>41.111111111111114</v>
      </c>
      <c r="AA77">
        <f t="shared" ref="AA77:AA85" ca="1" si="77">(W77*A77)/T77</f>
        <v>0.1216216216216216</v>
      </c>
    </row>
    <row r="78" spans="1:27">
      <c r="A78" s="89">
        <v>10</v>
      </c>
      <c r="B78" s="100"/>
      <c r="C78" s="77" t="s">
        <v>37</v>
      </c>
      <c r="D78" s="101"/>
      <c r="E78" s="25"/>
      <c r="F78" s="77" t="s">
        <v>37</v>
      </c>
      <c r="G78" s="66"/>
      <c r="H78" s="100"/>
      <c r="I78" s="77" t="s">
        <v>37</v>
      </c>
      <c r="J78" s="101"/>
      <c r="K78" s="25"/>
      <c r="L78" s="77" t="s">
        <v>37</v>
      </c>
      <c r="M78" s="66"/>
      <c r="N78" s="100">
        <f t="shared" ca="1" si="70"/>
        <v>50.3</v>
      </c>
      <c r="O78" s="77" t="s">
        <v>37</v>
      </c>
      <c r="P78" s="101">
        <f t="shared" ca="1" si="71"/>
        <v>9.89</v>
      </c>
      <c r="Q78" s="25">
        <f t="shared" ca="1" si="72"/>
        <v>0.66500000000000004</v>
      </c>
      <c r="R78" s="77" t="s">
        <v>37</v>
      </c>
      <c r="S78" s="95">
        <f t="shared" ca="1" si="73"/>
        <v>0.128</v>
      </c>
      <c r="T78" s="160">
        <f t="shared" ca="1" si="74"/>
        <v>50.3</v>
      </c>
      <c r="U78" s="77" t="s">
        <v>37</v>
      </c>
      <c r="V78" s="72">
        <f t="shared" ca="1" si="68"/>
        <v>9.89</v>
      </c>
      <c r="W78" s="25">
        <f t="shared" ca="1" si="75"/>
        <v>0.66500000000000004</v>
      </c>
      <c r="X78" s="77" t="s">
        <v>37</v>
      </c>
      <c r="Y78" s="66">
        <f t="shared" ca="1" si="69"/>
        <v>0.128</v>
      </c>
      <c r="Z78">
        <f t="shared" ca="1" si="76"/>
        <v>75.639097744360896</v>
      </c>
      <c r="AA78">
        <f t="shared" ca="1" si="77"/>
        <v>0.13220675944333998</v>
      </c>
    </row>
    <row r="79" spans="1:27">
      <c r="A79" s="89">
        <v>30</v>
      </c>
      <c r="B79" s="100"/>
      <c r="C79" s="77" t="s">
        <v>37</v>
      </c>
      <c r="D79" s="101"/>
      <c r="E79" s="25"/>
      <c r="F79" s="77" t="s">
        <v>37</v>
      </c>
      <c r="G79" s="66"/>
      <c r="H79" s="100"/>
      <c r="I79" s="77" t="s">
        <v>37</v>
      </c>
      <c r="J79" s="101"/>
      <c r="K79" s="25"/>
      <c r="L79" s="77" t="s">
        <v>37</v>
      </c>
      <c r="M79" s="66"/>
      <c r="N79" s="100">
        <f t="shared" ca="1" si="70"/>
        <v>93.5</v>
      </c>
      <c r="O79" s="77" t="s">
        <v>37</v>
      </c>
      <c r="P79" s="101">
        <f t="shared" ca="1" si="71"/>
        <v>20.399999999999999</v>
      </c>
      <c r="Q79" s="25">
        <f t="shared" ca="1" si="72"/>
        <v>0.53999999999999992</v>
      </c>
      <c r="R79" s="77" t="s">
        <v>37</v>
      </c>
      <c r="S79" s="95">
        <f t="shared" ca="1" si="73"/>
        <v>0.13833333333333334</v>
      </c>
      <c r="T79" s="160">
        <f t="shared" ca="1" si="74"/>
        <v>93.5</v>
      </c>
      <c r="U79" s="77" t="s">
        <v>37</v>
      </c>
      <c r="V79" s="72">
        <f t="shared" ca="1" si="68"/>
        <v>20.399999999999999</v>
      </c>
      <c r="W79" s="25">
        <f t="shared" ca="1" si="75"/>
        <v>0.53999999999999992</v>
      </c>
      <c r="X79" s="77" t="s">
        <v>37</v>
      </c>
      <c r="Y79" s="66">
        <f t="shared" ca="1" si="69"/>
        <v>0.13833333333333334</v>
      </c>
      <c r="Z79">
        <f t="shared" ca="1" si="76"/>
        <v>173.14814814814818</v>
      </c>
      <c r="AA79">
        <f t="shared" ca="1" si="77"/>
        <v>0.17326203208556148</v>
      </c>
    </row>
    <row r="80" spans="1:27">
      <c r="A80" s="89">
        <v>50</v>
      </c>
      <c r="B80" s="100"/>
      <c r="C80" s="77" t="s">
        <v>37</v>
      </c>
      <c r="D80" s="101"/>
      <c r="E80" s="25"/>
      <c r="F80" s="77" t="s">
        <v>37</v>
      </c>
      <c r="G80" s="66"/>
      <c r="H80" s="100"/>
      <c r="I80" s="77" t="s">
        <v>37</v>
      </c>
      <c r="J80" s="101"/>
      <c r="K80" s="25"/>
      <c r="L80" s="77" t="s">
        <v>37</v>
      </c>
      <c r="M80" s="66"/>
      <c r="N80" s="100">
        <f t="shared" ca="1" si="70"/>
        <v>97.1</v>
      </c>
      <c r="O80" s="77" t="s">
        <v>37</v>
      </c>
      <c r="P80" s="101">
        <f t="shared" ca="1" si="71"/>
        <v>30.4</v>
      </c>
      <c r="Q80" s="25">
        <f t="shared" ca="1" si="72"/>
        <v>0.35</v>
      </c>
      <c r="R80" s="77" t="s">
        <v>37</v>
      </c>
      <c r="S80" s="95">
        <f t="shared" ca="1" si="73"/>
        <v>0.1176</v>
      </c>
      <c r="T80" s="160">
        <f t="shared" ca="1" si="74"/>
        <v>97.1</v>
      </c>
      <c r="U80" s="77" t="s">
        <v>37</v>
      </c>
      <c r="V80" s="72">
        <f t="shared" ca="1" si="68"/>
        <v>30.4</v>
      </c>
      <c r="W80" s="25">
        <f t="shared" ca="1" si="75"/>
        <v>0.35</v>
      </c>
      <c r="X80" s="77" t="s">
        <v>37</v>
      </c>
      <c r="Y80" s="66">
        <f t="shared" ca="1" si="69"/>
        <v>0.1176</v>
      </c>
      <c r="Z80">
        <f t="shared" ca="1" si="76"/>
        <v>277.42857142857144</v>
      </c>
      <c r="AA80">
        <f t="shared" ca="1" si="77"/>
        <v>0.18022657054582905</v>
      </c>
    </row>
    <row r="81" spans="1:27">
      <c r="A81" s="89">
        <v>80</v>
      </c>
      <c r="B81" s="100"/>
      <c r="C81" s="77" t="s">
        <v>37</v>
      </c>
      <c r="D81" s="101"/>
      <c r="E81" s="25"/>
      <c r="F81" s="77" t="s">
        <v>37</v>
      </c>
      <c r="G81" s="66"/>
      <c r="H81" s="100"/>
      <c r="I81" s="77" t="s">
        <v>37</v>
      </c>
      <c r="J81" s="101"/>
      <c r="K81" s="25"/>
      <c r="L81" s="77" t="s">
        <v>37</v>
      </c>
      <c r="M81" s="66"/>
      <c r="N81" s="100">
        <f t="shared" ca="1" si="70"/>
        <v>128</v>
      </c>
      <c r="O81" s="77" t="s">
        <v>37</v>
      </c>
      <c r="P81" s="101">
        <f t="shared" ca="1" si="71"/>
        <v>36.799999999999997</v>
      </c>
      <c r="Q81" s="25">
        <f t="shared" ca="1" si="72"/>
        <v>0.33875</v>
      </c>
      <c r="R81" s="77" t="s">
        <v>37</v>
      </c>
      <c r="S81" s="95">
        <f t="shared" ca="1" si="73"/>
        <v>0.122125</v>
      </c>
      <c r="T81" s="160">
        <f t="shared" ca="1" si="74"/>
        <v>128</v>
      </c>
      <c r="U81" s="77" t="s">
        <v>37</v>
      </c>
      <c r="V81" s="72">
        <f t="shared" ca="1" si="68"/>
        <v>36.799999999999997</v>
      </c>
      <c r="W81" s="25">
        <f t="shared" ca="1" si="75"/>
        <v>0.33875</v>
      </c>
      <c r="X81" s="77" t="s">
        <v>37</v>
      </c>
      <c r="Y81" s="66">
        <f t="shared" ca="1" si="69"/>
        <v>0.122125</v>
      </c>
      <c r="Z81">
        <f t="shared" ca="1" si="76"/>
        <v>377.85977859778598</v>
      </c>
      <c r="AA81">
        <f t="shared" ca="1" si="77"/>
        <v>0.21171875000000001</v>
      </c>
    </row>
    <row r="82" spans="1:27">
      <c r="A82" s="89">
        <v>100</v>
      </c>
      <c r="B82" s="100"/>
      <c r="C82" s="77" t="s">
        <v>37</v>
      </c>
      <c r="D82" s="101"/>
      <c r="E82" s="25"/>
      <c r="F82" s="77" t="s">
        <v>37</v>
      </c>
      <c r="G82" s="66"/>
      <c r="H82" s="100"/>
      <c r="I82" s="77" t="s">
        <v>37</v>
      </c>
      <c r="J82" s="101"/>
      <c r="K82" s="25"/>
      <c r="L82" s="77" t="s">
        <v>37</v>
      </c>
      <c r="M82" s="66"/>
      <c r="N82" s="100">
        <f t="shared" ca="1" si="70"/>
        <v>166</v>
      </c>
      <c r="O82" s="77" t="s">
        <v>37</v>
      </c>
      <c r="P82" s="101">
        <f t="shared" ca="1" si="71"/>
        <v>50.4</v>
      </c>
      <c r="Q82" s="25">
        <f t="shared" ca="1" si="72"/>
        <v>0.34200000000000003</v>
      </c>
      <c r="R82" s="77" t="s">
        <v>37</v>
      </c>
      <c r="S82" s="95">
        <f t="shared" ca="1" si="73"/>
        <v>0.105</v>
      </c>
      <c r="T82" s="160">
        <f t="shared" ca="1" si="74"/>
        <v>166</v>
      </c>
      <c r="U82" s="77" t="s">
        <v>37</v>
      </c>
      <c r="V82" s="72">
        <f t="shared" ca="1" si="68"/>
        <v>50.4</v>
      </c>
      <c r="W82" s="25">
        <f t="shared" ca="1" si="75"/>
        <v>0.34200000000000003</v>
      </c>
      <c r="X82" s="77" t="s">
        <v>37</v>
      </c>
      <c r="Y82" s="66">
        <f t="shared" ca="1" si="69"/>
        <v>0.105</v>
      </c>
      <c r="Z82">
        <f t="shared" ca="1" si="76"/>
        <v>485.38011695906431</v>
      </c>
      <c r="AA82">
        <f t="shared" ca="1" si="77"/>
        <v>0.2060240963855422</v>
      </c>
    </row>
    <row r="83" spans="1:27">
      <c r="A83" s="89">
        <v>200</v>
      </c>
      <c r="B83" s="100"/>
      <c r="C83" s="77" t="s">
        <v>37</v>
      </c>
      <c r="D83" s="101"/>
      <c r="E83" s="25"/>
      <c r="F83" s="77" t="s">
        <v>37</v>
      </c>
      <c r="G83" s="66"/>
      <c r="H83" s="100"/>
      <c r="I83" s="77" t="s">
        <v>37</v>
      </c>
      <c r="J83" s="101"/>
      <c r="K83" s="25"/>
      <c r="L83" s="77" t="s">
        <v>37</v>
      </c>
      <c r="M83" s="66"/>
      <c r="N83" s="100">
        <f t="shared" ca="1" si="70"/>
        <v>215</v>
      </c>
      <c r="O83" s="77" t="s">
        <v>37</v>
      </c>
      <c r="P83" s="101">
        <f t="shared" ca="1" si="71"/>
        <v>86.8</v>
      </c>
      <c r="Q83" s="25">
        <f t="shared" ca="1" si="72"/>
        <v>0.24399999999999999</v>
      </c>
      <c r="R83" s="77" t="s">
        <v>37</v>
      </c>
      <c r="S83" s="95">
        <f t="shared" ca="1" si="73"/>
        <v>0.111</v>
      </c>
      <c r="T83" s="160">
        <f t="shared" ca="1" si="74"/>
        <v>215</v>
      </c>
      <c r="U83" s="77" t="s">
        <v>37</v>
      </c>
      <c r="V83" s="72">
        <f t="shared" ca="1" si="68"/>
        <v>86.8</v>
      </c>
      <c r="W83" s="25">
        <f t="shared" ca="1" si="75"/>
        <v>0.24399999999999999</v>
      </c>
      <c r="X83" s="77" t="s">
        <v>37</v>
      </c>
      <c r="Y83" s="66">
        <f t="shared" ca="1" si="69"/>
        <v>0.111</v>
      </c>
      <c r="Z83">
        <f t="shared" ca="1" si="76"/>
        <v>881.14754098360663</v>
      </c>
      <c r="AA83">
        <f t="shared" ca="1" si="77"/>
        <v>0.22697674418604649</v>
      </c>
    </row>
    <row r="84" spans="1:27">
      <c r="A84" s="89">
        <v>500</v>
      </c>
      <c r="B84" s="100"/>
      <c r="C84" s="77" t="s">
        <v>37</v>
      </c>
      <c r="D84" s="101"/>
      <c r="E84" s="25"/>
      <c r="F84" s="77" t="s">
        <v>37</v>
      </c>
      <c r="G84" s="66"/>
      <c r="H84" s="100"/>
      <c r="I84" s="77" t="s">
        <v>37</v>
      </c>
      <c r="J84" s="101"/>
      <c r="K84" s="25"/>
      <c r="L84" s="77" t="s">
        <v>37</v>
      </c>
      <c r="M84" s="66"/>
      <c r="N84" s="100">
        <f t="shared" ca="1" si="70"/>
        <v>227</v>
      </c>
      <c r="O84" s="77" t="s">
        <v>37</v>
      </c>
      <c r="P84" s="101">
        <f t="shared" ca="1" si="71"/>
        <v>75</v>
      </c>
      <c r="Q84" s="25">
        <f t="shared" ca="1" si="72"/>
        <v>0.1394</v>
      </c>
      <c r="R84" s="77" t="s">
        <v>37</v>
      </c>
      <c r="S84" s="95">
        <f t="shared" ca="1" si="73"/>
        <v>5.9400000000000001E-2</v>
      </c>
      <c r="T84" s="160">
        <f t="shared" ca="1" si="74"/>
        <v>227</v>
      </c>
      <c r="U84" s="77" t="s">
        <v>37</v>
      </c>
      <c r="V84" s="72">
        <f t="shared" ca="1" si="68"/>
        <v>75</v>
      </c>
      <c r="W84" s="25">
        <f t="shared" ca="1" si="75"/>
        <v>0.1394</v>
      </c>
      <c r="X84" s="77" t="s">
        <v>37</v>
      </c>
      <c r="Y84" s="66">
        <f t="shared" ca="1" si="69"/>
        <v>5.9400000000000001E-2</v>
      </c>
      <c r="Z84">
        <f t="shared" ca="1" si="76"/>
        <v>1628.4074605451938</v>
      </c>
      <c r="AA84">
        <f t="shared" ca="1" si="77"/>
        <v>0.30704845814977977</v>
      </c>
    </row>
    <row r="85" spans="1:27">
      <c r="A85" s="90">
        <v>1000</v>
      </c>
      <c r="B85" s="102"/>
      <c r="C85" s="78" t="s">
        <v>37</v>
      </c>
      <c r="D85" s="103"/>
      <c r="E85" s="26"/>
      <c r="F85" s="78" t="s">
        <v>37</v>
      </c>
      <c r="G85" s="67"/>
      <c r="H85" s="102"/>
      <c r="I85" s="78" t="s">
        <v>37</v>
      </c>
      <c r="J85" s="103"/>
      <c r="K85" s="26"/>
      <c r="L85" s="78" t="s">
        <v>37</v>
      </c>
      <c r="M85" s="67"/>
      <c r="N85" s="102">
        <f t="shared" ca="1" si="70"/>
        <v>280</v>
      </c>
      <c r="O85" s="78" t="s">
        <v>37</v>
      </c>
      <c r="P85" s="103">
        <f t="shared" ca="1" si="71"/>
        <v>87.8</v>
      </c>
      <c r="Q85" s="26">
        <f t="shared" ca="1" si="72"/>
        <v>9.69E-2</v>
      </c>
      <c r="R85" s="78" t="s">
        <v>37</v>
      </c>
      <c r="S85" s="96">
        <f t="shared" ca="1" si="73"/>
        <v>4.5999999999999999E-2</v>
      </c>
      <c r="T85" s="161">
        <f t="shared" ca="1" si="74"/>
        <v>280</v>
      </c>
      <c r="U85" s="78" t="s">
        <v>37</v>
      </c>
      <c r="V85" s="73">
        <f t="shared" ca="1" si="68"/>
        <v>87.8</v>
      </c>
      <c r="W85" s="26">
        <f t="shared" ca="1" si="75"/>
        <v>9.69E-2</v>
      </c>
      <c r="X85" s="78" t="s">
        <v>37</v>
      </c>
      <c r="Y85" s="67">
        <f t="shared" ca="1" si="69"/>
        <v>4.5999999999999999E-2</v>
      </c>
      <c r="Z85">
        <f t="shared" ca="1" si="76"/>
        <v>2889.5768833849329</v>
      </c>
      <c r="AA85">
        <f t="shared" ca="1" si="77"/>
        <v>0.34607142857142859</v>
      </c>
    </row>
    <row r="87" spans="1:27">
      <c r="A87" s="196" t="s">
        <v>23</v>
      </c>
      <c r="B87" s="238" t="s">
        <v>54</v>
      </c>
      <c r="C87" s="239"/>
      <c r="D87" s="239"/>
      <c r="E87" s="239"/>
      <c r="F87" s="239"/>
      <c r="G87" s="239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40"/>
    </row>
    <row r="88" spans="1:27">
      <c r="A88" s="197"/>
      <c r="B88" s="241" t="s">
        <v>24</v>
      </c>
      <c r="C88" s="242"/>
      <c r="D88" s="242"/>
      <c r="E88" s="242"/>
      <c r="F88" s="242"/>
      <c r="G88" s="243"/>
      <c r="H88" s="241" t="s">
        <v>25</v>
      </c>
      <c r="I88" s="242"/>
      <c r="J88" s="242"/>
      <c r="K88" s="242"/>
      <c r="L88" s="242"/>
      <c r="M88" s="243"/>
      <c r="N88" s="241" t="s">
        <v>43</v>
      </c>
      <c r="O88" s="242"/>
      <c r="P88" s="242"/>
      <c r="Q88" s="242"/>
      <c r="R88" s="242"/>
      <c r="S88" s="243"/>
      <c r="T88" s="238" t="s">
        <v>34</v>
      </c>
      <c r="U88" s="239"/>
      <c r="V88" s="239"/>
      <c r="W88" s="239"/>
      <c r="X88" s="239"/>
      <c r="Y88" s="240"/>
    </row>
    <row r="89" spans="1:27">
      <c r="A89" s="198"/>
      <c r="B89" s="142" t="s">
        <v>21</v>
      </c>
      <c r="C89" s="143"/>
      <c r="D89" s="144" t="s">
        <v>52</v>
      </c>
      <c r="E89" s="142" t="s">
        <v>22</v>
      </c>
      <c r="F89" s="143"/>
      <c r="G89" s="144" t="s">
        <v>52</v>
      </c>
      <c r="H89" s="142" t="s">
        <v>21</v>
      </c>
      <c r="I89" s="143"/>
      <c r="J89" s="144" t="s">
        <v>52</v>
      </c>
      <c r="K89" s="142" t="s">
        <v>22</v>
      </c>
      <c r="L89" s="143"/>
      <c r="M89" s="145" t="s">
        <v>52</v>
      </c>
      <c r="N89" s="142" t="s">
        <v>21</v>
      </c>
      <c r="O89" s="143"/>
      <c r="P89" s="144" t="s">
        <v>52</v>
      </c>
      <c r="Q89" s="142" t="s">
        <v>22</v>
      </c>
      <c r="R89" s="143"/>
      <c r="S89" s="145" t="s">
        <v>52</v>
      </c>
      <c r="T89" s="157" t="s">
        <v>35</v>
      </c>
      <c r="U89" s="158"/>
      <c r="V89" s="154" t="s">
        <v>52</v>
      </c>
      <c r="W89" s="157" t="s">
        <v>22</v>
      </c>
      <c r="X89" s="158"/>
      <c r="Y89" s="154" t="s">
        <v>52</v>
      </c>
      <c r="Z89" t="s">
        <v>59</v>
      </c>
      <c r="AA89" t="s">
        <v>60</v>
      </c>
    </row>
    <row r="90" spans="1:27">
      <c r="A90" s="88">
        <v>2</v>
      </c>
      <c r="B90" s="68"/>
      <c r="C90" s="76" t="s">
        <v>37</v>
      </c>
      <c r="D90" s="75"/>
      <c r="E90" s="24"/>
      <c r="F90" s="76" t="s">
        <v>37</v>
      </c>
      <c r="G90" s="65"/>
      <c r="H90" s="68"/>
      <c r="I90" s="76" t="s">
        <v>37</v>
      </c>
      <c r="J90" s="75"/>
      <c r="K90" s="24"/>
      <c r="L90" s="76" t="s">
        <v>37</v>
      </c>
      <c r="M90" s="65"/>
      <c r="N90" s="68">
        <f ca="1">INDIRECT($A90&amp;"!$CT$57")</f>
        <v>4.63</v>
      </c>
      <c r="O90" s="76" t="s">
        <v>37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37</v>
      </c>
      <c r="S90" s="94">
        <f ca="1">INDIRECT($A90&amp;"!$CY$57")</f>
        <v>0.1145</v>
      </c>
      <c r="T90" s="159">
        <f ca="1">AVERAGE(N90)</f>
        <v>4.63</v>
      </c>
      <c r="U90" s="76" t="s">
        <v>37</v>
      </c>
      <c r="V90" s="71">
        <f t="shared" ref="V90:V99" ca="1" si="78">P90</f>
        <v>3.03</v>
      </c>
      <c r="W90" s="24">
        <f ca="1">AVERAGE(Q90)</f>
        <v>0.67500000000000004</v>
      </c>
      <c r="X90" s="76" t="s">
        <v>37</v>
      </c>
      <c r="Y90" s="71">
        <f t="shared" ref="Y90:Y99" ca="1" si="79">S90</f>
        <v>0.1145</v>
      </c>
      <c r="Z90">
        <f ca="1">T90/W90</f>
        <v>6.8592592592592583</v>
      </c>
      <c r="AA90">
        <f ca="1">(W90*A90)/T90</f>
        <v>0.29157667386609076</v>
      </c>
    </row>
    <row r="91" spans="1:27">
      <c r="A91" s="89">
        <v>5</v>
      </c>
      <c r="B91" s="100"/>
      <c r="C91" s="77" t="s">
        <v>37</v>
      </c>
      <c r="D91" s="101"/>
      <c r="E91" s="25"/>
      <c r="F91" s="77" t="s">
        <v>37</v>
      </c>
      <c r="G91" s="66"/>
      <c r="H91" s="100"/>
      <c r="I91" s="77" t="s">
        <v>37</v>
      </c>
      <c r="J91" s="101"/>
      <c r="K91" s="25"/>
      <c r="L91" s="77" t="s">
        <v>37</v>
      </c>
      <c r="M91" s="66"/>
      <c r="N91" s="100">
        <f t="shared" ref="N91:N99" ca="1" si="80">INDIRECT($A91&amp;"!$CT$57")</f>
        <v>7.23</v>
      </c>
      <c r="O91" s="77" t="s">
        <v>37</v>
      </c>
      <c r="P91" s="101">
        <f t="shared" ref="P91:P99" ca="1" si="81">INDIRECT($A91&amp;"!$CU$57")</f>
        <v>3.69</v>
      </c>
      <c r="Q91" s="25">
        <f t="shared" ref="Q91:Q99" ca="1" si="82">INDIRECT($A91&amp;"!$CX$57")</f>
        <v>0.31</v>
      </c>
      <c r="R91" s="77" t="s">
        <v>37</v>
      </c>
      <c r="S91" s="95">
        <f t="shared" ref="S91:S99" ca="1" si="83">INDIRECT($A91&amp;"!$CY$57")</f>
        <v>5.6599999999999998E-2</v>
      </c>
      <c r="T91" s="160">
        <f t="shared" ref="T91:T99" ca="1" si="84">AVERAGE(N91)</f>
        <v>7.23</v>
      </c>
      <c r="U91" s="77" t="s">
        <v>37</v>
      </c>
      <c r="V91" s="72">
        <f t="shared" ca="1" si="78"/>
        <v>3.69</v>
      </c>
      <c r="W91" s="25">
        <f t="shared" ref="W91:W99" ca="1" si="85">AVERAGE(Q91)</f>
        <v>0.31</v>
      </c>
      <c r="X91" s="77" t="s">
        <v>37</v>
      </c>
      <c r="Y91" s="66">
        <f t="shared" ca="1" si="79"/>
        <v>5.6599999999999998E-2</v>
      </c>
      <c r="Z91">
        <f t="shared" ref="Z91:Z98" ca="1" si="86">T91/W91</f>
        <v>23.322580645161292</v>
      </c>
      <c r="AA91">
        <f t="shared" ref="AA91:AA99" ca="1" si="87">(W91*A91)/T91</f>
        <v>0.21438450899031811</v>
      </c>
    </row>
    <row r="92" spans="1:27">
      <c r="A92" s="89">
        <v>10</v>
      </c>
      <c r="B92" s="100"/>
      <c r="C92" s="77" t="s">
        <v>37</v>
      </c>
      <c r="D92" s="101"/>
      <c r="E92" s="25"/>
      <c r="F92" s="77" t="s">
        <v>37</v>
      </c>
      <c r="G92" s="66"/>
      <c r="H92" s="100"/>
      <c r="I92" s="77" t="s">
        <v>37</v>
      </c>
      <c r="J92" s="101"/>
      <c r="K92" s="25"/>
      <c r="L92" s="77" t="s">
        <v>37</v>
      </c>
      <c r="M92" s="66"/>
      <c r="N92" s="100">
        <f t="shared" ca="1" si="80"/>
        <v>6.52</v>
      </c>
      <c r="O92" s="77" t="s">
        <v>37</v>
      </c>
      <c r="P92" s="101">
        <f t="shared" ca="1" si="81"/>
        <v>4.16</v>
      </c>
      <c r="Q92" s="25">
        <f t="shared" ca="1" si="82"/>
        <v>0.15</v>
      </c>
      <c r="R92" s="77" t="s">
        <v>37</v>
      </c>
      <c r="S92" s="95">
        <f t="shared" ca="1" si="83"/>
        <v>3.2199999999999999E-2</v>
      </c>
      <c r="T92" s="160">
        <f t="shared" ca="1" si="84"/>
        <v>6.52</v>
      </c>
      <c r="U92" s="77" t="s">
        <v>37</v>
      </c>
      <c r="V92" s="72">
        <f t="shared" ca="1" si="78"/>
        <v>4.16</v>
      </c>
      <c r="W92" s="25">
        <f t="shared" ca="1" si="85"/>
        <v>0.15</v>
      </c>
      <c r="X92" s="77" t="s">
        <v>37</v>
      </c>
      <c r="Y92" s="66">
        <f t="shared" ca="1" si="79"/>
        <v>3.2199999999999999E-2</v>
      </c>
      <c r="Z92">
        <f t="shared" ca="1" si="86"/>
        <v>43.466666666666669</v>
      </c>
      <c r="AA92">
        <f t="shared" ca="1" si="87"/>
        <v>0.23006134969325154</v>
      </c>
    </row>
    <row r="93" spans="1:27">
      <c r="A93" s="89">
        <v>30</v>
      </c>
      <c r="B93" s="100"/>
      <c r="C93" s="77" t="s">
        <v>37</v>
      </c>
      <c r="D93" s="101"/>
      <c r="E93" s="25"/>
      <c r="F93" s="77" t="s">
        <v>37</v>
      </c>
      <c r="G93" s="66"/>
      <c r="H93" s="100"/>
      <c r="I93" s="77" t="s">
        <v>37</v>
      </c>
      <c r="J93" s="101"/>
      <c r="K93" s="25"/>
      <c r="L93" s="77" t="s">
        <v>37</v>
      </c>
      <c r="M93" s="66"/>
      <c r="N93" s="100">
        <f t="shared" ca="1" si="80"/>
        <v>17.399999999999999</v>
      </c>
      <c r="O93" s="77" t="s">
        <v>37</v>
      </c>
      <c r="P93" s="101">
        <f t="shared" ca="1" si="81"/>
        <v>8.85</v>
      </c>
      <c r="Q93" s="25">
        <f t="shared" ca="1" si="82"/>
        <v>8.3333333333333329E-2</v>
      </c>
      <c r="R93" s="77" t="s">
        <v>37</v>
      </c>
      <c r="S93" s="95">
        <f t="shared" ca="1" si="83"/>
        <v>2.7033333333333336E-2</v>
      </c>
      <c r="T93" s="160">
        <f t="shared" ca="1" si="84"/>
        <v>17.399999999999999</v>
      </c>
      <c r="U93" s="77" t="s">
        <v>37</v>
      </c>
      <c r="V93" s="72">
        <f t="shared" ca="1" si="78"/>
        <v>8.85</v>
      </c>
      <c r="W93" s="25">
        <f t="shared" ca="1" si="85"/>
        <v>8.3333333333333329E-2</v>
      </c>
      <c r="X93" s="77" t="s">
        <v>37</v>
      </c>
      <c r="Y93" s="66">
        <f t="shared" ca="1" si="79"/>
        <v>2.7033333333333336E-2</v>
      </c>
      <c r="Z93">
        <f t="shared" ca="1" si="86"/>
        <v>208.79999999999998</v>
      </c>
      <c r="AA93">
        <f t="shared" ca="1" si="87"/>
        <v>0.14367816091954025</v>
      </c>
    </row>
    <row r="94" spans="1:27">
      <c r="A94" s="89">
        <v>50</v>
      </c>
      <c r="B94" s="100"/>
      <c r="C94" s="77" t="s">
        <v>37</v>
      </c>
      <c r="D94" s="101"/>
      <c r="E94" s="25"/>
      <c r="F94" s="77" t="s">
        <v>37</v>
      </c>
      <c r="G94" s="66"/>
      <c r="H94" s="100"/>
      <c r="I94" s="77" t="s">
        <v>37</v>
      </c>
      <c r="J94" s="101"/>
      <c r="K94" s="25"/>
      <c r="L94" s="77" t="s">
        <v>37</v>
      </c>
      <c r="M94" s="66"/>
      <c r="N94" s="100">
        <f t="shared" ca="1" si="80"/>
        <v>11</v>
      </c>
      <c r="O94" s="77" t="s">
        <v>37</v>
      </c>
      <c r="P94" s="101">
        <f t="shared" ca="1" si="81"/>
        <v>9.5299999999999994</v>
      </c>
      <c r="Q94" s="25">
        <f t="shared" ca="1" si="82"/>
        <v>0.04</v>
      </c>
      <c r="R94" s="77" t="s">
        <v>37</v>
      </c>
      <c r="S94" s="95">
        <f t="shared" ca="1" si="83"/>
        <v>1.8959999999999998E-2</v>
      </c>
      <c r="T94" s="160">
        <f t="shared" ca="1" si="84"/>
        <v>11</v>
      </c>
      <c r="U94" s="77" t="s">
        <v>37</v>
      </c>
      <c r="V94" s="72">
        <f t="shared" ca="1" si="78"/>
        <v>9.5299999999999994</v>
      </c>
      <c r="W94" s="25">
        <f t="shared" ca="1" si="85"/>
        <v>0.04</v>
      </c>
      <c r="X94" s="77" t="s">
        <v>37</v>
      </c>
      <c r="Y94" s="66">
        <f t="shared" ca="1" si="79"/>
        <v>1.8959999999999998E-2</v>
      </c>
      <c r="Z94">
        <f t="shared" ca="1" si="86"/>
        <v>275</v>
      </c>
      <c r="AA94">
        <f t="shared" ca="1" si="87"/>
        <v>0.18181818181818182</v>
      </c>
    </row>
    <row r="95" spans="1:27">
      <c r="A95" s="89">
        <v>80</v>
      </c>
      <c r="B95" s="100"/>
      <c r="C95" s="77" t="s">
        <v>37</v>
      </c>
      <c r="D95" s="101"/>
      <c r="E95" s="25"/>
      <c r="F95" s="77" t="s">
        <v>37</v>
      </c>
      <c r="G95" s="66"/>
      <c r="H95" s="100"/>
      <c r="I95" s="77" t="s">
        <v>37</v>
      </c>
      <c r="J95" s="101"/>
      <c r="K95" s="25"/>
      <c r="L95" s="77" t="s">
        <v>37</v>
      </c>
      <c r="M95" s="66"/>
      <c r="N95" s="100">
        <f t="shared" ca="1" si="80"/>
        <v>16.2</v>
      </c>
      <c r="O95" s="77" t="s">
        <v>37</v>
      </c>
      <c r="P95" s="101">
        <f t="shared" ca="1" si="81"/>
        <v>7.19</v>
      </c>
      <c r="Q95" s="25">
        <f t="shared" ca="1" si="82"/>
        <v>3.125E-2</v>
      </c>
      <c r="R95" s="77" t="s">
        <v>37</v>
      </c>
      <c r="S95" s="95">
        <f t="shared" ca="1" si="83"/>
        <v>9.4000000000000004E-3</v>
      </c>
      <c r="T95" s="160">
        <f t="shared" ca="1" si="84"/>
        <v>16.2</v>
      </c>
      <c r="U95" s="77" t="s">
        <v>37</v>
      </c>
      <c r="V95" s="72">
        <f t="shared" ca="1" si="78"/>
        <v>7.19</v>
      </c>
      <c r="W95" s="25">
        <f t="shared" ca="1" si="85"/>
        <v>3.125E-2</v>
      </c>
      <c r="X95" s="77" t="s">
        <v>37</v>
      </c>
      <c r="Y95" s="66">
        <f t="shared" ca="1" si="79"/>
        <v>9.4000000000000004E-3</v>
      </c>
      <c r="Z95">
        <f t="shared" ca="1" si="86"/>
        <v>518.4</v>
      </c>
      <c r="AA95">
        <f t="shared" ca="1" si="87"/>
        <v>0.15432098765432101</v>
      </c>
    </row>
    <row r="96" spans="1:27">
      <c r="A96" s="89">
        <v>100</v>
      </c>
      <c r="B96" s="100"/>
      <c r="C96" s="77" t="s">
        <v>37</v>
      </c>
      <c r="D96" s="101"/>
      <c r="E96" s="25"/>
      <c r="F96" s="77" t="s">
        <v>37</v>
      </c>
      <c r="G96" s="66"/>
      <c r="H96" s="100"/>
      <c r="I96" s="77" t="s">
        <v>37</v>
      </c>
      <c r="J96" s="101"/>
      <c r="K96" s="25"/>
      <c r="L96" s="77" t="s">
        <v>37</v>
      </c>
      <c r="M96" s="66"/>
      <c r="N96" s="100">
        <f t="shared" ca="1" si="80"/>
        <v>21.7</v>
      </c>
      <c r="O96" s="77" t="s">
        <v>37</v>
      </c>
      <c r="P96" s="101">
        <f t="shared" ca="1" si="81"/>
        <v>12.3</v>
      </c>
      <c r="Q96" s="25">
        <f t="shared" ca="1" si="82"/>
        <v>2.8999999999999998E-2</v>
      </c>
      <c r="R96" s="77" t="s">
        <v>37</v>
      </c>
      <c r="S96" s="95">
        <f t="shared" ca="1" si="83"/>
        <v>1.18E-2</v>
      </c>
      <c r="T96" s="160">
        <f t="shared" ca="1" si="84"/>
        <v>21.7</v>
      </c>
      <c r="U96" s="77" t="s">
        <v>37</v>
      </c>
      <c r="V96" s="72">
        <f t="shared" ca="1" si="78"/>
        <v>12.3</v>
      </c>
      <c r="W96" s="25">
        <f t="shared" ca="1" si="85"/>
        <v>2.8999999999999998E-2</v>
      </c>
      <c r="X96" s="77" t="s">
        <v>37</v>
      </c>
      <c r="Y96" s="66">
        <f t="shared" ca="1" si="79"/>
        <v>1.18E-2</v>
      </c>
      <c r="Z96">
        <f t="shared" ca="1" si="86"/>
        <v>748.27586206896558</v>
      </c>
      <c r="AA96">
        <f t="shared" ca="1" si="87"/>
        <v>0.13364055299539171</v>
      </c>
    </row>
    <row r="97" spans="1:27">
      <c r="A97" s="89">
        <v>200</v>
      </c>
      <c r="B97" s="100"/>
      <c r="C97" s="77" t="s">
        <v>37</v>
      </c>
      <c r="D97" s="101"/>
      <c r="E97" s="25"/>
      <c r="F97" s="77" t="s">
        <v>37</v>
      </c>
      <c r="G97" s="66"/>
      <c r="H97" s="100"/>
      <c r="I97" s="77" t="s">
        <v>37</v>
      </c>
      <c r="J97" s="101"/>
      <c r="K97" s="25"/>
      <c r="L97" s="77" t="s">
        <v>37</v>
      </c>
      <c r="M97" s="66"/>
      <c r="N97" s="100">
        <f t="shared" ca="1" si="80"/>
        <v>13.6</v>
      </c>
      <c r="O97" s="77" t="s">
        <v>37</v>
      </c>
      <c r="P97" s="101">
        <f t="shared" ca="1" si="81"/>
        <v>6.91</v>
      </c>
      <c r="Q97" s="25">
        <f t="shared" ca="1" si="82"/>
        <v>1.0749999999999999E-2</v>
      </c>
      <c r="R97" s="77" t="s">
        <v>37</v>
      </c>
      <c r="S97" s="95">
        <f t="shared" ca="1" si="83"/>
        <v>4.065E-3</v>
      </c>
      <c r="T97" s="160">
        <f t="shared" ca="1" si="84"/>
        <v>13.6</v>
      </c>
      <c r="U97" s="77" t="s">
        <v>37</v>
      </c>
      <c r="V97" s="72">
        <f t="shared" ca="1" si="78"/>
        <v>6.91</v>
      </c>
      <c r="W97" s="25">
        <f t="shared" ca="1" si="85"/>
        <v>1.0749999999999999E-2</v>
      </c>
      <c r="X97" s="77" t="s">
        <v>37</v>
      </c>
      <c r="Y97" s="66">
        <f t="shared" ca="1" si="79"/>
        <v>4.065E-3</v>
      </c>
      <c r="Z97">
        <f t="shared" ca="1" si="86"/>
        <v>1265.1162790697674</v>
      </c>
      <c r="AA97">
        <f t="shared" ca="1" si="87"/>
        <v>0.15808823529411764</v>
      </c>
    </row>
    <row r="98" spans="1:27">
      <c r="A98" s="89">
        <v>500</v>
      </c>
      <c r="B98" s="100"/>
      <c r="C98" s="77" t="s">
        <v>37</v>
      </c>
      <c r="D98" s="101"/>
      <c r="E98" s="25"/>
      <c r="F98" s="77" t="s">
        <v>37</v>
      </c>
      <c r="G98" s="66"/>
      <c r="H98" s="100"/>
      <c r="I98" s="77" t="s">
        <v>37</v>
      </c>
      <c r="J98" s="101"/>
      <c r="K98" s="25"/>
      <c r="L98" s="77" t="s">
        <v>37</v>
      </c>
      <c r="M98" s="66"/>
      <c r="N98" s="100">
        <f t="shared" ca="1" si="80"/>
        <v>11.5</v>
      </c>
      <c r="O98" s="77" t="s">
        <v>37</v>
      </c>
      <c r="P98" s="101">
        <f t="shared" ca="1" si="81"/>
        <v>7.82</v>
      </c>
      <c r="Q98" s="25">
        <f t="shared" ca="1" si="82"/>
        <v>3.8E-3</v>
      </c>
      <c r="R98" s="77" t="s">
        <v>37</v>
      </c>
      <c r="S98" s="95">
        <f t="shared" ca="1" si="83"/>
        <v>1.248E-3</v>
      </c>
      <c r="T98" s="160">
        <f t="shared" ca="1" si="84"/>
        <v>11.5</v>
      </c>
      <c r="U98" s="77" t="s">
        <v>37</v>
      </c>
      <c r="V98" s="72">
        <f t="shared" ca="1" si="78"/>
        <v>7.82</v>
      </c>
      <c r="W98" s="25">
        <f t="shared" ca="1" si="85"/>
        <v>3.8E-3</v>
      </c>
      <c r="X98" s="77" t="s">
        <v>37</v>
      </c>
      <c r="Y98" s="66">
        <f t="shared" ca="1" si="79"/>
        <v>1.248E-3</v>
      </c>
      <c r="Z98">
        <f t="shared" ca="1" si="86"/>
        <v>3026.3157894736842</v>
      </c>
      <c r="AA98">
        <f t="shared" ca="1" si="87"/>
        <v>0.16521739130434782</v>
      </c>
    </row>
    <row r="99" spans="1:27">
      <c r="A99" s="90">
        <v>1000</v>
      </c>
      <c r="B99" s="102"/>
      <c r="C99" s="78" t="s">
        <v>37</v>
      </c>
      <c r="D99" s="103"/>
      <c r="E99" s="26"/>
      <c r="F99" s="78" t="s">
        <v>37</v>
      </c>
      <c r="G99" s="67"/>
      <c r="H99" s="102"/>
      <c r="I99" s="78" t="s">
        <v>37</v>
      </c>
      <c r="J99" s="103"/>
      <c r="K99" s="26"/>
      <c r="L99" s="78" t="s">
        <v>37</v>
      </c>
      <c r="M99" s="67"/>
      <c r="N99" s="102">
        <f t="shared" ca="1" si="80"/>
        <v>13.5</v>
      </c>
      <c r="O99" s="78" t="s">
        <v>37</v>
      </c>
      <c r="P99" s="103">
        <f t="shared" ca="1" si="81"/>
        <v>5.6</v>
      </c>
      <c r="Q99" s="26">
        <f t="shared" ca="1" si="82"/>
        <v>2.1000000000000003E-3</v>
      </c>
      <c r="R99" s="78" t="s">
        <v>37</v>
      </c>
      <c r="S99" s="96">
        <f t="shared" ca="1" si="83"/>
        <v>4.7799999999999996E-4</v>
      </c>
      <c r="T99" s="161">
        <f t="shared" ca="1" si="84"/>
        <v>13.5</v>
      </c>
      <c r="U99" s="78" t="s">
        <v>37</v>
      </c>
      <c r="V99" s="73">
        <f t="shared" ca="1" si="78"/>
        <v>5.6</v>
      </c>
      <c r="W99" s="26">
        <f t="shared" ca="1" si="85"/>
        <v>2.1000000000000003E-3</v>
      </c>
      <c r="X99" s="78" t="s">
        <v>37</v>
      </c>
      <c r="Y99" s="67">
        <f t="shared" ca="1" si="79"/>
        <v>4.7799999999999996E-4</v>
      </c>
      <c r="Z99">
        <f ca="1">T99/W99</f>
        <v>6428.5714285714275</v>
      </c>
      <c r="AA99">
        <f t="shared" ca="1" si="87"/>
        <v>0.15555555555555556</v>
      </c>
    </row>
  </sheetData>
  <mergeCells count="41">
    <mergeCell ref="A87:A89"/>
    <mergeCell ref="B87:Y87"/>
    <mergeCell ref="B88:G88"/>
    <mergeCell ref="H88:M88"/>
    <mergeCell ref="N88:S88"/>
    <mergeCell ref="T88:Y88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A59:A61"/>
    <mergeCell ref="B59:Y59"/>
    <mergeCell ref="B60:G60"/>
    <mergeCell ref="H60:M60"/>
    <mergeCell ref="N60:S60"/>
    <mergeCell ref="T60:Y60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zoomScale="85" zoomScaleNormal="85" workbookViewId="0">
      <selection activeCell="J30" sqref="J30"/>
    </sheetView>
  </sheetViews>
  <sheetFormatPr defaultRowHeight="15"/>
  <cols>
    <col min="2" max="2" width="7.140625" bestFit="1" customWidth="1"/>
    <col min="3" max="3" width="5.140625" bestFit="1" customWidth="1"/>
    <col min="5" max="5" width="8.140625" bestFit="1" customWidth="1"/>
    <col min="7" max="7" width="2.140625" bestFit="1" customWidth="1"/>
    <col min="11" max="11" width="7.140625" bestFit="1" customWidth="1"/>
    <col min="12" max="12" width="5.140625" bestFit="1" customWidth="1"/>
    <col min="16" max="16" width="2.140625" bestFit="1" customWidth="1"/>
    <col min="20" max="20" width="7.28515625" customWidth="1"/>
    <col min="23" max="23" width="7.140625" bestFit="1" customWidth="1"/>
    <col min="25" max="25" width="2.140625" bestFit="1" customWidth="1"/>
  </cols>
  <sheetData>
    <row r="3" spans="1:26">
      <c r="A3" s="29" t="s">
        <v>28</v>
      </c>
      <c r="B3">
        <v>0.02</v>
      </c>
      <c r="J3" s="28" t="s">
        <v>28</v>
      </c>
      <c r="K3">
        <v>0.01</v>
      </c>
      <c r="S3" s="28" t="s">
        <v>28</v>
      </c>
      <c r="T3">
        <v>8.0000000000000002E-3</v>
      </c>
    </row>
    <row r="4" spans="1:26">
      <c r="A4" s="35">
        <f>$B$3</f>
        <v>0.02</v>
      </c>
      <c r="B4" s="36" t="s">
        <v>17</v>
      </c>
      <c r="C4" s="37">
        <v>2</v>
      </c>
      <c r="D4" s="38" t="s">
        <v>16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17</v>
      </c>
      <c r="L4" s="37">
        <v>2</v>
      </c>
      <c r="M4" s="38" t="s">
        <v>16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17</v>
      </c>
      <c r="U4" s="37">
        <v>2</v>
      </c>
      <c r="V4" s="38" t="s">
        <v>16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17</v>
      </c>
      <c r="C5" s="32">
        <v>5</v>
      </c>
      <c r="D5" s="33" t="s">
        <v>16</v>
      </c>
      <c r="E5" s="32">
        <f t="shared" si="0"/>
        <v>250</v>
      </c>
      <c r="F5" s="38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17</v>
      </c>
      <c r="L5" s="32">
        <v>5</v>
      </c>
      <c r="M5" s="33" t="s">
        <v>16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17</v>
      </c>
      <c r="U5" s="32">
        <v>5</v>
      </c>
      <c r="V5" s="33" t="s">
        <v>16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17</v>
      </c>
      <c r="C6" s="32">
        <v>10</v>
      </c>
      <c r="D6" s="33" t="s">
        <v>16</v>
      </c>
      <c r="E6" s="32">
        <f t="shared" si="0"/>
        <v>500</v>
      </c>
      <c r="F6" s="38" t="s">
        <v>15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17</v>
      </c>
      <c r="L6" s="32">
        <v>10</v>
      </c>
      <c r="M6" s="33" t="s">
        <v>16</v>
      </c>
      <c r="N6" s="32">
        <f t="shared" si="1"/>
        <v>1000</v>
      </c>
      <c r="O6" s="33" t="s">
        <v>15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17</v>
      </c>
      <c r="U6" s="32">
        <v>10</v>
      </c>
      <c r="V6" s="33" t="s">
        <v>16</v>
      </c>
      <c r="W6" s="32">
        <f t="shared" si="3"/>
        <v>1250</v>
      </c>
      <c r="X6" s="33" t="s">
        <v>15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17</v>
      </c>
      <c r="C7" s="32">
        <v>30</v>
      </c>
      <c r="D7" s="33" t="s">
        <v>16</v>
      </c>
      <c r="E7" s="32">
        <f t="shared" si="0"/>
        <v>1500</v>
      </c>
      <c r="F7" s="38" t="s">
        <v>15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17</v>
      </c>
      <c r="L7" s="32">
        <v>30</v>
      </c>
      <c r="M7" s="33" t="s">
        <v>16</v>
      </c>
      <c r="N7" s="32">
        <f>L7/J7</f>
        <v>3000</v>
      </c>
      <c r="O7" s="33" t="s">
        <v>15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17</v>
      </c>
      <c r="U7" s="32">
        <v>30</v>
      </c>
      <c r="V7" s="33" t="s">
        <v>16</v>
      </c>
      <c r="W7" s="32">
        <f t="shared" si="3"/>
        <v>3750</v>
      </c>
      <c r="X7" s="33" t="s">
        <v>15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17</v>
      </c>
      <c r="C8" s="32">
        <v>50</v>
      </c>
      <c r="D8" s="33" t="s">
        <v>16</v>
      </c>
      <c r="E8" s="32">
        <f t="shared" si="0"/>
        <v>2500</v>
      </c>
      <c r="F8" s="38" t="s">
        <v>15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17</v>
      </c>
      <c r="L8" s="32">
        <v>50</v>
      </c>
      <c r="M8" s="33" t="s">
        <v>16</v>
      </c>
      <c r="N8" s="32">
        <f t="shared" si="1"/>
        <v>5000</v>
      </c>
      <c r="O8" s="33" t="s">
        <v>15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17</v>
      </c>
      <c r="U8" s="32">
        <v>50</v>
      </c>
      <c r="V8" s="33" t="s">
        <v>16</v>
      </c>
      <c r="W8" s="32">
        <f t="shared" si="3"/>
        <v>6250</v>
      </c>
      <c r="X8" s="33" t="s">
        <v>15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17</v>
      </c>
      <c r="C9" s="32">
        <v>80</v>
      </c>
      <c r="D9" s="33" t="s">
        <v>16</v>
      </c>
      <c r="E9" s="32">
        <f t="shared" si="0"/>
        <v>4000</v>
      </c>
      <c r="F9" s="38" t="s">
        <v>15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17</v>
      </c>
      <c r="L9" s="32">
        <v>80</v>
      </c>
      <c r="M9" s="33" t="s">
        <v>16</v>
      </c>
      <c r="N9" s="32">
        <f t="shared" si="1"/>
        <v>8000</v>
      </c>
      <c r="O9" s="33" t="s">
        <v>15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17</v>
      </c>
      <c r="U9" s="32">
        <v>80</v>
      </c>
      <c r="V9" s="33" t="s">
        <v>16</v>
      </c>
      <c r="W9" s="32">
        <f t="shared" si="3"/>
        <v>10000</v>
      </c>
      <c r="X9" s="33" t="s">
        <v>15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17</v>
      </c>
      <c r="C10" s="32">
        <v>100</v>
      </c>
      <c r="D10" s="33" t="s">
        <v>16</v>
      </c>
      <c r="E10" s="32">
        <f t="shared" si="0"/>
        <v>5000</v>
      </c>
      <c r="F10" s="38" t="s">
        <v>15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17</v>
      </c>
      <c r="L10" s="32">
        <v>100</v>
      </c>
      <c r="M10" s="33" t="s">
        <v>16</v>
      </c>
      <c r="N10" s="32">
        <f t="shared" si="1"/>
        <v>10000</v>
      </c>
      <c r="O10" s="33" t="s">
        <v>15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17</v>
      </c>
      <c r="U10" s="32">
        <v>100</v>
      </c>
      <c r="V10" s="33" t="s">
        <v>16</v>
      </c>
      <c r="W10" s="32">
        <f t="shared" si="3"/>
        <v>12500</v>
      </c>
      <c r="X10" s="33" t="s">
        <v>15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17</v>
      </c>
      <c r="C11" s="32">
        <v>200</v>
      </c>
      <c r="D11" s="33" t="s">
        <v>16</v>
      </c>
      <c r="E11" s="32">
        <f t="shared" ref="E11:E13" si="9">C11/A11</f>
        <v>10000</v>
      </c>
      <c r="F11" s="38" t="s">
        <v>15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17</v>
      </c>
      <c r="L11" s="32">
        <v>200</v>
      </c>
      <c r="M11" s="33" t="s">
        <v>16</v>
      </c>
      <c r="N11" s="32">
        <f t="shared" si="1"/>
        <v>20000</v>
      </c>
      <c r="O11" s="33" t="s">
        <v>15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17</v>
      </c>
      <c r="U11" s="32">
        <v>200</v>
      </c>
      <c r="V11" s="33" t="s">
        <v>16</v>
      </c>
      <c r="W11" s="32">
        <f t="shared" si="3"/>
        <v>25000</v>
      </c>
      <c r="X11" s="33" t="s">
        <v>15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17</v>
      </c>
      <c r="C12" s="32">
        <v>500</v>
      </c>
      <c r="D12" s="33" t="s">
        <v>16</v>
      </c>
      <c r="E12" s="32">
        <f t="shared" si="9"/>
        <v>25000</v>
      </c>
      <c r="F12" s="38" t="s">
        <v>15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17</v>
      </c>
      <c r="L12" s="32">
        <v>500</v>
      </c>
      <c r="M12" s="33" t="s">
        <v>16</v>
      </c>
      <c r="N12" s="32">
        <f t="shared" si="1"/>
        <v>50000</v>
      </c>
      <c r="O12" s="33" t="s">
        <v>15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17</v>
      </c>
      <c r="U12" s="32">
        <v>500</v>
      </c>
      <c r="V12" s="33" t="s">
        <v>16</v>
      </c>
      <c r="W12" s="32">
        <f t="shared" si="3"/>
        <v>62500</v>
      </c>
      <c r="X12" s="33" t="s">
        <v>15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17</v>
      </c>
      <c r="C13" s="32">
        <v>1000</v>
      </c>
      <c r="D13" s="33" t="s">
        <v>16</v>
      </c>
      <c r="E13" s="32">
        <f t="shared" si="9"/>
        <v>50000</v>
      </c>
      <c r="F13" s="38" t="s">
        <v>15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17</v>
      </c>
      <c r="L13" s="32">
        <v>1000</v>
      </c>
      <c r="M13" s="33" t="s">
        <v>16</v>
      </c>
      <c r="N13" s="32">
        <f t="shared" si="1"/>
        <v>100000</v>
      </c>
      <c r="O13" s="33" t="s">
        <v>15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17</v>
      </c>
      <c r="U13" s="32">
        <v>1000</v>
      </c>
      <c r="V13" s="33" t="s">
        <v>16</v>
      </c>
      <c r="W13" s="32">
        <f t="shared" si="3"/>
        <v>125000</v>
      </c>
      <c r="X13" s="33" t="s">
        <v>15</v>
      </c>
      <c r="Y13" s="34" t="s">
        <v>14</v>
      </c>
      <c r="Z13" s="11">
        <f t="shared" si="8"/>
        <v>354</v>
      </c>
    </row>
    <row r="15" spans="1:26">
      <c r="A15" s="28" t="s">
        <v>28</v>
      </c>
      <c r="B15">
        <v>1E-3</v>
      </c>
      <c r="J15" s="28" t="s">
        <v>28</v>
      </c>
      <c r="K15">
        <v>5.0000000000000001E-4</v>
      </c>
      <c r="S15" s="28" t="s">
        <v>28</v>
      </c>
      <c r="T15">
        <v>1E-4</v>
      </c>
    </row>
    <row r="16" spans="1:26">
      <c r="A16" s="35">
        <f t="shared" ref="A16:A25" si="10">$B$15</f>
        <v>1E-3</v>
      </c>
      <c r="B16" s="36" t="s">
        <v>17</v>
      </c>
      <c r="C16" s="37">
        <v>2</v>
      </c>
      <c r="D16" s="38" t="s">
        <v>16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17</v>
      </c>
      <c r="L16" s="37">
        <v>2</v>
      </c>
      <c r="M16" s="38" t="s">
        <v>16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17</v>
      </c>
      <c r="U16" s="37">
        <v>2</v>
      </c>
      <c r="V16" s="38" t="s">
        <v>16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17</v>
      </c>
      <c r="C17" s="32">
        <v>5</v>
      </c>
      <c r="D17" s="33" t="s">
        <v>16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17</v>
      </c>
      <c r="L17" s="32">
        <v>5</v>
      </c>
      <c r="M17" s="33" t="s">
        <v>16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17</v>
      </c>
      <c r="U17" s="32">
        <v>5</v>
      </c>
      <c r="V17" s="33" t="s">
        <v>16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17</v>
      </c>
      <c r="C18" s="32">
        <v>10</v>
      </c>
      <c r="D18" s="33" t="s">
        <v>16</v>
      </c>
      <c r="E18" s="32">
        <f t="shared" si="11"/>
        <v>10000</v>
      </c>
      <c r="F18" s="33" t="s">
        <v>15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17</v>
      </c>
      <c r="L18" s="32">
        <v>10</v>
      </c>
      <c r="M18" s="33" t="s">
        <v>16</v>
      </c>
      <c r="N18" s="32">
        <f t="shared" si="13"/>
        <v>20000</v>
      </c>
      <c r="O18" s="33" t="s">
        <v>15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17</v>
      </c>
      <c r="U18" s="32">
        <v>10</v>
      </c>
      <c r="V18" s="33" t="s">
        <v>16</v>
      </c>
      <c r="W18" s="32">
        <f t="shared" si="15"/>
        <v>100000</v>
      </c>
      <c r="X18" s="33" t="s">
        <v>15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17</v>
      </c>
      <c r="C19" s="32">
        <v>30</v>
      </c>
      <c r="D19" s="33" t="s">
        <v>16</v>
      </c>
      <c r="E19" s="32">
        <f t="shared" si="11"/>
        <v>30000</v>
      </c>
      <c r="F19" s="33" t="s">
        <v>15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17</v>
      </c>
      <c r="L19" s="32">
        <v>30</v>
      </c>
      <c r="M19" s="33" t="s">
        <v>16</v>
      </c>
      <c r="N19" s="32">
        <f t="shared" si="13"/>
        <v>60000</v>
      </c>
      <c r="O19" s="33" t="s">
        <v>15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17</v>
      </c>
      <c r="U19" s="32">
        <v>30</v>
      </c>
      <c r="V19" s="33" t="s">
        <v>16</v>
      </c>
      <c r="W19" s="32">
        <f t="shared" si="15"/>
        <v>300000</v>
      </c>
      <c r="X19" s="33" t="s">
        <v>15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17</v>
      </c>
      <c r="C20" s="32">
        <v>50</v>
      </c>
      <c r="D20" s="33" t="s">
        <v>16</v>
      </c>
      <c r="E20" s="32">
        <f t="shared" si="11"/>
        <v>50000</v>
      </c>
      <c r="F20" s="33" t="s">
        <v>15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17</v>
      </c>
      <c r="L20" s="32">
        <v>50</v>
      </c>
      <c r="M20" s="33" t="s">
        <v>16</v>
      </c>
      <c r="N20" s="32">
        <f t="shared" si="13"/>
        <v>100000</v>
      </c>
      <c r="O20" s="33" t="s">
        <v>15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17</v>
      </c>
      <c r="U20" s="32">
        <v>50</v>
      </c>
      <c r="V20" s="33" t="s">
        <v>16</v>
      </c>
      <c r="W20" s="32">
        <f t="shared" si="15"/>
        <v>500000</v>
      </c>
      <c r="X20" s="33" t="s">
        <v>15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17</v>
      </c>
      <c r="C21" s="32">
        <v>80</v>
      </c>
      <c r="D21" s="33" t="s">
        <v>16</v>
      </c>
      <c r="E21" s="32">
        <f t="shared" si="11"/>
        <v>80000</v>
      </c>
      <c r="F21" s="33" t="s">
        <v>15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17</v>
      </c>
      <c r="L21" s="32">
        <v>80</v>
      </c>
      <c r="M21" s="33" t="s">
        <v>16</v>
      </c>
      <c r="N21" s="32">
        <f t="shared" si="13"/>
        <v>160000</v>
      </c>
      <c r="O21" s="33" t="s">
        <v>15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17</v>
      </c>
      <c r="U21" s="32">
        <v>80</v>
      </c>
      <c r="V21" s="33" t="s">
        <v>16</v>
      </c>
      <c r="W21" s="32">
        <f t="shared" si="15"/>
        <v>800000</v>
      </c>
      <c r="X21" s="33" t="s">
        <v>15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17</v>
      </c>
      <c r="C22" s="32">
        <v>100</v>
      </c>
      <c r="D22" s="33" t="s">
        <v>16</v>
      </c>
      <c r="E22" s="32">
        <f t="shared" si="11"/>
        <v>100000</v>
      </c>
      <c r="F22" s="33" t="s">
        <v>15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17</v>
      </c>
      <c r="L22" s="32">
        <v>100</v>
      </c>
      <c r="M22" s="33" t="s">
        <v>16</v>
      </c>
      <c r="N22" s="32">
        <f t="shared" si="13"/>
        <v>200000</v>
      </c>
      <c r="O22" s="33" t="s">
        <v>15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17</v>
      </c>
      <c r="U22" s="32">
        <v>100</v>
      </c>
      <c r="V22" s="33" t="s">
        <v>16</v>
      </c>
      <c r="W22" s="32">
        <f t="shared" si="15"/>
        <v>1000000</v>
      </c>
      <c r="X22" s="33" t="s">
        <v>15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17</v>
      </c>
      <c r="C23" s="32">
        <v>200</v>
      </c>
      <c r="D23" s="33" t="s">
        <v>16</v>
      </c>
      <c r="E23" s="32">
        <f t="shared" si="11"/>
        <v>200000</v>
      </c>
      <c r="F23" s="33" t="s">
        <v>15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17</v>
      </c>
      <c r="L23" s="32">
        <v>200</v>
      </c>
      <c r="M23" s="33" t="s">
        <v>16</v>
      </c>
      <c r="N23" s="32">
        <f t="shared" si="13"/>
        <v>400000</v>
      </c>
      <c r="O23" s="33" t="s">
        <v>15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17</v>
      </c>
      <c r="U23" s="32">
        <v>200</v>
      </c>
      <c r="V23" s="33" t="s">
        <v>16</v>
      </c>
      <c r="W23" s="32">
        <f t="shared" si="15"/>
        <v>2000000</v>
      </c>
      <c r="X23" s="33" t="s">
        <v>15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17</v>
      </c>
      <c r="C24" s="32">
        <v>500</v>
      </c>
      <c r="D24" s="33" t="s">
        <v>16</v>
      </c>
      <c r="E24" s="32">
        <f t="shared" si="11"/>
        <v>500000</v>
      </c>
      <c r="F24" s="33" t="s">
        <v>15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17</v>
      </c>
      <c r="L24" s="32">
        <v>500</v>
      </c>
      <c r="M24" s="33" t="s">
        <v>16</v>
      </c>
      <c r="N24" s="32">
        <f t="shared" si="13"/>
        <v>1000000</v>
      </c>
      <c r="O24" s="33" t="s">
        <v>15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17</v>
      </c>
      <c r="U24" s="32">
        <v>500</v>
      </c>
      <c r="V24" s="33" t="s">
        <v>16</v>
      </c>
      <c r="W24" s="32">
        <f t="shared" si="15"/>
        <v>5000000</v>
      </c>
      <c r="X24" s="33" t="s">
        <v>15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17</v>
      </c>
      <c r="C25" s="32">
        <v>1000</v>
      </c>
      <c r="D25" s="33" t="s">
        <v>16</v>
      </c>
      <c r="E25" s="32">
        <f t="shared" si="11"/>
        <v>1000000</v>
      </c>
      <c r="F25" s="33" t="s">
        <v>15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17</v>
      </c>
      <c r="L25" s="32">
        <v>1000</v>
      </c>
      <c r="M25" s="33" t="s">
        <v>16</v>
      </c>
      <c r="N25" s="32">
        <f t="shared" si="13"/>
        <v>2000000</v>
      </c>
      <c r="O25" s="33" t="s">
        <v>15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17</v>
      </c>
      <c r="U25" s="32">
        <v>1000</v>
      </c>
      <c r="V25" s="33" t="s">
        <v>16</v>
      </c>
      <c r="W25" s="32">
        <f t="shared" si="15"/>
        <v>10000000</v>
      </c>
      <c r="X25" s="33" t="s">
        <v>15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5"/>
  <cols>
    <col min="4" max="4" width="12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5</v>
      </c>
    </row>
    <row r="4" spans="1:73">
      <c r="A4" s="10">
        <v>1</v>
      </c>
      <c r="B4" s="11" t="s">
        <v>11</v>
      </c>
    </row>
    <row r="5" spans="1:73" ht="15.75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95" t="s">
        <v>52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95" t="s">
        <v>52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95" t="s">
        <v>52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95" t="s">
        <v>52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95" t="s">
        <v>52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95" t="s">
        <v>52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73"/>
      <c r="AC60" s="4">
        <v>4</v>
      </c>
      <c r="AD60" s="4">
        <v>37.69</v>
      </c>
      <c r="AE60" s="4">
        <v>5</v>
      </c>
      <c r="AF60" s="16">
        <f t="shared" si="21"/>
        <v>1</v>
      </c>
      <c r="AJ60" s="173"/>
      <c r="AR60" s="4">
        <v>4</v>
      </c>
      <c r="AS60" s="4">
        <v>37.69</v>
      </c>
      <c r="AT60" s="4">
        <v>5</v>
      </c>
      <c r="AU60" s="16">
        <f t="shared" si="22"/>
        <v>1</v>
      </c>
      <c r="AY60" s="173"/>
      <c r="BG60" s="4">
        <v>4</v>
      </c>
      <c r="BH60" s="4">
        <v>42.7</v>
      </c>
      <c r="BI60" s="4">
        <v>5</v>
      </c>
      <c r="BJ60" s="16">
        <f t="shared" si="23"/>
        <v>1</v>
      </c>
      <c r="BN60" s="173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73"/>
      <c r="CK60" s="4">
        <v>4</v>
      </c>
      <c r="CL60" s="4">
        <v>13.23</v>
      </c>
      <c r="CM60" s="4">
        <v>2</v>
      </c>
      <c r="CN60" s="16">
        <f t="shared" si="25"/>
        <v>0.4</v>
      </c>
      <c r="CR60" s="173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AR5:BF5"/>
    <mergeCell ref="AR30:BF30"/>
    <mergeCell ref="U59:U60"/>
    <mergeCell ref="CC59:CC60"/>
    <mergeCell ref="CR59:CR60"/>
    <mergeCell ref="BN59:BN60"/>
    <mergeCell ref="AY59:AY60"/>
    <mergeCell ref="AJ59:AJ60"/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10</v>
      </c>
    </row>
    <row r="4" spans="1:73">
      <c r="A4" s="10">
        <v>1</v>
      </c>
      <c r="B4" s="11" t="s">
        <v>11</v>
      </c>
    </row>
    <row r="5" spans="1:73" ht="15.75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95" t="s">
        <v>52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95" t="s">
        <v>52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95" t="s">
        <v>52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95" t="s">
        <v>52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95" t="s">
        <v>52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95" t="s">
        <v>52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73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73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73"/>
      <c r="BG60" s="4">
        <v>4</v>
      </c>
      <c r="BH60" s="4">
        <v>72.17</v>
      </c>
      <c r="BI60" s="4">
        <v>10</v>
      </c>
      <c r="BJ60" s="16">
        <f t="shared" si="23"/>
        <v>1</v>
      </c>
      <c r="BN60" s="173"/>
      <c r="BV60" s="4">
        <v>4</v>
      </c>
      <c r="BW60" s="4">
        <v>25.46</v>
      </c>
      <c r="BX60" s="4">
        <v>3</v>
      </c>
      <c r="BY60" s="16">
        <f t="shared" si="24"/>
        <v>0.3</v>
      </c>
      <c r="CC60" s="173"/>
      <c r="CK60" s="4">
        <v>4</v>
      </c>
      <c r="CL60" s="4">
        <v>13.23</v>
      </c>
      <c r="CM60" s="4">
        <v>2</v>
      </c>
      <c r="CN60" s="16">
        <f t="shared" si="25"/>
        <v>0.2</v>
      </c>
      <c r="CR60" s="173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30</v>
      </c>
    </row>
    <row r="4" spans="1:73">
      <c r="A4" s="10">
        <v>1</v>
      </c>
      <c r="B4" s="11" t="s">
        <v>11</v>
      </c>
    </row>
    <row r="5" spans="1:73" ht="15.75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95" t="s">
        <v>52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95" t="s">
        <v>52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95" t="s">
        <v>52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95" t="s">
        <v>52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95" t="s">
        <v>52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95" t="s">
        <v>52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73"/>
      <c r="AC60" s="4">
        <v>4</v>
      </c>
      <c r="AD60" s="4">
        <v>171.61</v>
      </c>
      <c r="AE60" s="4">
        <v>30</v>
      </c>
      <c r="AF60" s="16">
        <f t="shared" si="22"/>
        <v>1</v>
      </c>
      <c r="AJ60" s="173"/>
      <c r="AR60" s="4">
        <v>4</v>
      </c>
      <c r="AS60" s="4">
        <v>171.61</v>
      </c>
      <c r="AT60" s="4">
        <v>30</v>
      </c>
      <c r="AU60" s="16">
        <f t="shared" si="23"/>
        <v>1</v>
      </c>
      <c r="AY60" s="173"/>
      <c r="BG60" s="4">
        <v>4</v>
      </c>
      <c r="BH60" s="4">
        <v>123.32</v>
      </c>
      <c r="BI60" s="4">
        <v>30</v>
      </c>
      <c r="BJ60" s="16">
        <f t="shared" si="24"/>
        <v>1</v>
      </c>
      <c r="BN60" s="173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73"/>
      <c r="CK60" s="4">
        <v>4</v>
      </c>
      <c r="CL60" s="4">
        <v>25.46</v>
      </c>
      <c r="CM60" s="4">
        <v>3</v>
      </c>
      <c r="CN60" s="16">
        <f t="shared" si="26"/>
        <v>0.1</v>
      </c>
      <c r="CR60" s="173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29" width="7.140625" customWidth="1"/>
    <col min="30" max="32" width="9.140625" customWidth="1"/>
    <col min="33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50</v>
      </c>
    </row>
    <row r="4" spans="1:73">
      <c r="A4" s="10">
        <v>1</v>
      </c>
      <c r="B4" s="11" t="s">
        <v>11</v>
      </c>
    </row>
    <row r="5" spans="1:73" ht="15.75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75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75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41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75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95" t="s">
        <v>52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95" t="s">
        <v>52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95" t="s">
        <v>52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95" t="s">
        <v>52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95" t="s">
        <v>52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95" t="s">
        <v>52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73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73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73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73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73"/>
      <c r="CK60" s="4">
        <v>4</v>
      </c>
      <c r="CL60" s="4">
        <v>13.23</v>
      </c>
      <c r="CM60" s="4">
        <v>2</v>
      </c>
      <c r="CN60" s="16">
        <f t="shared" si="27"/>
        <v>0.04</v>
      </c>
      <c r="CR60" s="173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80</v>
      </c>
    </row>
    <row r="4" spans="1:73">
      <c r="A4" s="10">
        <v>1</v>
      </c>
      <c r="B4" s="11" t="s">
        <v>11</v>
      </c>
    </row>
    <row r="5" spans="1:73" ht="15.75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95" t="s">
        <v>52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95" t="s">
        <v>52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95" t="s">
        <v>52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95" t="s">
        <v>52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95" t="s">
        <v>52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95" t="s">
        <v>52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73"/>
      <c r="AC60" s="4">
        <v>4</v>
      </c>
      <c r="AD60" s="4">
        <v>325.55</v>
      </c>
      <c r="AE60" s="4">
        <v>80</v>
      </c>
      <c r="AF60" s="16">
        <f t="shared" si="21"/>
        <v>1</v>
      </c>
      <c r="AJ60" s="173"/>
      <c r="AR60" s="4">
        <v>4</v>
      </c>
      <c r="AS60" s="4">
        <v>325.55</v>
      </c>
      <c r="AT60" s="4">
        <v>80</v>
      </c>
      <c r="AU60" s="16">
        <f t="shared" si="22"/>
        <v>1</v>
      </c>
      <c r="AY60" s="173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73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73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73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69" max="69" width="9.7109375" customWidth="1"/>
    <col min="72" max="73" width="9.42578125" bestFit="1" customWidth="1"/>
  </cols>
  <sheetData>
    <row r="1" spans="1:73" ht="2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100</v>
      </c>
    </row>
    <row r="4" spans="1:73">
      <c r="A4" s="10">
        <v>1</v>
      </c>
      <c r="B4" s="11" t="s">
        <v>11</v>
      </c>
    </row>
    <row r="5" spans="1:73" ht="15.75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95" t="s">
        <v>52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95" t="s">
        <v>52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95" t="s">
        <v>52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95" t="s">
        <v>52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95" t="s">
        <v>52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95" t="s">
        <v>52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73"/>
      <c r="AC60" s="4">
        <v>4</v>
      </c>
      <c r="AD60" s="4">
        <v>315.55</v>
      </c>
      <c r="AE60" s="4">
        <v>100</v>
      </c>
      <c r="AF60" s="16">
        <f t="shared" si="20"/>
        <v>1</v>
      </c>
      <c r="AJ60" s="173"/>
      <c r="AR60" s="4">
        <v>4</v>
      </c>
      <c r="AS60" s="4">
        <v>315.55</v>
      </c>
      <c r="AT60" s="4">
        <v>100</v>
      </c>
      <c r="AU60" s="16">
        <f t="shared" si="21"/>
        <v>1</v>
      </c>
      <c r="AY60" s="173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73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73"/>
      <c r="CK60" s="4">
        <v>4</v>
      </c>
      <c r="CL60" s="4">
        <v>0</v>
      </c>
      <c r="CM60" s="4">
        <v>1</v>
      </c>
      <c r="CN60" s="16">
        <f t="shared" si="24"/>
        <v>0.01</v>
      </c>
      <c r="CR60" s="173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200</v>
      </c>
    </row>
    <row r="4" spans="1:73">
      <c r="A4" s="10">
        <v>1</v>
      </c>
      <c r="B4" s="11" t="s">
        <v>11</v>
      </c>
    </row>
    <row r="5" spans="1:73" ht="15.75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74" t="s">
        <v>30</v>
      </c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6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74" t="s">
        <v>30</v>
      </c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6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18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74" t="s">
        <v>30</v>
      </c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6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95" t="s">
        <v>52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95" t="s">
        <v>52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95" t="s">
        <v>52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95" t="s">
        <v>52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95" t="s">
        <v>52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95" t="s">
        <v>52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73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73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73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73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73"/>
      <c r="CK60" s="4">
        <v>4</v>
      </c>
      <c r="CL60" s="4">
        <v>30.47</v>
      </c>
      <c r="CM60" s="4">
        <v>4</v>
      </c>
      <c r="CN60" s="16">
        <f t="shared" si="24"/>
        <v>0.02</v>
      </c>
      <c r="CR60" s="173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500</v>
      </c>
    </row>
    <row r="4" spans="1:73">
      <c r="A4" s="10">
        <v>1</v>
      </c>
      <c r="B4" s="11" t="s">
        <v>11</v>
      </c>
    </row>
    <row r="5" spans="1:73" ht="15.75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42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95" t="s">
        <v>52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95" t="s">
        <v>52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95" t="s">
        <v>52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95" t="s">
        <v>52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95" t="s">
        <v>52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95" t="s">
        <v>52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73"/>
      <c r="AC60" s="4">
        <v>4</v>
      </c>
      <c r="AD60" s="4">
        <v>226.7</v>
      </c>
      <c r="AE60" s="4">
        <v>500</v>
      </c>
      <c r="AF60" s="16">
        <f t="shared" si="20"/>
        <v>1</v>
      </c>
      <c r="AJ60" s="173"/>
      <c r="AR60" s="4">
        <v>4</v>
      </c>
      <c r="AS60" s="4">
        <v>226.7</v>
      </c>
      <c r="AT60" s="4">
        <v>500</v>
      </c>
      <c r="AU60" s="16">
        <f t="shared" si="21"/>
        <v>1</v>
      </c>
      <c r="AY60" s="173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73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73"/>
      <c r="CK60" s="4">
        <v>4</v>
      </c>
      <c r="CL60" s="4">
        <v>0</v>
      </c>
      <c r="CM60" s="4">
        <v>1</v>
      </c>
      <c r="CN60" s="16">
        <f t="shared" si="24"/>
        <v>2E-3</v>
      </c>
      <c r="CR60" s="173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2015-09-16T18:13:08Z</dcterms:modified>
</cp:coreProperties>
</file>