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11700" tabRatio="619" firstSheet="3" activeTab="9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  <sheet name="Foglio1" sheetId="14" r:id="rId13"/>
  </sheets>
  <calcPr calcId="125725"/>
</workbook>
</file>

<file path=xl/calcChain.xml><?xml version="1.0" encoding="utf-8"?>
<calcChain xmlns="http://schemas.openxmlformats.org/spreadsheetml/2006/main">
  <c r="AU43" i="10"/>
  <c r="S71" i="13"/>
  <c r="Q71"/>
  <c r="P71"/>
  <c r="N71"/>
  <c r="J71"/>
  <c r="H71"/>
  <c r="D71"/>
  <c r="B71"/>
  <c r="T71" l="1"/>
  <c r="P70"/>
  <c r="N70"/>
  <c r="J70"/>
  <c r="H70"/>
  <c r="D70"/>
  <c r="B70"/>
  <c r="T70" l="1"/>
  <c r="S69"/>
  <c r="Q69"/>
  <c r="P69"/>
  <c r="N69"/>
  <c r="J69"/>
  <c r="H69"/>
  <c r="D69"/>
  <c r="B69"/>
  <c r="T69" l="1"/>
  <c r="S68"/>
  <c r="Q68"/>
  <c r="P68"/>
  <c r="N68"/>
  <c r="J68"/>
  <c r="H68"/>
  <c r="D68"/>
  <c r="B68"/>
  <c r="T68" l="1"/>
  <c r="S67"/>
  <c r="Q67"/>
  <c r="P67"/>
  <c r="N67"/>
  <c r="J67"/>
  <c r="H67"/>
  <c r="D67"/>
  <c r="B67"/>
  <c r="T67" l="1"/>
  <c r="S66"/>
  <c r="Q66"/>
  <c r="P66"/>
  <c r="N66"/>
  <c r="J66"/>
  <c r="H66"/>
  <c r="D66"/>
  <c r="B66"/>
  <c r="T66" l="1"/>
  <c r="S65"/>
  <c r="Q65"/>
  <c r="P65"/>
  <c r="N65"/>
  <c r="J65"/>
  <c r="H65"/>
  <c r="D65"/>
  <c r="B65"/>
  <c r="T65" l="1"/>
  <c r="S64"/>
  <c r="Q64"/>
  <c r="P64"/>
  <c r="N64"/>
  <c r="J64"/>
  <c r="H64"/>
  <c r="D64"/>
  <c r="B64"/>
  <c r="T64" l="1"/>
  <c r="S63"/>
  <c r="Q63"/>
  <c r="P63"/>
  <c r="N63"/>
  <c r="J63"/>
  <c r="H63"/>
  <c r="D63"/>
  <c r="B63"/>
  <c r="T63" l="1"/>
  <c r="S62"/>
  <c r="Q62"/>
  <c r="P62"/>
  <c r="N62"/>
  <c r="J62"/>
  <c r="H62"/>
  <c r="D62"/>
  <c r="B62"/>
  <c r="T62" l="1"/>
  <c r="BU32" i="4"/>
  <c r="BU32" i="5"/>
  <c r="BU32" i="2"/>
  <c r="BU32" i="3"/>
  <c r="BU32" i="6"/>
  <c r="BU32" i="7"/>
  <c r="BU32" i="8"/>
  <c r="BU32" i="10"/>
  <c r="BU32" i="12"/>
  <c r="BL57" i="5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U57" i="5"/>
  <c r="BU57" i="2"/>
  <c r="BU57" i="3"/>
  <c r="BU57" i="6"/>
  <c r="BU57" i="7"/>
  <c r="BU57" i="8"/>
  <c r="BU57" i="10"/>
  <c r="BU57" i="12"/>
  <c r="BU57" i="4"/>
  <c r="BT57" i="5"/>
  <c r="BT57" i="2"/>
  <c r="BT57" i="3"/>
  <c r="BT57" i="6"/>
  <c r="BT57" i="7"/>
  <c r="BT57" i="8"/>
  <c r="BT57" i="10"/>
  <c r="BT57" i="12"/>
  <c r="BT57" i="4"/>
  <c r="BT32" i="5"/>
  <c r="BT32" i="2"/>
  <c r="BT32" i="3"/>
  <c r="BT32" i="6"/>
  <c r="BT32" i="7"/>
  <c r="BT32" i="8"/>
  <c r="BT32" i="10"/>
  <c r="BT32" i="12"/>
  <c r="BT32" i="4"/>
  <c r="BT7" i="5"/>
  <c r="BT7" i="2"/>
  <c r="BT7" i="3"/>
  <c r="BT7" i="6"/>
  <c r="BT7" i="7"/>
  <c r="BT7" i="8"/>
  <c r="BT7" i="10"/>
  <c r="BT7" i="12"/>
  <c r="BT7" i="4"/>
  <c r="BU7" i="5"/>
  <c r="BU7" i="2"/>
  <c r="BU7" i="3"/>
  <c r="BU7" i="6"/>
  <c r="BU7" i="7"/>
  <c r="BU7" i="8"/>
  <c r="BU7" i="10"/>
  <c r="BU7" i="12"/>
  <c r="BU7" i="4"/>
  <c r="BJ58" i="5"/>
  <c r="BJ59"/>
  <c r="BO57" s="1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2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3"/>
  <c r="BO57" s="1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6"/>
  <c r="BO57" s="1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7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10"/>
  <c r="BJ59"/>
  <c r="BJ60"/>
  <c r="BJ61"/>
  <c r="BO57" s="1"/>
  <c r="BJ62"/>
  <c r="BJ63"/>
  <c r="BJ64"/>
  <c r="BJ65"/>
  <c r="BJ66"/>
  <c r="BJ67"/>
  <c r="BJ68"/>
  <c r="BJ69"/>
  <c r="BJ70"/>
  <c r="BJ71"/>
  <c r="BJ72"/>
  <c r="BJ73"/>
  <c r="BJ74"/>
  <c r="BJ75"/>
  <c r="BJ76"/>
  <c r="BJ58" i="12"/>
  <c r="BJ59"/>
  <c r="BO57" s="1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8" i="4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57" i="5"/>
  <c r="BJ57" i="2"/>
  <c r="BJ57" i="3"/>
  <c r="BJ57" i="6"/>
  <c r="BJ57" i="7"/>
  <c r="BJ57" i="8"/>
  <c r="BJ57" i="10"/>
  <c r="BJ57" i="12"/>
  <c r="BJ57" i="4"/>
  <c r="BJ33" i="5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2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3"/>
  <c r="BJ34"/>
  <c r="BJ35"/>
  <c r="BO32" s="1"/>
  <c r="BJ36"/>
  <c r="BJ37"/>
  <c r="BJ38"/>
  <c r="BJ39"/>
  <c r="BJ40"/>
  <c r="BJ41"/>
  <c r="BJ42"/>
  <c r="BJ43"/>
  <c r="BJ44"/>
  <c r="BJ45"/>
  <c r="BJ46"/>
  <c r="BJ47"/>
  <c r="BJ48"/>
  <c r="BJ49"/>
  <c r="BJ50"/>
  <c r="BJ51"/>
  <c r="BJ33" i="6"/>
  <c r="BO32" s="1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7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8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10"/>
  <c r="BJ34"/>
  <c r="BJ35"/>
  <c r="BO32" s="1"/>
  <c r="BJ36"/>
  <c r="BJ37"/>
  <c r="BJ38"/>
  <c r="BJ39"/>
  <c r="BJ40"/>
  <c r="BJ41"/>
  <c r="BJ42"/>
  <c r="BJ43"/>
  <c r="BJ44"/>
  <c r="BJ45"/>
  <c r="BJ46"/>
  <c r="BJ47"/>
  <c r="BJ48"/>
  <c r="BJ49"/>
  <c r="BJ50"/>
  <c r="BJ51"/>
  <c r="BJ33" i="12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3" i="4"/>
  <c r="BJ34"/>
  <c r="BO32" s="1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32" i="5"/>
  <c r="BJ32" i="2"/>
  <c r="BJ32" i="3"/>
  <c r="BJ32" i="6"/>
  <c r="BJ32" i="7"/>
  <c r="BJ32" i="8"/>
  <c r="BJ32" i="10"/>
  <c r="BJ32" i="12"/>
  <c r="BJ32" i="4"/>
  <c r="BJ8" i="5"/>
  <c r="BJ9"/>
  <c r="BO7" s="1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3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6"/>
  <c r="BO7" s="1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7"/>
  <c r="BJ9"/>
  <c r="BO7" s="1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10"/>
  <c r="BO7" s="1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12"/>
  <c r="BJ9"/>
  <c r="BO7" s="1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4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J7" i="3"/>
  <c r="BJ7" i="6"/>
  <c r="BJ7" i="7"/>
  <c r="BJ7" i="8"/>
  <c r="BJ7" i="10"/>
  <c r="BJ7" i="12"/>
  <c r="BJ7" i="4"/>
  <c r="BN57" i="5"/>
  <c r="BM57"/>
  <c r="BN57" i="2"/>
  <c r="BM57"/>
  <c r="BN57" i="3"/>
  <c r="BM57"/>
  <c r="BN57" i="6"/>
  <c r="BM57"/>
  <c r="BO57" i="7"/>
  <c r="BN5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O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A9"/>
  <c r="A34" s="1"/>
  <c r="A59" s="1"/>
  <c r="A9" i="3"/>
  <c r="A10"/>
  <c r="A9" i="6"/>
  <c r="A10"/>
  <c r="A11"/>
  <c r="D11" s="1"/>
  <c r="D36" s="1"/>
  <c r="D61" s="1"/>
  <c r="A9" i="7"/>
  <c r="A10" s="1"/>
  <c r="A9" i="8"/>
  <c r="A10" s="1"/>
  <c r="A9" i="10"/>
  <c r="A10"/>
  <c r="A35" s="1"/>
  <c r="A60" s="1"/>
  <c r="A9" i="12"/>
  <c r="A34" s="1"/>
  <c r="A59" s="1"/>
  <c r="A8" i="4"/>
  <c r="A8" i="3"/>
  <c r="A33" s="1"/>
  <c r="A58" s="1"/>
  <c r="A8" i="6"/>
  <c r="A33" s="1"/>
  <c r="A58" s="1"/>
  <c r="A8" i="7"/>
  <c r="A8" i="8"/>
  <c r="A8" i="10"/>
  <c r="A33" s="1"/>
  <c r="A58" s="1"/>
  <c r="A8" i="11"/>
  <c r="A33" s="1"/>
  <c r="A58" s="1"/>
  <c r="A8" i="12"/>
  <c r="A61" i="5"/>
  <c r="B61"/>
  <c r="C61"/>
  <c r="D61"/>
  <c r="A61" i="2"/>
  <c r="B61"/>
  <c r="C61"/>
  <c r="D61"/>
  <c r="B61" i="3"/>
  <c r="C61"/>
  <c r="B61" i="6"/>
  <c r="C61"/>
  <c r="B61" i="7"/>
  <c r="C61"/>
  <c r="B61" i="8"/>
  <c r="C61"/>
  <c r="B61" i="10"/>
  <c r="C61"/>
  <c r="B61" i="11"/>
  <c r="B61" i="12"/>
  <c r="C61"/>
  <c r="B61" i="4"/>
  <c r="C61"/>
  <c r="A36" i="5"/>
  <c r="B36"/>
  <c r="C36"/>
  <c r="D36"/>
  <c r="A36" i="2"/>
  <c r="B36"/>
  <c r="C36"/>
  <c r="D36"/>
  <c r="B36" i="3"/>
  <c r="C36"/>
  <c r="A36" i="6"/>
  <c r="A61" s="1"/>
  <c r="B36"/>
  <c r="C36"/>
  <c r="B36" i="7"/>
  <c r="C36"/>
  <c r="B36" i="8"/>
  <c r="C36"/>
  <c r="B36" i="10"/>
  <c r="C36"/>
  <c r="B36" i="11"/>
  <c r="C36"/>
  <c r="C61" s="1"/>
  <c r="B36" i="12"/>
  <c r="C36"/>
  <c r="B36" i="4"/>
  <c r="C36"/>
  <c r="D11" i="5"/>
  <c r="D11" i="2"/>
  <c r="A7" i="5"/>
  <c r="A7" i="2"/>
  <c r="A32" s="1"/>
  <c r="A57" s="1"/>
  <c r="A7" i="3"/>
  <c r="A32" s="1"/>
  <c r="A57" s="1"/>
  <c r="A7" i="6"/>
  <c r="A7" i="7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58" i="5"/>
  <c r="A59"/>
  <c r="A60"/>
  <c r="A58" i="2"/>
  <c r="A59"/>
  <c r="A60"/>
  <c r="A59" i="6"/>
  <c r="A60"/>
  <c r="A33" i="5"/>
  <c r="A34"/>
  <c r="A35"/>
  <c r="A33" i="2"/>
  <c r="A34"/>
  <c r="A35"/>
  <c r="A34" i="3"/>
  <c r="A59" s="1"/>
  <c r="A34" i="6"/>
  <c r="A35"/>
  <c r="A33" i="7"/>
  <c r="A58" s="1"/>
  <c r="A34"/>
  <c r="A59" s="1"/>
  <c r="A33" i="8"/>
  <c r="A58" s="1"/>
  <c r="A34"/>
  <c r="A59" s="1"/>
  <c r="A34" i="10"/>
  <c r="A59" s="1"/>
  <c r="A33" i="12"/>
  <c r="A58" s="1"/>
  <c r="A33" i="4"/>
  <c r="A58" s="1"/>
  <c r="A32" i="5"/>
  <c r="A57" s="1"/>
  <c r="A32" i="6"/>
  <c r="A57" s="1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N49" i="13"/>
  <c r="P49"/>
  <c r="N50"/>
  <c r="P50"/>
  <c r="N51"/>
  <c r="P51"/>
  <c r="N52"/>
  <c r="P52"/>
  <c r="N53"/>
  <c r="P53"/>
  <c r="N54"/>
  <c r="P54"/>
  <c r="N55"/>
  <c r="P55"/>
  <c r="N56"/>
  <c r="P56"/>
  <c r="N57"/>
  <c r="P57"/>
  <c r="P48"/>
  <c r="N48"/>
  <c r="N35"/>
  <c r="P35"/>
  <c r="N36"/>
  <c r="P36"/>
  <c r="N37"/>
  <c r="P37"/>
  <c r="N38"/>
  <c r="P38"/>
  <c r="N39"/>
  <c r="P39"/>
  <c r="N40"/>
  <c r="P40"/>
  <c r="N41"/>
  <c r="P41"/>
  <c r="N42"/>
  <c r="P42"/>
  <c r="N43"/>
  <c r="P43"/>
  <c r="P34"/>
  <c r="N34"/>
  <c r="N21"/>
  <c r="P21"/>
  <c r="N22"/>
  <c r="P22"/>
  <c r="N23"/>
  <c r="P23"/>
  <c r="N24"/>
  <c r="P24"/>
  <c r="N25"/>
  <c r="P25"/>
  <c r="N26"/>
  <c r="P26"/>
  <c r="N27"/>
  <c r="P27"/>
  <c r="N28"/>
  <c r="P28"/>
  <c r="N29"/>
  <c r="P29"/>
  <c r="P20"/>
  <c r="N20"/>
  <c r="A9" i="11" l="1"/>
  <c r="BO57" i="4"/>
  <c r="BO57" i="8"/>
  <c r="BO57" i="2"/>
  <c r="BO32" i="12"/>
  <c r="BO32" i="7"/>
  <c r="BO32" i="5"/>
  <c r="BO32" i="2"/>
  <c r="BO7" i="3"/>
  <c r="BO7" i="4"/>
  <c r="BO7" i="8"/>
  <c r="BO7" i="2"/>
  <c r="A35" i="8"/>
  <c r="A60" s="1"/>
  <c r="BE57" s="1"/>
  <c r="A11"/>
  <c r="A11" i="7"/>
  <c r="A35"/>
  <c r="A60" s="1"/>
  <c r="A11" i="10"/>
  <c r="A10" i="4"/>
  <c r="A10" i="12"/>
  <c r="A35" i="3"/>
  <c r="A60" s="1"/>
  <c r="BE57" s="1"/>
  <c r="A11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C60"/>
  <c r="B60"/>
  <c r="AU59"/>
  <c r="AF59"/>
  <c r="Q59"/>
  <c r="C59"/>
  <c r="B59"/>
  <c r="AU58"/>
  <c r="AF58"/>
  <c r="Q58"/>
  <c r="C58"/>
  <c r="B58"/>
  <c r="BF57"/>
  <c r="BE57"/>
  <c r="AY57"/>
  <c r="AX57"/>
  <c r="AW57"/>
  <c r="AV57"/>
  <c r="AU57"/>
  <c r="AZ57" s="1"/>
  <c r="AQ57"/>
  <c r="AP57"/>
  <c r="AJ57"/>
  <c r="AI57"/>
  <c r="AH57"/>
  <c r="AG57"/>
  <c r="AF57"/>
  <c r="AB57"/>
  <c r="AA57"/>
  <c r="U57"/>
  <c r="T57"/>
  <c r="S57"/>
  <c r="R57"/>
  <c r="Q57"/>
  <c r="C57"/>
  <c r="B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V57" s="1"/>
  <c r="C60"/>
  <c r="B60"/>
  <c r="AU59"/>
  <c r="AF59"/>
  <c r="Q59"/>
  <c r="C59"/>
  <c r="B59"/>
  <c r="AU58"/>
  <c r="AZ57" s="1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F76" i="3"/>
  <c r="Q76"/>
  <c r="AF75"/>
  <c r="Q75"/>
  <c r="AU74"/>
  <c r="AF74"/>
  <c r="Q74"/>
  <c r="AF73"/>
  <c r="Q73"/>
  <c r="AF72"/>
  <c r="Q72"/>
  <c r="AF71"/>
  <c r="Q71"/>
  <c r="AU70"/>
  <c r="AF70"/>
  <c r="Q70"/>
  <c r="AF69"/>
  <c r="Q69"/>
  <c r="AF68"/>
  <c r="Q68"/>
  <c r="AF67"/>
  <c r="Q67"/>
  <c r="AU66"/>
  <c r="AF66"/>
  <c r="Q66"/>
  <c r="AF65"/>
  <c r="Q65"/>
  <c r="AF64"/>
  <c r="Q64"/>
  <c r="AF63"/>
  <c r="Q63"/>
  <c r="AU62"/>
  <c r="AF62"/>
  <c r="Q62"/>
  <c r="AF61"/>
  <c r="Q61"/>
  <c r="AF60"/>
  <c r="Q60"/>
  <c r="C60"/>
  <c r="B60"/>
  <c r="AF59"/>
  <c r="Q59"/>
  <c r="C59"/>
  <c r="B59"/>
  <c r="AU58"/>
  <c r="AF58"/>
  <c r="Q58"/>
  <c r="C58"/>
  <c r="B58"/>
  <c r="AY57"/>
  <c r="AX57"/>
  <c r="AW57"/>
  <c r="AV57"/>
  <c r="AQ57"/>
  <c r="AP57"/>
  <c r="AJ57"/>
  <c r="AI57"/>
  <c r="AH57"/>
  <c r="AG57"/>
  <c r="AF57"/>
  <c r="AB57"/>
  <c r="AA57"/>
  <c r="U57"/>
  <c r="T57"/>
  <c r="S57"/>
  <c r="R57"/>
  <c r="Q57"/>
  <c r="C57"/>
  <c r="B57"/>
  <c r="AU76" i="6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C60"/>
  <c r="B60"/>
  <c r="AU59"/>
  <c r="AF59"/>
  <c r="Q59"/>
  <c r="C59"/>
  <c r="B59"/>
  <c r="AU58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U76" i="7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C60"/>
  <c r="B60"/>
  <c r="AU59"/>
  <c r="AF59"/>
  <c r="Q59"/>
  <c r="C59"/>
  <c r="B59"/>
  <c r="AU58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U76" i="8"/>
  <c r="AF76"/>
  <c r="Q76"/>
  <c r="AF75"/>
  <c r="Q75"/>
  <c r="Q74"/>
  <c r="AU73"/>
  <c r="AF73"/>
  <c r="Q73"/>
  <c r="AF72"/>
  <c r="Q72"/>
  <c r="AF71"/>
  <c r="Q71"/>
  <c r="AU70"/>
  <c r="AF70"/>
  <c r="Q70"/>
  <c r="AU69"/>
  <c r="AF69"/>
  <c r="Q69"/>
  <c r="AF68"/>
  <c r="Q68"/>
  <c r="AF67"/>
  <c r="Q67"/>
  <c r="AU66"/>
  <c r="AF66"/>
  <c r="Q66"/>
  <c r="AU65"/>
  <c r="AF65"/>
  <c r="Q65"/>
  <c r="AF64"/>
  <c r="Q64"/>
  <c r="AF63"/>
  <c r="Q63"/>
  <c r="AU62"/>
  <c r="AF62"/>
  <c r="Q62"/>
  <c r="AU61"/>
  <c r="AF61"/>
  <c r="Q61"/>
  <c r="AF60"/>
  <c r="Q60"/>
  <c r="C60"/>
  <c r="B60"/>
  <c r="AU59"/>
  <c r="AF59"/>
  <c r="Q59"/>
  <c r="C59"/>
  <c r="B59"/>
  <c r="AU58"/>
  <c r="AF58"/>
  <c r="Q58"/>
  <c r="V57" s="1"/>
  <c r="C58"/>
  <c r="B58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AU76" i="10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C60"/>
  <c r="B60"/>
  <c r="AU59"/>
  <c r="AF59"/>
  <c r="Q59"/>
  <c r="C59"/>
  <c r="B59"/>
  <c r="AU58"/>
  <c r="AF58"/>
  <c r="Q58"/>
  <c r="C58"/>
  <c r="B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C57"/>
  <c r="B57"/>
  <c r="Q76" i="11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AY57"/>
  <c r="AX57"/>
  <c r="AW57"/>
  <c r="AV57"/>
  <c r="AJ57"/>
  <c r="AI57"/>
  <c r="AH57"/>
  <c r="AG57"/>
  <c r="AB57"/>
  <c r="AA57"/>
  <c r="U57"/>
  <c r="T57"/>
  <c r="S57"/>
  <c r="R57"/>
  <c r="Q57"/>
  <c r="AF76" i="12"/>
  <c r="Q76"/>
  <c r="AF75"/>
  <c r="Q75"/>
  <c r="AF74"/>
  <c r="Q74"/>
  <c r="AF73"/>
  <c r="Q73"/>
  <c r="AF72"/>
  <c r="Q72"/>
  <c r="AF71"/>
  <c r="Q71"/>
  <c r="AF70"/>
  <c r="Q70"/>
  <c r="AF69"/>
  <c r="Q69"/>
  <c r="AF68"/>
  <c r="Q68"/>
  <c r="AF67"/>
  <c r="Q67"/>
  <c r="AF66"/>
  <c r="Q66"/>
  <c r="AF65"/>
  <c r="Q65"/>
  <c r="AF64"/>
  <c r="Q64"/>
  <c r="AF63"/>
  <c r="Q63"/>
  <c r="AF62"/>
  <c r="Q62"/>
  <c r="AF61"/>
  <c r="Q61"/>
  <c r="AF60"/>
  <c r="Q60"/>
  <c r="C60"/>
  <c r="B60"/>
  <c r="AF59"/>
  <c r="Q59"/>
  <c r="C59"/>
  <c r="B59"/>
  <c r="AF58"/>
  <c r="Q58"/>
  <c r="C58"/>
  <c r="B58"/>
  <c r="AY57"/>
  <c r="AX57"/>
  <c r="AW57"/>
  <c r="AV57"/>
  <c r="AQ57"/>
  <c r="AP57"/>
  <c r="AJ57"/>
  <c r="AI57"/>
  <c r="AH57"/>
  <c r="AG57"/>
  <c r="AF57"/>
  <c r="AB57"/>
  <c r="AA57"/>
  <c r="U57"/>
  <c r="T57"/>
  <c r="S57"/>
  <c r="R57"/>
  <c r="Q57"/>
  <c r="C57"/>
  <c r="B57"/>
  <c r="AF76" i="4"/>
  <c r="Q76"/>
  <c r="AF75"/>
  <c r="Q75"/>
  <c r="AF74"/>
  <c r="Q74"/>
  <c r="AF73"/>
  <c r="Q73"/>
  <c r="AF72"/>
  <c r="Q72"/>
  <c r="AF71"/>
  <c r="Q71"/>
  <c r="AF70"/>
  <c r="Q70"/>
  <c r="AF69"/>
  <c r="Q69"/>
  <c r="AF68"/>
  <c r="Q68"/>
  <c r="AF67"/>
  <c r="Q67"/>
  <c r="AF66"/>
  <c r="Q66"/>
  <c r="AF65"/>
  <c r="Q65"/>
  <c r="AF64"/>
  <c r="Q64"/>
  <c r="AF63"/>
  <c r="Q63"/>
  <c r="AF62"/>
  <c r="Q62"/>
  <c r="AF61"/>
  <c r="Q61"/>
  <c r="AF60"/>
  <c r="Q60"/>
  <c r="C60"/>
  <c r="B60"/>
  <c r="AF59"/>
  <c r="Q59"/>
  <c r="C59"/>
  <c r="B59"/>
  <c r="AF58"/>
  <c r="Q58"/>
  <c r="C58"/>
  <c r="B58"/>
  <c r="AY57"/>
  <c r="AX57"/>
  <c r="AW57"/>
  <c r="AV57"/>
  <c r="AQ57"/>
  <c r="AP57"/>
  <c r="AM57"/>
  <c r="AJ57"/>
  <c r="AI57"/>
  <c r="AH57"/>
  <c r="AG57"/>
  <c r="AF57"/>
  <c r="AB57"/>
  <c r="AA57"/>
  <c r="X57"/>
  <c r="U57"/>
  <c r="T57"/>
  <c r="S57"/>
  <c r="R57"/>
  <c r="Q57"/>
  <c r="C57"/>
  <c r="B57"/>
  <c r="Q35" i="13"/>
  <c r="Q50"/>
  <c r="Q24"/>
  <c r="Q39"/>
  <c r="Q27"/>
  <c r="Q22"/>
  <c r="Q37"/>
  <c r="Q40"/>
  <c r="Q55"/>
  <c r="Q29"/>
  <c r="Q49"/>
  <c r="Q23"/>
  <c r="Q38"/>
  <c r="Q53"/>
  <c r="Q26"/>
  <c r="Q41"/>
  <c r="Q21"/>
  <c r="Q36"/>
  <c r="Q51"/>
  <c r="Q25"/>
  <c r="Q54"/>
  <c r="Q28"/>
  <c r="Q43"/>
  <c r="Q34"/>
  <c r="Q20"/>
  <c r="Q52"/>
  <c r="S49"/>
  <c r="S23"/>
  <c r="S38"/>
  <c r="S53"/>
  <c r="S55"/>
  <c r="S43"/>
  <c r="S34"/>
  <c r="S35"/>
  <c r="S39"/>
  <c r="S29"/>
  <c r="S40"/>
  <c r="S27"/>
  <c r="S22"/>
  <c r="S37"/>
  <c r="S52"/>
  <c r="S20"/>
  <c r="S50"/>
  <c r="S24"/>
  <c r="S41"/>
  <c r="S28"/>
  <c r="S21"/>
  <c r="S36"/>
  <c r="S25"/>
  <c r="S26"/>
  <c r="A34" i="11" l="1"/>
  <c r="A10"/>
  <c r="AU9" s="1"/>
  <c r="D11" i="3"/>
  <c r="D36" s="1"/>
  <c r="D61" s="1"/>
  <c r="A36"/>
  <c r="A61" s="1"/>
  <c r="D11" i="10"/>
  <c r="D36" s="1"/>
  <c r="D61" s="1"/>
  <c r="A36"/>
  <c r="A61" s="1"/>
  <c r="A35" i="4"/>
  <c r="A11"/>
  <c r="A36" i="8"/>
  <c r="A61" s="1"/>
  <c r="D11"/>
  <c r="D36" s="1"/>
  <c r="D61" s="1"/>
  <c r="AK57" i="12"/>
  <c r="BF57" i="3"/>
  <c r="AU63"/>
  <c r="AU67"/>
  <c r="AU71"/>
  <c r="AU75"/>
  <c r="AZ57" i="10"/>
  <c r="BF57" i="8"/>
  <c r="AK57"/>
  <c r="AU63"/>
  <c r="AU67"/>
  <c r="AU71"/>
  <c r="AU74"/>
  <c r="AU60" i="3"/>
  <c r="AU64"/>
  <c r="AU68"/>
  <c r="AU72"/>
  <c r="AU76"/>
  <c r="A36" i="7"/>
  <c r="A61" s="1"/>
  <c r="D11"/>
  <c r="D36" s="1"/>
  <c r="D61" s="1"/>
  <c r="A11" i="12"/>
  <c r="A35"/>
  <c r="AU60" i="8"/>
  <c r="AU64"/>
  <c r="AU68"/>
  <c r="AU72"/>
  <c r="AU75"/>
  <c r="AZ57" i="7"/>
  <c r="AU57" i="3"/>
  <c r="AZ57" s="1"/>
  <c r="AU59"/>
  <c r="AU61"/>
  <c r="AU65"/>
  <c r="AU69"/>
  <c r="AU73"/>
  <c r="V57" i="11"/>
  <c r="V57" i="3"/>
  <c r="V57" i="4"/>
  <c r="AK57" i="3"/>
  <c r="V57" i="12"/>
  <c r="AK57" i="10"/>
  <c r="AK57" i="7"/>
  <c r="AK57" i="5"/>
  <c r="AK57" i="6"/>
  <c r="AK57" i="4"/>
  <c r="V57" i="10"/>
  <c r="V57" i="7"/>
  <c r="AZ57" i="6"/>
  <c r="V57"/>
  <c r="AK57" i="2"/>
  <c r="V57" i="5"/>
  <c r="AF32" i="8"/>
  <c r="AF41" i="5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6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7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8"/>
  <c r="AF34"/>
  <c r="AF35"/>
  <c r="AF36"/>
  <c r="AF37"/>
  <c r="AF38"/>
  <c r="AF39"/>
  <c r="AF40"/>
  <c r="AF41"/>
  <c r="AF42"/>
  <c r="AF43"/>
  <c r="AF44"/>
  <c r="AF45"/>
  <c r="AF46"/>
  <c r="AF47"/>
  <c r="AF48"/>
  <c r="AF50"/>
  <c r="AF51"/>
  <c r="AF33" i="10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6" i="11"/>
  <c r="AF40"/>
  <c r="AF44"/>
  <c r="AF48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3"/>
  <c r="AF32" i="6"/>
  <c r="AF32" i="7"/>
  <c r="AF32" i="10"/>
  <c r="AF32" i="11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8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10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3" i="1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4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2" i="5"/>
  <c r="Q32" i="2"/>
  <c r="Q32" i="3"/>
  <c r="Q32" i="6"/>
  <c r="Q32" i="7"/>
  <c r="Q32" i="8"/>
  <c r="Q32" i="10"/>
  <c r="Q32" i="11"/>
  <c r="Q32" i="12"/>
  <c r="Q32" i="4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0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3"/>
  <c r="AF7" i="6"/>
  <c r="AF7" i="7"/>
  <c r="AF7" i="8"/>
  <c r="AF7" i="10"/>
  <c r="AF7" i="11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6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7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8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10"/>
  <c r="AU34"/>
  <c r="AU35"/>
  <c r="AU36"/>
  <c r="AU37"/>
  <c r="AU38"/>
  <c r="AU39"/>
  <c r="AU40"/>
  <c r="AU41"/>
  <c r="AU42"/>
  <c r="AU44"/>
  <c r="AU45"/>
  <c r="AU46"/>
  <c r="AU47"/>
  <c r="AU48"/>
  <c r="AU49"/>
  <c r="AU50"/>
  <c r="AU51"/>
  <c r="AU33" i="1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4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32" i="3"/>
  <c r="AU32" i="6"/>
  <c r="AU32" i="7"/>
  <c r="AU32" i="8"/>
  <c r="AU32" i="10"/>
  <c r="AU32" i="12"/>
  <c r="AU32" i="4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3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6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7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0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11"/>
  <c r="AU11"/>
  <c r="AU12"/>
  <c r="AU15"/>
  <c r="AU16"/>
  <c r="AU19"/>
  <c r="AU20"/>
  <c r="AU23"/>
  <c r="AU24"/>
  <c r="AU8" i="1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4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7" i="5"/>
  <c r="AU7" i="2"/>
  <c r="AU7" i="3"/>
  <c r="AU7" i="6"/>
  <c r="AU7" i="7"/>
  <c r="AU7" i="8"/>
  <c r="AU7" i="10"/>
  <c r="AU7" i="11"/>
  <c r="AU7" i="12"/>
  <c r="AU7" i="4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S51" i="13"/>
  <c r="S54"/>
  <c r="J57"/>
  <c r="B48"/>
  <c r="J35"/>
  <c r="J36"/>
  <c r="J37"/>
  <c r="J38"/>
  <c r="J39"/>
  <c r="J43"/>
  <c r="B34"/>
  <c r="J29"/>
  <c r="D20"/>
  <c r="H57"/>
  <c r="D48"/>
  <c r="H35"/>
  <c r="H36"/>
  <c r="H37"/>
  <c r="H38"/>
  <c r="H39"/>
  <c r="H43"/>
  <c r="D34"/>
  <c r="H29"/>
  <c r="H20"/>
  <c r="D49"/>
  <c r="J49"/>
  <c r="D50"/>
  <c r="J50"/>
  <c r="D51"/>
  <c r="J51"/>
  <c r="D52"/>
  <c r="J52"/>
  <c r="D53"/>
  <c r="J53"/>
  <c r="D54"/>
  <c r="J54"/>
  <c r="D55"/>
  <c r="J55"/>
  <c r="D56"/>
  <c r="J56"/>
  <c r="D57"/>
  <c r="H48"/>
  <c r="D35"/>
  <c r="D36"/>
  <c r="D37"/>
  <c r="D38"/>
  <c r="D39"/>
  <c r="D40"/>
  <c r="J40"/>
  <c r="D41"/>
  <c r="J41"/>
  <c r="D42"/>
  <c r="J42"/>
  <c r="D43"/>
  <c r="J34"/>
  <c r="D21"/>
  <c r="J21"/>
  <c r="D22"/>
  <c r="J22"/>
  <c r="D23"/>
  <c r="J23"/>
  <c r="D24"/>
  <c r="J24"/>
  <c r="D25"/>
  <c r="J25"/>
  <c r="D26"/>
  <c r="J26"/>
  <c r="D27"/>
  <c r="J27"/>
  <c r="D28"/>
  <c r="J28"/>
  <c r="D29"/>
  <c r="B49"/>
  <c r="H49"/>
  <c r="H50"/>
  <c r="B51"/>
  <c r="H51"/>
  <c r="B52"/>
  <c r="H52"/>
  <c r="B53"/>
  <c r="H53"/>
  <c r="B54"/>
  <c r="H54"/>
  <c r="B55"/>
  <c r="H55"/>
  <c r="B56"/>
  <c r="H56"/>
  <c r="B57"/>
  <c r="J48"/>
  <c r="B36"/>
  <c r="B37"/>
  <c r="B38"/>
  <c r="B40"/>
  <c r="B41"/>
  <c r="H41"/>
  <c r="H42"/>
  <c r="H34"/>
  <c r="H21"/>
  <c r="H22"/>
  <c r="H23"/>
  <c r="H24"/>
  <c r="H25"/>
  <c r="H26"/>
  <c r="H27"/>
  <c r="H28"/>
  <c r="B20"/>
  <c r="B50"/>
  <c r="B35"/>
  <c r="B39"/>
  <c r="H40"/>
  <c r="B42"/>
  <c r="B43"/>
  <c r="B21"/>
  <c r="B22"/>
  <c r="B23"/>
  <c r="B24"/>
  <c r="B25"/>
  <c r="B26"/>
  <c r="B27"/>
  <c r="B28"/>
  <c r="B29"/>
  <c r="A59" i="11" l="1"/>
  <c r="AP57" s="1"/>
  <c r="AF76"/>
  <c r="AF72"/>
  <c r="AF68"/>
  <c r="AF64"/>
  <c r="AF60"/>
  <c r="AF65"/>
  <c r="AF75"/>
  <c r="AF71"/>
  <c r="AF67"/>
  <c r="AF63"/>
  <c r="AF57"/>
  <c r="AF74"/>
  <c r="AF70"/>
  <c r="AF66"/>
  <c r="AF62"/>
  <c r="AF58"/>
  <c r="AF73"/>
  <c r="AF69"/>
  <c r="AF61"/>
  <c r="AF59"/>
  <c r="AQ57"/>
  <c r="AF49"/>
  <c r="AF45"/>
  <c r="AF41"/>
  <c r="AF37"/>
  <c r="AF33"/>
  <c r="AU25"/>
  <c r="AU21"/>
  <c r="AU17"/>
  <c r="AU13"/>
  <c r="AF50"/>
  <c r="AF46"/>
  <c r="AF42"/>
  <c r="AF38"/>
  <c r="AF34"/>
  <c r="A11"/>
  <c r="A35"/>
  <c r="AU26"/>
  <c r="AU22"/>
  <c r="AU18"/>
  <c r="AU14"/>
  <c r="AU10"/>
  <c r="AF51"/>
  <c r="AF47"/>
  <c r="AF43"/>
  <c r="AF39"/>
  <c r="AF35"/>
  <c r="D11" i="12"/>
  <c r="D36" s="1"/>
  <c r="D61" s="1"/>
  <c r="A36"/>
  <c r="A61" s="1"/>
  <c r="A60"/>
  <c r="BE57" s="1"/>
  <c r="AU74"/>
  <c r="AU70"/>
  <c r="AU66"/>
  <c r="AU62"/>
  <c r="AU58"/>
  <c r="AU60"/>
  <c r="AU75"/>
  <c r="AU71"/>
  <c r="AU67"/>
  <c r="AU63"/>
  <c r="BF57"/>
  <c r="AU73"/>
  <c r="AU69"/>
  <c r="AU65"/>
  <c r="AU61"/>
  <c r="AU59"/>
  <c r="AU57"/>
  <c r="AU76"/>
  <c r="AU72"/>
  <c r="AU68"/>
  <c r="AU64"/>
  <c r="A60" i="4"/>
  <c r="BE57" s="1"/>
  <c r="AU76"/>
  <c r="AU72"/>
  <c r="AU68"/>
  <c r="AU64"/>
  <c r="AU60"/>
  <c r="AU74"/>
  <c r="AU70"/>
  <c r="AU73"/>
  <c r="AU61"/>
  <c r="AU75"/>
  <c r="AU71"/>
  <c r="AU67"/>
  <c r="AU63"/>
  <c r="BF57"/>
  <c r="AU66"/>
  <c r="AU62"/>
  <c r="AU58"/>
  <c r="AU57"/>
  <c r="AU69"/>
  <c r="AU65"/>
  <c r="AU59"/>
  <c r="D11"/>
  <c r="D36" s="1"/>
  <c r="D61" s="1"/>
  <c r="A36"/>
  <c r="A61" s="1"/>
  <c r="AZ57" i="8"/>
  <c r="T50" i="13"/>
  <c r="T57"/>
  <c r="T56"/>
  <c r="T55"/>
  <c r="T54"/>
  <c r="T53"/>
  <c r="T52"/>
  <c r="T51"/>
  <c r="T49"/>
  <c r="T48"/>
  <c r="T34"/>
  <c r="T43"/>
  <c r="T42"/>
  <c r="T39"/>
  <c r="T35"/>
  <c r="T41"/>
  <c r="T40"/>
  <c r="T38"/>
  <c r="T37"/>
  <c r="T36"/>
  <c r="T29"/>
  <c r="T28"/>
  <c r="T27"/>
  <c r="T26"/>
  <c r="T25"/>
  <c r="T24"/>
  <c r="T23"/>
  <c r="T22"/>
  <c r="T21"/>
  <c r="T20"/>
  <c r="AK7" i="12"/>
  <c r="AZ7" i="3"/>
  <c r="AZ32"/>
  <c r="AZ7" i="6"/>
  <c r="AZ7" i="2"/>
  <c r="AZ32" i="4"/>
  <c r="AZ32" i="12"/>
  <c r="AZ32" i="10"/>
  <c r="AK7" i="3"/>
  <c r="AZ7" i="4"/>
  <c r="AZ7" i="12"/>
  <c r="AZ7" i="10"/>
  <c r="AZ7" i="8"/>
  <c r="AZ7" i="7"/>
  <c r="AZ7" i="5"/>
  <c r="AZ32" i="8"/>
  <c r="AZ32" i="7"/>
  <c r="AZ32" i="6"/>
  <c r="AZ32" i="2"/>
  <c r="AZ32" i="5"/>
  <c r="AK7" i="10"/>
  <c r="AK7" i="6"/>
  <c r="AK7" i="2"/>
  <c r="AK32" i="4"/>
  <c r="AK32" i="12"/>
  <c r="AK32" i="8"/>
  <c r="AK32" i="7"/>
  <c r="AK32" i="3"/>
  <c r="V7" i="6"/>
  <c r="AK7" i="11"/>
  <c r="AK7" i="4"/>
  <c r="AK32" i="10"/>
  <c r="AK7" i="8"/>
  <c r="AK7" i="7"/>
  <c r="AK7" i="5"/>
  <c r="AK32" i="11"/>
  <c r="AK32" i="6"/>
  <c r="AK32" i="2"/>
  <c r="AK32" i="5"/>
  <c r="V32"/>
  <c r="V32" i="2"/>
  <c r="V32" i="3"/>
  <c r="V32" i="7"/>
  <c r="V32" i="8"/>
  <c r="V32" i="10"/>
  <c r="V32" i="11"/>
  <c r="V32" i="12"/>
  <c r="V7" i="5"/>
  <c r="V7" i="2"/>
  <c r="V7" i="3"/>
  <c r="V7" i="7"/>
  <c r="V7" i="8"/>
  <c r="V7" i="10"/>
  <c r="V7" i="11"/>
  <c r="V7" i="12"/>
  <c r="V32" i="4"/>
  <c r="V7"/>
  <c r="V32" i="6"/>
  <c r="BF32" i="5"/>
  <c r="BF32" i="2"/>
  <c r="BF32" i="3"/>
  <c r="BF32" i="6"/>
  <c r="BF32" i="7"/>
  <c r="BF32" i="8"/>
  <c r="BF32" i="10"/>
  <c r="BF32" i="12"/>
  <c r="BF32" i="4"/>
  <c r="BF7" i="5"/>
  <c r="BF7" i="2"/>
  <c r="BF7" i="3"/>
  <c r="BF7" i="6"/>
  <c r="BF7" i="7"/>
  <c r="BF7" i="8"/>
  <c r="BF7" i="10"/>
  <c r="BF7" i="11"/>
  <c r="BF7" i="12"/>
  <c r="BF7" i="4"/>
  <c r="AQ32" i="5"/>
  <c r="AQ32" i="2"/>
  <c r="AQ32" i="3"/>
  <c r="AQ32" i="6"/>
  <c r="AQ32" i="7"/>
  <c r="AQ32" i="8"/>
  <c r="AQ32" i="10"/>
  <c r="AQ32" i="11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0"/>
  <c r="AP32" i="11"/>
  <c r="AP32" i="12"/>
  <c r="AP32" i="4"/>
  <c r="BE32" i="5"/>
  <c r="BE32" i="2"/>
  <c r="BE32" i="3"/>
  <c r="BE32" i="6"/>
  <c r="BE32" i="7"/>
  <c r="BE32" i="8"/>
  <c r="BE32" i="10"/>
  <c r="BE32" i="12"/>
  <c r="BE32" i="4"/>
  <c r="BE7" i="5"/>
  <c r="BE7" i="2"/>
  <c r="BE7" i="3"/>
  <c r="BE7" i="6"/>
  <c r="BE7" i="7"/>
  <c r="BE7" i="8"/>
  <c r="BE7" i="10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33"/>
  <c r="C34"/>
  <c r="C35"/>
  <c r="B33"/>
  <c r="B34"/>
  <c r="B35"/>
  <c r="B32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33"/>
  <c r="C34"/>
  <c r="C35"/>
  <c r="B33"/>
  <c r="B34"/>
  <c r="B35"/>
  <c r="B32"/>
  <c r="D8"/>
  <c r="D33" s="1"/>
  <c r="D58" s="1"/>
  <c r="D9"/>
  <c r="D34" s="1"/>
  <c r="D59" s="1"/>
  <c r="D10"/>
  <c r="D35" s="1"/>
  <c r="D60" s="1"/>
  <c r="D8" i="8"/>
  <c r="D33" s="1"/>
  <c r="D58" s="1"/>
  <c r="D9"/>
  <c r="D34" s="1"/>
  <c r="D59" s="1"/>
  <c r="D10"/>
  <c r="D35" s="1"/>
  <c r="D60" s="1"/>
  <c r="C32"/>
  <c r="C33"/>
  <c r="C34"/>
  <c r="C35"/>
  <c r="B33"/>
  <c r="B34"/>
  <c r="B35"/>
  <c r="B32"/>
  <c r="D8" i="7"/>
  <c r="D33" s="1"/>
  <c r="D58" s="1"/>
  <c r="D9"/>
  <c r="D34" s="1"/>
  <c r="D59" s="1"/>
  <c r="D10"/>
  <c r="D35" s="1"/>
  <c r="D60" s="1"/>
  <c r="C32"/>
  <c r="C33"/>
  <c r="C34"/>
  <c r="C35"/>
  <c r="B33"/>
  <c r="B34"/>
  <c r="B35"/>
  <c r="B32"/>
  <c r="D8" i="6"/>
  <c r="D33" s="1"/>
  <c r="D58" s="1"/>
  <c r="D9"/>
  <c r="D34" s="1"/>
  <c r="D59" s="1"/>
  <c r="D10"/>
  <c r="D35" s="1"/>
  <c r="D60" s="1"/>
  <c r="B33"/>
  <c r="C33"/>
  <c r="B34"/>
  <c r="C34"/>
  <c r="B35"/>
  <c r="C35"/>
  <c r="C32"/>
  <c r="B32"/>
  <c r="D8" i="3"/>
  <c r="D33" s="1"/>
  <c r="D58" s="1"/>
  <c r="D9"/>
  <c r="D34" s="1"/>
  <c r="D59" s="1"/>
  <c r="D10"/>
  <c r="D35" s="1"/>
  <c r="D60" s="1"/>
  <c r="B33"/>
  <c r="C33"/>
  <c r="B34"/>
  <c r="C34"/>
  <c r="B35"/>
  <c r="C35"/>
  <c r="C32"/>
  <c r="B32"/>
  <c r="D8" i="2"/>
  <c r="D33" s="1"/>
  <c r="D58" s="1"/>
  <c r="D9"/>
  <c r="D34" s="1"/>
  <c r="D59" s="1"/>
  <c r="D10"/>
  <c r="D35" s="1"/>
  <c r="D60" s="1"/>
  <c r="B33"/>
  <c r="C33"/>
  <c r="B34"/>
  <c r="C34"/>
  <c r="B35"/>
  <c r="C35"/>
  <c r="C32"/>
  <c r="B32"/>
  <c r="D8" i="5"/>
  <c r="D33" s="1"/>
  <c r="D58" s="1"/>
  <c r="D9"/>
  <c r="D34" s="1"/>
  <c r="D59" s="1"/>
  <c r="D10"/>
  <c r="D35" s="1"/>
  <c r="D60" s="1"/>
  <c r="B33"/>
  <c r="C33"/>
  <c r="B34"/>
  <c r="C34"/>
  <c r="B35"/>
  <c r="C35"/>
  <c r="C32"/>
  <c r="B32"/>
  <c r="B33" i="4"/>
  <c r="C33"/>
  <c r="B34"/>
  <c r="C34"/>
  <c r="B35"/>
  <c r="C35"/>
  <c r="C32"/>
  <c r="B32"/>
  <c r="N24" i="9"/>
  <c r="J34"/>
  <c r="N34" s="1"/>
  <c r="Q34" s="1"/>
  <c r="E34"/>
  <c r="H34" s="1"/>
  <c r="A34"/>
  <c r="Q21"/>
  <c r="N21"/>
  <c r="J21"/>
  <c r="H21"/>
  <c r="E21"/>
  <c r="A21"/>
  <c r="D10" i="4"/>
  <c r="D35" s="1"/>
  <c r="D60" s="1"/>
  <c r="D9"/>
  <c r="D34" s="1"/>
  <c r="D59" s="1"/>
  <c r="J35" i="9"/>
  <c r="N35" s="1"/>
  <c r="Q35" s="1"/>
  <c r="J36"/>
  <c r="N36" s="1"/>
  <c r="Q36" s="1"/>
  <c r="J37"/>
  <c r="N37" s="1"/>
  <c r="Q37" s="1"/>
  <c r="J38"/>
  <c r="J39"/>
  <c r="N39" s="1"/>
  <c r="Q39" s="1"/>
  <c r="J40"/>
  <c r="N40" s="1"/>
  <c r="Q40" s="1"/>
  <c r="J41"/>
  <c r="N41" s="1"/>
  <c r="Q41" s="1"/>
  <c r="J42"/>
  <c r="N42" s="1"/>
  <c r="Q42" s="1"/>
  <c r="J43"/>
  <c r="J33"/>
  <c r="N33" s="1"/>
  <c r="Q33" s="1"/>
  <c r="A35"/>
  <c r="A36"/>
  <c r="E36" s="1"/>
  <c r="H36" s="1"/>
  <c r="A37"/>
  <c r="E37" s="1"/>
  <c r="H37" s="1"/>
  <c r="A38"/>
  <c r="A39"/>
  <c r="E39" s="1"/>
  <c r="H39" s="1"/>
  <c r="A40"/>
  <c r="E40" s="1"/>
  <c r="H40" s="1"/>
  <c r="A41"/>
  <c r="A42"/>
  <c r="A43"/>
  <c r="E43" s="1"/>
  <c r="H43" s="1"/>
  <c r="A33"/>
  <c r="E33" s="1"/>
  <c r="H33" s="1"/>
  <c r="J22"/>
  <c r="J23"/>
  <c r="N23" s="1"/>
  <c r="Q23" s="1"/>
  <c r="J24"/>
  <c r="Q24" s="1"/>
  <c r="J25"/>
  <c r="J26"/>
  <c r="N26" s="1"/>
  <c r="Q26" s="1"/>
  <c r="J27"/>
  <c r="N27" s="1"/>
  <c r="Q27" s="1"/>
  <c r="J28"/>
  <c r="N28" s="1"/>
  <c r="Q28" s="1"/>
  <c r="J29"/>
  <c r="N29" s="1"/>
  <c r="Q29" s="1"/>
  <c r="J30"/>
  <c r="J20"/>
  <c r="N20" s="1"/>
  <c r="Q20" s="1"/>
  <c r="A22"/>
  <c r="E22" s="1"/>
  <c r="H22" s="1"/>
  <c r="A23"/>
  <c r="E23" s="1"/>
  <c r="H23" s="1"/>
  <c r="A24"/>
  <c r="A25"/>
  <c r="A26"/>
  <c r="E26" s="1"/>
  <c r="H26" s="1"/>
  <c r="A27"/>
  <c r="E27" s="1"/>
  <c r="H27" s="1"/>
  <c r="A28"/>
  <c r="E28" s="1"/>
  <c r="H28" s="1"/>
  <c r="A29"/>
  <c r="A30"/>
  <c r="E30" s="1"/>
  <c r="H30" s="1"/>
  <c r="A20"/>
  <c r="E20" s="1"/>
  <c r="H20" s="1"/>
  <c r="N43"/>
  <c r="Q43" s="1"/>
  <c r="N38"/>
  <c r="Q38" s="1"/>
  <c r="H42"/>
  <c r="E42"/>
  <c r="E41"/>
  <c r="H41" s="1"/>
  <c r="E38"/>
  <c r="H38" s="1"/>
  <c r="E35"/>
  <c r="H35" s="1"/>
  <c r="N30"/>
  <c r="Q30" s="1"/>
  <c r="N25"/>
  <c r="Q25" s="1"/>
  <c r="N22"/>
  <c r="Q22" s="1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E29" i="9"/>
  <c r="H29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E24" i="9"/>
  <c r="H24" s="1"/>
  <c r="E25"/>
  <c r="H25" s="1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M71" i="13"/>
  <c r="K71"/>
  <c r="G71"/>
  <c r="E71"/>
  <c r="G70"/>
  <c r="S42"/>
  <c r="E70"/>
  <c r="Q42"/>
  <c r="M69"/>
  <c r="K69"/>
  <c r="G69"/>
  <c r="E69"/>
  <c r="M68"/>
  <c r="K68"/>
  <c r="G68"/>
  <c r="E68"/>
  <c r="M67"/>
  <c r="K67"/>
  <c r="G67"/>
  <c r="E67"/>
  <c r="M66"/>
  <c r="K66"/>
  <c r="G66"/>
  <c r="E66"/>
  <c r="M65"/>
  <c r="K65"/>
  <c r="G65"/>
  <c r="E65"/>
  <c r="M64"/>
  <c r="K64"/>
  <c r="G64"/>
  <c r="E64"/>
  <c r="M63"/>
  <c r="K63"/>
  <c r="G63"/>
  <c r="E63"/>
  <c r="M62"/>
  <c r="K62"/>
  <c r="G62"/>
  <c r="E62"/>
  <c r="Q48"/>
  <c r="Q57"/>
  <c r="S48"/>
  <c r="S57"/>
  <c r="M50"/>
  <c r="M54"/>
  <c r="M21"/>
  <c r="M26"/>
  <c r="M22"/>
  <c r="K21"/>
  <c r="K25"/>
  <c r="K49"/>
  <c r="K53"/>
  <c r="M24"/>
  <c r="K27"/>
  <c r="K55"/>
  <c r="M23"/>
  <c r="K26"/>
  <c r="K50"/>
  <c r="M49"/>
  <c r="M53"/>
  <c r="M25"/>
  <c r="K24"/>
  <c r="K28"/>
  <c r="K52"/>
  <c r="M52"/>
  <c r="M28"/>
  <c r="K23"/>
  <c r="K51"/>
  <c r="M51"/>
  <c r="M55"/>
  <c r="M27"/>
  <c r="K22"/>
  <c r="K54"/>
  <c r="G52"/>
  <c r="G56"/>
  <c r="E51"/>
  <c r="E55"/>
  <c r="E50"/>
  <c r="E49"/>
  <c r="G49"/>
  <c r="G53"/>
  <c r="E52"/>
  <c r="E56"/>
  <c r="G51"/>
  <c r="G55"/>
  <c r="E54"/>
  <c r="G50"/>
  <c r="G54"/>
  <c r="E53"/>
  <c r="G24"/>
  <c r="G28"/>
  <c r="E23"/>
  <c r="E27"/>
  <c r="G21"/>
  <c r="E21"/>
  <c r="G25"/>
  <c r="E28"/>
  <c r="G23"/>
  <c r="G27"/>
  <c r="E22"/>
  <c r="E26"/>
  <c r="G26"/>
  <c r="G22"/>
  <c r="E25"/>
  <c r="E24"/>
  <c r="M42"/>
  <c r="K42"/>
  <c r="G42"/>
  <c r="E42"/>
  <c r="M41"/>
  <c r="K41"/>
  <c r="G41"/>
  <c r="E41"/>
  <c r="M40"/>
  <c r="K40"/>
  <c r="G40"/>
  <c r="E40"/>
  <c r="M39"/>
  <c r="G38"/>
  <c r="G37"/>
  <c r="G36"/>
  <c r="G35"/>
  <c r="K43"/>
  <c r="G43"/>
  <c r="K48"/>
  <c r="E20"/>
  <c r="K57"/>
  <c r="M20"/>
  <c r="E48"/>
  <c r="K29"/>
  <c r="F1"/>
  <c r="G39"/>
  <c r="M38"/>
  <c r="M37"/>
  <c r="M36"/>
  <c r="M35"/>
  <c r="G48"/>
  <c r="G29"/>
  <c r="K34"/>
  <c r="M34"/>
  <c r="M57"/>
  <c r="J20"/>
  <c r="K39"/>
  <c r="E38"/>
  <c r="E37"/>
  <c r="E36"/>
  <c r="E35"/>
  <c r="E57"/>
  <c r="G20"/>
  <c r="E34"/>
  <c r="M48"/>
  <c r="E43"/>
  <c r="E39"/>
  <c r="K38"/>
  <c r="K37"/>
  <c r="K36"/>
  <c r="K35"/>
  <c r="G34"/>
  <c r="G57"/>
  <c r="K20"/>
  <c r="M43"/>
  <c r="E29"/>
  <c r="M29"/>
  <c r="W71" l="1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BO7" s="1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AK57"/>
  <c r="W69" i="13"/>
  <c r="W68"/>
  <c r="W67"/>
  <c r="W66"/>
  <c r="W65"/>
  <c r="W64"/>
  <c r="W63"/>
  <c r="W62"/>
  <c r="AZ57" i="4"/>
  <c r="AZ57" i="12"/>
  <c r="W53" i="13"/>
  <c r="W54"/>
  <c r="W52"/>
  <c r="W49"/>
  <c r="W50"/>
  <c r="W55"/>
  <c r="W51"/>
  <c r="W24"/>
  <c r="W25"/>
  <c r="W26"/>
  <c r="W22"/>
  <c r="W28"/>
  <c r="W21"/>
  <c r="W27"/>
  <c r="W23"/>
  <c r="W57"/>
  <c r="W48"/>
  <c r="W34"/>
  <c r="W39"/>
  <c r="W43"/>
  <c r="W35"/>
  <c r="W36"/>
  <c r="W37"/>
  <c r="W38"/>
  <c r="W40"/>
  <c r="W41"/>
  <c r="W42"/>
  <c r="W29"/>
  <c r="W20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M56"/>
  <c r="M70"/>
  <c r="K56"/>
  <c r="K70"/>
  <c r="Q56"/>
  <c r="Q70"/>
  <c r="S56"/>
  <c r="S70"/>
  <c r="W70" l="1"/>
  <c r="W56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B17" i="9"/>
  <c r="B16"/>
  <c r="B15"/>
  <c r="K7" i="4"/>
  <c r="BJ61" i="11" l="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BO57" i="11" l="1"/>
</calcChain>
</file>

<file path=xl/sharedStrings.xml><?xml version="1.0" encoding="utf-8"?>
<sst xmlns="http://schemas.openxmlformats.org/spreadsheetml/2006/main" count="2983" uniqueCount="58">
  <si>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</si>
  <si>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</si>
  <si>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</si>
  <si>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</si>
  <si>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</si>
  <si>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</si>
  <si>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</si>
  <si>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</si>
  <si>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</si>
  <si>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</si>
  <si>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x</t>
  </si>
  <si>
    <t>y</t>
  </si>
  <si>
    <t>dist 1 -2</t>
  </si>
  <si>
    <t>dist 3-2</t>
  </si>
  <si>
    <t>dist 3-4</t>
  </si>
  <si>
    <t>Packet Size</t>
  </si>
  <si>
    <t>MB</t>
  </si>
  <si>
    <t>T tot Tx Medio (con zeri)</t>
  </si>
  <si>
    <t>T tot Tx Medio (no zeri)</t>
  </si>
  <si>
    <t>=</t>
  </si>
  <si>
    <t>x12</t>
  </si>
  <si>
    <t>x13</t>
  </si>
  <si>
    <t>x14</t>
  </si>
  <si>
    <t>x15</t>
  </si>
  <si>
    <t>x16</t>
  </si>
  <si>
    <t>x17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</si>
  <si>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</si>
  <si>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</si>
  <si>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</si>
  <si>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</si>
  <si>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</si>
  <si>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</si>
  <si>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</si>
  <si>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</si>
  <si>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</si>
  <si>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</si>
  <si>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</si>
  <si>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</si>
  <si>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</si>
  <si>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</si>
  <si>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</si>
  <si>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</si>
  <si>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</si>
  <si>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</si>
  <si>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</si>
  <si>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</si>
  <si>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</si>
  <si>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</si>
  <si>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?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</si>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</sst>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82282752"/>
        <c:axId val="84579072"/>
      </c:scatterChart>
      <c:valAx>
        <c:axId val="8228275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4579072"/>
        <c:crosses val="autoZero"/>
        <c:crossBetween val="midCat"/>
      </c:valAx>
      <c:valAx>
        <c:axId val="84579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228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Grafici!$E$62:$E$71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Grafici!$K$62:$K$71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2"/>
          <c:order val="2"/>
          <c:tx>
            <c:v>R50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3"/>
          <c:order val="3"/>
          <c:tx>
            <c:v>AVG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Grafici!$W$62:$W$71</c:f>
              <c:numCache>
                <c:formatCode>0.00%</c:formatCode>
                <c:ptCount val="10"/>
                <c:pt idx="0">
                  <c:v>0.56666666666666665</c:v>
                </c:pt>
                <c:pt idx="1">
                  <c:v>0.47333333333333333</c:v>
                </c:pt>
                <c:pt idx="2">
                  <c:v>0.45999999999999996</c:v>
                </c:pt>
                <c:pt idx="3">
                  <c:v>0.32722222222222225</c:v>
                </c:pt>
                <c:pt idx="4">
                  <c:v>0.27699999999999997</c:v>
                </c:pt>
                <c:pt idx="5">
                  <c:v>0.29541666666666666</c:v>
                </c:pt>
                <c:pt idx="6">
                  <c:v>0.27866666666666667</c:v>
                </c:pt>
                <c:pt idx="7">
                  <c:v>0.24524999999999997</c:v>
                </c:pt>
                <c:pt idx="8">
                  <c:v>0.23933333333333331</c:v>
                </c:pt>
                <c:pt idx="9">
                  <c:v>0.22016666666666665</c:v>
                </c:pt>
              </c:numCache>
            </c:numRef>
          </c:yVal>
        </c:ser>
        <c:axId val="159696384"/>
        <c:axId val="140796672"/>
      </c:scatterChart>
      <c:valAx>
        <c:axId val="1596963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0796672"/>
        <c:crosses val="autoZero"/>
        <c:crossBetween val="midCat"/>
      </c:valAx>
      <c:valAx>
        <c:axId val="14079667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59696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28575">
              <a:noFill/>
            </a:ln>
          </c:spPr>
          <c:xVal>
            <c:numRef>
              <c:f>Foglio9!$E$3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xVal>
          <c:yVal>
            <c:numRef>
              <c:f>Foglio9!$F$3</c:f>
              <c:numCache>
                <c:formatCode>General</c:formatCode>
                <c:ptCount val="1"/>
                <c:pt idx="0">
                  <c:v>13.061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28575">
              <a:noFill/>
            </a:ln>
          </c:spPr>
          <c:xVal>
            <c:numRef>
              <c:f>Foglio9!$E$4</c:f>
              <c:numCache>
                <c:formatCode>General</c:formatCode>
                <c:ptCount val="1"/>
                <c:pt idx="0">
                  <c:v>12.499000000000001</c:v>
                </c:pt>
              </c:numCache>
            </c:numRef>
          </c:xVal>
          <c:yVal>
            <c:numRef>
              <c:f>Foglio9!$F$4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</c:ser>
        <c:ser>
          <c:idx val="2"/>
          <c:order val="2"/>
          <c:tx>
            <c:v>2</c:v>
          </c:tx>
          <c:spPr>
            <a:ln w="28575">
              <a:noFill/>
            </a:ln>
          </c:spPr>
          <c:xVal>
            <c:numRef>
              <c:f>Foglio9!$E$5</c:f>
              <c:numCache>
                <c:formatCode>General</c:formatCode>
                <c:ptCount val="1"/>
                <c:pt idx="0">
                  <c:v>5.4560000000000004</c:v>
                </c:pt>
              </c:numCache>
            </c:numRef>
          </c:xVal>
          <c:yVal>
            <c:numRef>
              <c:f>Foglio9!$F$5</c:f>
              <c:numCache>
                <c:formatCode>General</c:formatCode>
                <c:ptCount val="1"/>
                <c:pt idx="0">
                  <c:v>13.779</c:v>
                </c:pt>
              </c:numCache>
            </c:numRef>
          </c:yVal>
        </c:ser>
        <c:ser>
          <c:idx val="3"/>
          <c:order val="3"/>
          <c:tx>
            <c:v>3</c:v>
          </c:tx>
          <c:spPr>
            <a:ln w="28575">
              <a:noFill/>
            </a:ln>
          </c:spPr>
          <c:xVal>
            <c:numRef>
              <c:f>Foglio9!$E$6</c:f>
              <c:numCache>
                <c:formatCode>General</c:formatCode>
                <c:ptCount val="1"/>
                <c:pt idx="0">
                  <c:v>14.691000000000001</c:v>
                </c:pt>
              </c:numCache>
            </c:numRef>
          </c:xVal>
          <c:yVal>
            <c:numRef>
              <c:f>Foglio9!$F$6</c:f>
              <c:numCache>
                <c:formatCode>General</c:formatCode>
                <c:ptCount val="1"/>
                <c:pt idx="0">
                  <c:v>7.3259999999999996</c:v>
                </c:pt>
              </c:numCache>
            </c:numRef>
          </c:yVal>
        </c:ser>
        <c:ser>
          <c:idx val="4"/>
          <c:order val="4"/>
          <c:tx>
            <c:v>4</c:v>
          </c:tx>
          <c:spPr>
            <a:ln w="28575">
              <a:noFill/>
            </a:ln>
          </c:spPr>
          <c:xVal>
            <c:numRef>
              <c:f>Foglio9!$E$7</c:f>
              <c:numCache>
                <c:formatCode>General</c:formatCode>
                <c:ptCount val="1"/>
                <c:pt idx="0">
                  <c:v>1.347</c:v>
                </c:pt>
              </c:numCache>
            </c:numRef>
          </c:xVal>
          <c:yVal>
            <c:numRef>
              <c:f>Foglio9!$F$7</c:f>
              <c:numCache>
                <c:formatCode>General</c:formatCode>
                <c:ptCount val="1"/>
                <c:pt idx="0">
                  <c:v>9.1760000000000002</c:v>
                </c:pt>
              </c:numCache>
            </c:numRef>
          </c:yVal>
        </c:ser>
        <c:axId val="130494848"/>
        <c:axId val="130496384"/>
      </c:scatterChart>
      <c:valAx>
        <c:axId val="130494848"/>
        <c:scaling>
          <c:orientation val="minMax"/>
        </c:scaling>
        <c:axPos val="b"/>
        <c:numFmt formatCode="General" sourceLinked="1"/>
        <c:tickLblPos val="nextTo"/>
        <c:crossAx val="130496384"/>
        <c:crosses val="autoZero"/>
        <c:crossBetween val="midCat"/>
      </c:valAx>
      <c:valAx>
        <c:axId val="130496384"/>
        <c:scaling>
          <c:orientation val="minMax"/>
        </c:scaling>
        <c:axPos val="l"/>
        <c:majorGridlines/>
        <c:numFmt formatCode="General" sourceLinked="1"/>
        <c:tickLblPos val="nextTo"/>
        <c:crossAx val="130494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13.209999999999999</c:v>
                </c:pt>
                <c:pt idx="1">
                  <c:v>36.76</c:v>
                </c:pt>
                <c:pt idx="2">
                  <c:v>60.1</c:v>
                </c:pt>
                <c:pt idx="3">
                  <c:v>99.733333333333334</c:v>
                </c:pt>
                <c:pt idx="4">
                  <c:v>115.66666666666667</c:v>
                </c:pt>
                <c:pt idx="5">
                  <c:v>152.33333333333334</c:v>
                </c:pt>
                <c:pt idx="6">
                  <c:v>180.33333333333334</c:v>
                </c:pt>
                <c:pt idx="7">
                  <c:v>246.66666666666666</c:v>
                </c:pt>
                <c:pt idx="8">
                  <c:v>370.33333333333331</c:v>
                </c:pt>
                <c:pt idx="9">
                  <c:v>478.33333333333331</c:v>
                </c:pt>
              </c:numCache>
            </c:numRef>
          </c:yVal>
        </c:ser>
        <c:axId val="84363520"/>
        <c:axId val="84369792"/>
      </c:scatterChart>
      <c:valAx>
        <c:axId val="843635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4369792"/>
        <c:crosses val="autoZero"/>
        <c:crossBetween val="midCat"/>
      </c:valAx>
      <c:valAx>
        <c:axId val="84369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8436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84391040"/>
        <c:axId val="84392960"/>
      </c:scatterChart>
      <c:valAx>
        <c:axId val="843910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4392960"/>
        <c:crosses val="autoZero"/>
        <c:crossBetween val="midCat"/>
      </c:valAx>
      <c:valAx>
        <c:axId val="8439296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8439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0.9916666666666667</c:v>
                </c:pt>
                <c:pt idx="1">
                  <c:v>0.95333333333333325</c:v>
                </c:pt>
                <c:pt idx="2">
                  <c:v>0.98</c:v>
                </c:pt>
                <c:pt idx="3">
                  <c:v>0.95444444444444443</c:v>
                </c:pt>
                <c:pt idx="4">
                  <c:v>0.91800000000000004</c:v>
                </c:pt>
                <c:pt idx="5">
                  <c:v>0.93624999999999992</c:v>
                </c:pt>
                <c:pt idx="6">
                  <c:v>0.96166666666666656</c:v>
                </c:pt>
                <c:pt idx="7">
                  <c:v>0.93500000000000005</c:v>
                </c:pt>
                <c:pt idx="8">
                  <c:v>0.91999999999999993</c:v>
                </c:pt>
                <c:pt idx="9">
                  <c:v>0.91600000000000004</c:v>
                </c:pt>
              </c:numCache>
            </c:numRef>
          </c:yVal>
        </c:ser>
        <c:axId val="92377856"/>
        <c:axId val="92379776"/>
      </c:scatterChart>
      <c:valAx>
        <c:axId val="9237785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92379776"/>
        <c:crosses val="autoZero"/>
        <c:crossBetween val="midCat"/>
      </c:valAx>
      <c:valAx>
        <c:axId val="9237977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9237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11.446666666666667</c:v>
                </c:pt>
                <c:pt idx="1">
                  <c:v>34.43333333333333</c:v>
                </c:pt>
                <c:pt idx="2">
                  <c:v>57.133333333333333</c:v>
                </c:pt>
                <c:pt idx="3">
                  <c:v>104.33333333333333</c:v>
                </c:pt>
                <c:pt idx="4">
                  <c:v>120.39999999999999</c:v>
                </c:pt>
                <c:pt idx="5">
                  <c:v>163.33333333333334</c:v>
                </c:pt>
                <c:pt idx="6">
                  <c:v>184.66666666666666</c:v>
                </c:pt>
                <c:pt idx="7">
                  <c:v>243.03333333333333</c:v>
                </c:pt>
                <c:pt idx="8">
                  <c:v>356</c:v>
                </c:pt>
                <c:pt idx="9">
                  <c:v>464</c:v>
                </c:pt>
              </c:numCache>
            </c:numRef>
          </c:yVal>
        </c:ser>
        <c:axId val="130240896"/>
        <c:axId val="130242816"/>
      </c:scatterChart>
      <c:valAx>
        <c:axId val="13024089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0242816"/>
        <c:crosses val="autoZero"/>
        <c:crossBetween val="midCat"/>
      </c:valAx>
      <c:valAx>
        <c:axId val="13024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0240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0.93333333333333324</c:v>
                </c:pt>
                <c:pt idx="1">
                  <c:v>0.84333333333333338</c:v>
                </c:pt>
                <c:pt idx="2">
                  <c:v>0.80833333333333346</c:v>
                </c:pt>
                <c:pt idx="3">
                  <c:v>0.73</c:v>
                </c:pt>
                <c:pt idx="4">
                  <c:v>0.65400000000000003</c:v>
                </c:pt>
                <c:pt idx="5">
                  <c:v>0.68374999999999997</c:v>
                </c:pt>
                <c:pt idx="6">
                  <c:v>0.66666666666666663</c:v>
                </c:pt>
                <c:pt idx="7">
                  <c:v>0.59716666666666673</c:v>
                </c:pt>
                <c:pt idx="8">
                  <c:v>0.57866666666666666</c:v>
                </c:pt>
                <c:pt idx="9">
                  <c:v>0.58633333333333326</c:v>
                </c:pt>
              </c:numCache>
            </c:numRef>
          </c:yVal>
        </c:ser>
        <c:axId val="130171264"/>
        <c:axId val="130173184"/>
      </c:scatterChart>
      <c:valAx>
        <c:axId val="1301712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0173184"/>
        <c:crosses val="autoZero"/>
        <c:crossBetween val="midCat"/>
      </c:valAx>
      <c:valAx>
        <c:axId val="13017318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017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6.1833333333333336</c:v>
                </c:pt>
                <c:pt idx="1">
                  <c:v>18.866666666666667</c:v>
                </c:pt>
                <c:pt idx="2">
                  <c:v>34.666666666666664</c:v>
                </c:pt>
                <c:pt idx="3">
                  <c:v>55.266666666666673</c:v>
                </c:pt>
                <c:pt idx="4">
                  <c:v>62.166666666666664</c:v>
                </c:pt>
                <c:pt idx="5">
                  <c:v>92.733333333333334</c:v>
                </c:pt>
                <c:pt idx="6">
                  <c:v>97.933333333333337</c:v>
                </c:pt>
                <c:pt idx="7">
                  <c:v>128.36666666666667</c:v>
                </c:pt>
                <c:pt idx="8">
                  <c:v>213.26666666666665</c:v>
                </c:pt>
                <c:pt idx="9">
                  <c:v>282.33333333333331</c:v>
                </c:pt>
              </c:numCache>
            </c:numRef>
          </c:yVal>
        </c:ser>
        <c:axId val="130351104"/>
        <c:axId val="130353024"/>
      </c:scatterChart>
      <c:valAx>
        <c:axId val="1303511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0353024"/>
        <c:crosses val="autoZero"/>
        <c:crossBetween val="midCat"/>
      </c:valAx>
      <c:valAx>
        <c:axId val="130353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3035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0.56666666666666665</c:v>
                </c:pt>
                <c:pt idx="1">
                  <c:v>0.47333333333333333</c:v>
                </c:pt>
                <c:pt idx="2">
                  <c:v>0.45999999999999996</c:v>
                </c:pt>
                <c:pt idx="3">
                  <c:v>0.32722222222222225</c:v>
                </c:pt>
                <c:pt idx="4">
                  <c:v>0.27699999999999997</c:v>
                </c:pt>
                <c:pt idx="5">
                  <c:v>0.29541666666666666</c:v>
                </c:pt>
                <c:pt idx="6">
                  <c:v>0.27866666666666667</c:v>
                </c:pt>
                <c:pt idx="7">
                  <c:v>0.24524999999999997</c:v>
                </c:pt>
                <c:pt idx="8">
                  <c:v>0.23933333333333331</c:v>
                </c:pt>
                <c:pt idx="9">
                  <c:v>0.22016666666666665</c:v>
                </c:pt>
              </c:numCache>
            </c:numRef>
          </c:yVal>
        </c:ser>
        <c:axId val="130370944"/>
        <c:axId val="130397696"/>
      </c:scatterChart>
      <c:valAx>
        <c:axId val="1303709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30397696"/>
        <c:crosses val="autoZero"/>
        <c:crossBetween val="midCat"/>
      </c:valAx>
      <c:valAx>
        <c:axId val="130397696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13037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0,008 -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Grafici!$B$62:$B$71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Grafici!$H$62:$H$71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2"/>
          <c:order val="2"/>
          <c:tx>
            <c:v>R50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3"/>
          <c:order val="3"/>
          <c:tx>
            <c:v>AVG</c:v>
          </c:tx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6.1833333333333336</c:v>
                </c:pt>
                <c:pt idx="1">
                  <c:v>18.866666666666667</c:v>
                </c:pt>
                <c:pt idx="2">
                  <c:v>34.666666666666664</c:v>
                </c:pt>
                <c:pt idx="3">
                  <c:v>55.266666666666673</c:v>
                </c:pt>
                <c:pt idx="4">
                  <c:v>62.166666666666664</c:v>
                </c:pt>
                <c:pt idx="5">
                  <c:v>92.733333333333334</c:v>
                </c:pt>
                <c:pt idx="6">
                  <c:v>97.933333333333337</c:v>
                </c:pt>
                <c:pt idx="7">
                  <c:v>128.36666666666667</c:v>
                </c:pt>
                <c:pt idx="8">
                  <c:v>213.26666666666665</c:v>
                </c:pt>
                <c:pt idx="9">
                  <c:v>282.33333333333331</c:v>
                </c:pt>
              </c:numCache>
            </c:numRef>
          </c:yVal>
        </c:ser>
        <c:axId val="141268864"/>
        <c:axId val="141284096"/>
      </c:scatterChart>
      <c:valAx>
        <c:axId val="1412688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141284096"/>
        <c:crosses val="autoZero"/>
        <c:crossBetween val="midCat"/>
      </c:valAx>
      <c:valAx>
        <c:axId val="141284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/>
        </c:title>
        <c:numFmt formatCode="General" sourceLinked="1"/>
        <c:tickLblPos val="nextTo"/>
        <c:crossAx val="14126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16450</xdr:colOff>
      <xdr:row>3</xdr:row>
      <xdr:rowOff>-1</xdr:rowOff>
    </xdr:from>
    <xdr:to>
      <xdr:col>31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16</xdr:row>
      <xdr:rowOff>173181</xdr:rowOff>
    </xdr:from>
    <xdr:to>
      <xdr:col>31</xdr:col>
      <xdr:colOff>569318</xdr:colOff>
      <xdr:row>28</xdr:row>
      <xdr:rowOff>47181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581023</xdr:colOff>
      <xdr:row>3</xdr:row>
      <xdr:rowOff>17319</xdr:rowOff>
    </xdr:from>
    <xdr:to>
      <xdr:col>38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581024</xdr:colOff>
      <xdr:row>17</xdr:row>
      <xdr:rowOff>17318</xdr:rowOff>
    </xdr:from>
    <xdr:to>
      <xdr:col>38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601373</xdr:colOff>
      <xdr:row>31</xdr:row>
      <xdr:rowOff>12989</xdr:rowOff>
    </xdr:from>
    <xdr:to>
      <xdr:col>31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604404</xdr:colOff>
      <xdr:row>30</xdr:row>
      <xdr:rowOff>179676</xdr:rowOff>
    </xdr:from>
    <xdr:to>
      <xdr:col>38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587084</xdr:colOff>
      <xdr:row>44</xdr:row>
      <xdr:rowOff>175346</xdr:rowOff>
    </xdr:from>
    <xdr:to>
      <xdr:col>31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587083</xdr:colOff>
      <xdr:row>44</xdr:row>
      <xdr:rowOff>149369</xdr:rowOff>
    </xdr:from>
    <xdr:to>
      <xdr:col>38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17318</xdr:colOff>
      <xdr:row>58</xdr:row>
      <xdr:rowOff>164523</xdr:rowOff>
    </xdr:from>
    <xdr:to>
      <xdr:col>31</xdr:col>
      <xdr:colOff>586636</xdr:colOff>
      <xdr:row>70</xdr:row>
      <xdr:rowOff>38523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17316</xdr:colOff>
      <xdr:row>58</xdr:row>
      <xdr:rowOff>138546</xdr:rowOff>
    </xdr:from>
    <xdr:to>
      <xdr:col>38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85725</xdr:rowOff>
    </xdr:from>
    <xdr:to>
      <xdr:col>14</xdr:col>
      <xdr:colOff>304800</xdr:colOff>
      <xdr:row>15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BU76"/>
  <sheetViews>
    <sheetView topLeftCell="AO13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42578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8.85546875" bestFit="1" customWidth="1"/>
    <col min="29" max="37" width="8.85546875" customWidth="1"/>
    <col min="39" max="39" width="8.28515625" customWidth="1"/>
    <col min="42" max="42" width="11.42578125" bestFit="1" customWidth="1"/>
    <col min="43" max="43" width="8.85546875" bestFit="1" customWidth="1"/>
    <col min="44" max="52" width="8.85546875" customWidth="1"/>
    <col min="58" max="58" width="8.85546875" bestFit="1" customWidth="1"/>
    <col min="63" max="64" width="12.28515625" bestFit="1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2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99" t="s">
        <v>40</v>
      </c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1"/>
      <c r="AR5" s="102" t="s">
        <v>41</v>
      </c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4"/>
      <c r="BG5" s="156" t="s">
        <v>55</v>
      </c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8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45" t="s">
        <v>1</v>
      </c>
      <c r="I6" s="45" t="s">
        <v>3</v>
      </c>
      <c r="J6" s="4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6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2</v>
      </c>
      <c r="B7" s="15">
        <v>10</v>
      </c>
      <c r="C7" s="15">
        <v>10</v>
      </c>
      <c r="D7" s="15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8">
        <f>I7/A$7</f>
        <v>1</v>
      </c>
      <c r="K7" s="14">
        <f>AVERAGE(H7:H16)</f>
        <v>11.910999999999998</v>
      </c>
      <c r="L7" s="14">
        <f>AVERAGEIF(H7:H16,"&gt;0")</f>
        <v>13.234444444444442</v>
      </c>
      <c r="M7" s="17">
        <f>AVERAGE(J7:J16)</f>
        <v>0.95</v>
      </c>
      <c r="N7" s="4">
        <v>1</v>
      </c>
      <c r="O7" s="4">
        <v>13.23</v>
      </c>
      <c r="P7" s="4">
        <v>2</v>
      </c>
      <c r="Q7" s="18">
        <f>P7/A$8</f>
        <v>1</v>
      </c>
      <c r="R7" s="94">
        <f>AVERAGE(O7:O26)</f>
        <v>12.568499999999997</v>
      </c>
      <c r="S7" s="94">
        <f>AVERAGEIF(O7:O26,"&gt;0")</f>
        <v>13.229999999999995</v>
      </c>
      <c r="T7" s="94">
        <f>VAR(O7:O26)</f>
        <v>8.7516450000001367</v>
      </c>
      <c r="U7" s="94">
        <f>STDEV(O7:O26)</f>
        <v>2.958317934232245</v>
      </c>
      <c r="V7" s="95">
        <f>AVERAGE(Q7:Q26)</f>
        <v>0.97499999999999998</v>
      </c>
      <c r="W7" s="46">
        <v>13.23</v>
      </c>
      <c r="X7" s="64">
        <v>0</v>
      </c>
      <c r="Y7" s="64">
        <v>1.95</v>
      </c>
      <c r="Z7" s="64">
        <v>0.105</v>
      </c>
      <c r="AA7" s="47">
        <f>Y7/$A8</f>
        <v>0.97499999999999998</v>
      </c>
      <c r="AB7" s="47">
        <f>Z7/$A$8</f>
        <v>5.2499999999999998E-2</v>
      </c>
      <c r="AC7" s="4">
        <v>1</v>
      </c>
      <c r="AD7" s="4">
        <v>13.23</v>
      </c>
      <c r="AE7" s="4">
        <v>2</v>
      </c>
      <c r="AF7" s="18">
        <f t="shared" ref="AF7:AF26" si="0">AE7/A$9</f>
        <v>1</v>
      </c>
      <c r="AG7" s="94">
        <f>AVERAGE(AD7:AD26)</f>
        <v>7.9379999999999997</v>
      </c>
      <c r="AH7" s="94">
        <f>AVERAGEIF(AD7:AD26,"&gt;0")</f>
        <v>13.229999999999999</v>
      </c>
      <c r="AI7" s="94">
        <f>VAR(AD7:AD26)</f>
        <v>44.218837894736822</v>
      </c>
      <c r="AJ7" s="94">
        <f>STDEV(AD7:AD26)</f>
        <v>6.6497246480389567</v>
      </c>
      <c r="AK7" s="95">
        <f>AVERAGE(AF7:AF26)</f>
        <v>0.8</v>
      </c>
      <c r="AL7" s="50">
        <v>7.94</v>
      </c>
      <c r="AM7" s="65">
        <v>3.11</v>
      </c>
      <c r="AN7" s="65">
        <v>1.6</v>
      </c>
      <c r="AO7" s="65">
        <v>0.23499999999999999</v>
      </c>
      <c r="AP7" s="51">
        <f>AN7/$A9</f>
        <v>0.8</v>
      </c>
      <c r="AQ7" s="51">
        <f>AO7/$A$9</f>
        <v>0.11749999999999999</v>
      </c>
      <c r="AR7" s="4">
        <v>1</v>
      </c>
      <c r="AS7" s="4">
        <v>13.23</v>
      </c>
      <c r="AT7" s="4">
        <v>2</v>
      </c>
      <c r="AU7" s="18">
        <f>AT7/A$10</f>
        <v>1</v>
      </c>
      <c r="AV7" s="94">
        <f>AVERAGE(AS7:AS26)</f>
        <v>5.2920000000000007</v>
      </c>
      <c r="AW7" s="94">
        <f>AVERAGEIF(AS7:AS26,"&gt;0")</f>
        <v>13.230000000000002</v>
      </c>
      <c r="AX7" s="94">
        <f>VAR(AS7:AS26)</f>
        <v>44.218837894736822</v>
      </c>
      <c r="AY7" s="94">
        <f>STDEV(AS7:AS26)</f>
        <v>6.6497246480389567</v>
      </c>
      <c r="AZ7" s="95">
        <f>AVERAGE(AU7:AU26)</f>
        <v>0.7</v>
      </c>
      <c r="BA7" s="185">
        <v>5.95</v>
      </c>
      <c r="BB7" s="186">
        <v>3.16</v>
      </c>
      <c r="BC7" s="186">
        <v>1.45</v>
      </c>
      <c r="BD7" s="186">
        <v>0.23899999999999999</v>
      </c>
      <c r="BE7" s="187">
        <f>BC7/$A10</f>
        <v>0.72499999999999998</v>
      </c>
      <c r="BF7" s="187">
        <f>BD7/$A$10</f>
        <v>0.1195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2</v>
      </c>
      <c r="B8" s="16">
        <v>10</v>
      </c>
      <c r="C8" s="16">
        <v>10</v>
      </c>
      <c r="D8" s="16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8">
        <f t="shared" ref="J8:J16" si="1">I8/A$7</f>
        <v>1</v>
      </c>
      <c r="N8" s="4">
        <v>2</v>
      </c>
      <c r="O8" s="4">
        <v>13.23</v>
      </c>
      <c r="P8" s="4">
        <v>2</v>
      </c>
      <c r="Q8" s="18">
        <f t="shared" ref="Q8:Q26" si="2">P8/A$8</f>
        <v>1</v>
      </c>
      <c r="AC8" s="4">
        <v>2</v>
      </c>
      <c r="AD8" s="4">
        <v>0</v>
      </c>
      <c r="AE8" s="4">
        <v>1</v>
      </c>
      <c r="AF8" s="18">
        <f t="shared" si="0"/>
        <v>0.5</v>
      </c>
      <c r="AR8" s="4">
        <v>2</v>
      </c>
      <c r="AS8" s="4">
        <v>0</v>
      </c>
      <c r="AT8" s="4">
        <v>1</v>
      </c>
      <c r="AU8" s="18">
        <f t="shared" ref="AU8:AU26" si="3">AT8/A$10</f>
        <v>0.5</v>
      </c>
      <c r="BG8" s="4">
        <v>2</v>
      </c>
      <c r="BH8" s="4"/>
      <c r="BI8" s="4"/>
      <c r="BJ8" s="18">
        <f t="shared" ref="BJ8:BJ26" si="4">BI8/A$11</f>
        <v>0</v>
      </c>
    </row>
    <row r="9" spans="1:73">
      <c r="A9" s="4">
        <f t="shared" ref="A9:A11" si="5">A8</f>
        <v>2</v>
      </c>
      <c r="B9" s="49">
        <v>14</v>
      </c>
      <c r="C9" s="49">
        <v>14</v>
      </c>
      <c r="D9" s="49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8">
        <f t="shared" si="1"/>
        <v>1</v>
      </c>
      <c r="N9" s="4">
        <v>3</v>
      </c>
      <c r="O9" s="4">
        <v>13.23</v>
      </c>
      <c r="P9" s="4">
        <v>2</v>
      </c>
      <c r="Q9" s="18">
        <f t="shared" si="2"/>
        <v>1</v>
      </c>
      <c r="AC9" s="4">
        <v>3</v>
      </c>
      <c r="AD9" s="4">
        <v>0</v>
      </c>
      <c r="AE9" s="4">
        <v>1</v>
      </c>
      <c r="AF9" s="18">
        <f t="shared" si="0"/>
        <v>0.5</v>
      </c>
      <c r="AR9" s="4">
        <v>3</v>
      </c>
      <c r="AS9" s="4">
        <v>0</v>
      </c>
      <c r="AT9" s="4">
        <v>1</v>
      </c>
      <c r="AU9" s="18">
        <f t="shared" si="3"/>
        <v>0.5</v>
      </c>
      <c r="BG9" s="4">
        <v>3</v>
      </c>
      <c r="BH9" s="4"/>
      <c r="BI9" s="4"/>
      <c r="BJ9" s="18">
        <f t="shared" si="4"/>
        <v>0</v>
      </c>
    </row>
    <row r="10" spans="1:73">
      <c r="A10" s="4">
        <f t="shared" si="5"/>
        <v>2</v>
      </c>
      <c r="B10" s="52">
        <v>16</v>
      </c>
      <c r="C10" s="52">
        <v>16</v>
      </c>
      <c r="D10" s="52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8">
        <f t="shared" si="1"/>
        <v>1</v>
      </c>
      <c r="N10" s="4">
        <v>4</v>
      </c>
      <c r="O10" s="4">
        <v>13.23</v>
      </c>
      <c r="P10" s="4">
        <v>2</v>
      </c>
      <c r="Q10" s="18">
        <f t="shared" si="2"/>
        <v>1</v>
      </c>
      <c r="AC10" s="4">
        <v>4</v>
      </c>
      <c r="AD10" s="4">
        <v>0</v>
      </c>
      <c r="AE10" s="4">
        <v>1</v>
      </c>
      <c r="AF10" s="18">
        <f t="shared" si="0"/>
        <v>0.5</v>
      </c>
      <c r="AR10" s="4">
        <v>4</v>
      </c>
      <c r="AS10" s="4">
        <v>0</v>
      </c>
      <c r="AT10" s="4">
        <v>1</v>
      </c>
      <c r="AU10" s="18">
        <f t="shared" si="3"/>
        <v>0.5</v>
      </c>
      <c r="BG10" s="4">
        <v>4</v>
      </c>
      <c r="BH10" s="4"/>
      <c r="BI10" s="4"/>
      <c r="BJ10" s="18">
        <f t="shared" si="4"/>
        <v>0</v>
      </c>
    </row>
    <row r="11" spans="1:73">
      <c r="A11" s="4">
        <f t="shared" si="5"/>
        <v>2</v>
      </c>
      <c r="B11" s="169">
        <v>16</v>
      </c>
      <c r="C11" s="169">
        <v>16</v>
      </c>
      <c r="D11" s="169">
        <f>A11/(B11*C11)</f>
        <v>7.8125E-3</v>
      </c>
      <c r="F11" s="4">
        <v>5</v>
      </c>
      <c r="G11" s="1">
        <v>10</v>
      </c>
      <c r="H11" s="4">
        <v>13.23</v>
      </c>
      <c r="I11" s="4">
        <v>2</v>
      </c>
      <c r="J11" s="18">
        <f t="shared" si="1"/>
        <v>1</v>
      </c>
      <c r="N11" s="4">
        <v>5</v>
      </c>
      <c r="O11" s="4">
        <v>13.23</v>
      </c>
      <c r="P11" s="4">
        <v>2</v>
      </c>
      <c r="Q11" s="18">
        <f t="shared" si="2"/>
        <v>1</v>
      </c>
      <c r="AC11" s="4">
        <v>5</v>
      </c>
      <c r="AD11" s="4">
        <v>0</v>
      </c>
      <c r="AE11" s="4">
        <v>1</v>
      </c>
      <c r="AF11" s="18">
        <f t="shared" si="0"/>
        <v>0.5</v>
      </c>
      <c r="AR11" s="4">
        <v>5</v>
      </c>
      <c r="AS11" s="4">
        <v>0</v>
      </c>
      <c r="AT11" s="4">
        <v>1</v>
      </c>
      <c r="AU11" s="18">
        <f t="shared" si="3"/>
        <v>0.5</v>
      </c>
      <c r="BG11" s="4">
        <v>5</v>
      </c>
      <c r="BH11" s="4"/>
      <c r="BI11" s="4"/>
      <c r="BJ11" s="18">
        <f t="shared" si="4"/>
        <v>0</v>
      </c>
    </row>
    <row r="12" spans="1:73">
      <c r="F12" s="4">
        <v>6</v>
      </c>
      <c r="G12" s="1">
        <v>10</v>
      </c>
      <c r="H12" s="4">
        <v>0</v>
      </c>
      <c r="I12" s="4">
        <v>1</v>
      </c>
      <c r="J12" s="18">
        <f t="shared" si="1"/>
        <v>0.5</v>
      </c>
      <c r="N12" s="4">
        <v>6</v>
      </c>
      <c r="O12" s="4">
        <v>0</v>
      </c>
      <c r="P12" s="4">
        <v>1</v>
      </c>
      <c r="Q12" s="18">
        <f t="shared" si="2"/>
        <v>0.5</v>
      </c>
      <c r="AC12" s="4">
        <v>6</v>
      </c>
      <c r="AD12" s="4">
        <v>0</v>
      </c>
      <c r="AE12" s="4">
        <v>1</v>
      </c>
      <c r="AF12" s="18">
        <f t="shared" si="0"/>
        <v>0.5</v>
      </c>
      <c r="AR12" s="4">
        <v>6</v>
      </c>
      <c r="AS12" s="4">
        <v>0</v>
      </c>
      <c r="AT12" s="4">
        <v>1</v>
      </c>
      <c r="AU12" s="18">
        <f t="shared" si="3"/>
        <v>0.5</v>
      </c>
      <c r="BG12" s="4">
        <v>6</v>
      </c>
      <c r="BH12" s="4"/>
      <c r="BI12" s="4"/>
      <c r="BJ12" s="18">
        <f t="shared" si="4"/>
        <v>0</v>
      </c>
    </row>
    <row r="13" spans="1:73">
      <c r="F13" s="4">
        <v>7</v>
      </c>
      <c r="G13" s="1">
        <v>10</v>
      </c>
      <c r="H13" s="4">
        <v>13.24</v>
      </c>
      <c r="I13" s="4">
        <v>2</v>
      </c>
      <c r="J13" s="18">
        <f t="shared" si="1"/>
        <v>1</v>
      </c>
      <c r="N13" s="4">
        <v>7</v>
      </c>
      <c r="O13" s="4">
        <v>13.23</v>
      </c>
      <c r="P13" s="4">
        <v>2</v>
      </c>
      <c r="Q13" s="18">
        <f t="shared" si="2"/>
        <v>1</v>
      </c>
      <c r="AC13" s="4">
        <v>7</v>
      </c>
      <c r="AD13" s="4">
        <v>0</v>
      </c>
      <c r="AE13" s="4">
        <v>1</v>
      </c>
      <c r="AF13" s="18">
        <f t="shared" si="0"/>
        <v>0.5</v>
      </c>
      <c r="AR13" s="4">
        <v>7</v>
      </c>
      <c r="AS13" s="4">
        <v>0</v>
      </c>
      <c r="AT13" s="4">
        <v>1</v>
      </c>
      <c r="AU13" s="18">
        <f t="shared" si="3"/>
        <v>0.5</v>
      </c>
      <c r="BG13" s="4">
        <v>7</v>
      </c>
      <c r="BH13" s="4"/>
      <c r="BI13" s="4"/>
      <c r="BJ13" s="18">
        <f t="shared" si="4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8">
        <f t="shared" si="1"/>
        <v>1</v>
      </c>
      <c r="N14" s="4">
        <v>8</v>
      </c>
      <c r="O14" s="4">
        <v>13.23</v>
      </c>
      <c r="P14" s="4">
        <v>2</v>
      </c>
      <c r="Q14" s="18">
        <f t="shared" si="2"/>
        <v>1</v>
      </c>
      <c r="AC14" s="4">
        <v>8</v>
      </c>
      <c r="AD14" s="4">
        <v>13.23</v>
      </c>
      <c r="AE14" s="4">
        <v>2</v>
      </c>
      <c r="AF14" s="18">
        <f t="shared" si="0"/>
        <v>1</v>
      </c>
      <c r="AR14" s="4">
        <v>8</v>
      </c>
      <c r="AS14" s="4">
        <v>0</v>
      </c>
      <c r="AT14" s="4">
        <v>1</v>
      </c>
      <c r="AU14" s="18">
        <f t="shared" si="3"/>
        <v>0.5</v>
      </c>
      <c r="BG14" s="4">
        <v>8</v>
      </c>
      <c r="BH14" s="4"/>
      <c r="BI14" s="4"/>
      <c r="BJ14" s="18">
        <f t="shared" si="4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8">
        <f t="shared" si="1"/>
        <v>1</v>
      </c>
      <c r="N15" s="4">
        <v>9</v>
      </c>
      <c r="O15" s="4">
        <v>13.23</v>
      </c>
      <c r="P15" s="4">
        <v>2</v>
      </c>
      <c r="Q15" s="18">
        <f t="shared" si="2"/>
        <v>1</v>
      </c>
      <c r="AC15" s="4">
        <v>9</v>
      </c>
      <c r="AD15" s="4">
        <v>13.23</v>
      </c>
      <c r="AE15" s="4">
        <v>2</v>
      </c>
      <c r="AF15" s="18">
        <f t="shared" si="0"/>
        <v>1</v>
      </c>
      <c r="AR15" s="4">
        <v>9</v>
      </c>
      <c r="AS15" s="4">
        <v>13.23</v>
      </c>
      <c r="AT15" s="4">
        <v>2</v>
      </c>
      <c r="AU15" s="18">
        <f t="shared" si="3"/>
        <v>1</v>
      </c>
      <c r="BG15" s="4">
        <v>9</v>
      </c>
      <c r="BH15" s="4"/>
      <c r="BI15" s="4"/>
      <c r="BJ15" s="18">
        <f t="shared" si="4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8">
        <f t="shared" si="1"/>
        <v>1</v>
      </c>
      <c r="N16" s="4">
        <v>10</v>
      </c>
      <c r="O16" s="4">
        <v>13.23</v>
      </c>
      <c r="P16" s="4">
        <v>2</v>
      </c>
      <c r="Q16" s="18">
        <f t="shared" si="2"/>
        <v>1</v>
      </c>
      <c r="AC16" s="4">
        <v>10</v>
      </c>
      <c r="AD16" s="4">
        <v>13.23</v>
      </c>
      <c r="AE16" s="4">
        <v>2</v>
      </c>
      <c r="AF16" s="18">
        <f t="shared" si="0"/>
        <v>1</v>
      </c>
      <c r="AR16" s="4">
        <v>10</v>
      </c>
      <c r="AS16" s="4">
        <v>13.23</v>
      </c>
      <c r="AT16" s="4">
        <v>2</v>
      </c>
      <c r="AU16" s="18">
        <f t="shared" si="3"/>
        <v>1</v>
      </c>
      <c r="BG16" s="4">
        <v>10</v>
      </c>
      <c r="BH16" s="4"/>
      <c r="BI16" s="4"/>
      <c r="BJ16" s="18">
        <f t="shared" si="4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13.23</v>
      </c>
      <c r="P17" s="4">
        <v>2</v>
      </c>
      <c r="Q17" s="18">
        <f t="shared" si="2"/>
        <v>1</v>
      </c>
      <c r="AC17" s="4">
        <v>11</v>
      </c>
      <c r="AD17" s="4">
        <v>13.23</v>
      </c>
      <c r="AE17" s="4">
        <v>2</v>
      </c>
      <c r="AF17" s="18">
        <f t="shared" si="0"/>
        <v>1</v>
      </c>
      <c r="AR17" s="4">
        <v>11</v>
      </c>
      <c r="AS17" s="4">
        <v>13.23</v>
      </c>
      <c r="AT17" s="4">
        <v>2</v>
      </c>
      <c r="AU17" s="18">
        <f t="shared" si="3"/>
        <v>1</v>
      </c>
      <c r="BG17" s="4">
        <v>11</v>
      </c>
      <c r="BH17" s="4"/>
      <c r="BI17" s="4"/>
      <c r="BJ17" s="18">
        <f t="shared" si="4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13.23</v>
      </c>
      <c r="P18" s="4">
        <v>2</v>
      </c>
      <c r="Q18" s="18">
        <f t="shared" si="2"/>
        <v>1</v>
      </c>
      <c r="AC18" s="4">
        <v>12</v>
      </c>
      <c r="AD18" s="4">
        <v>0</v>
      </c>
      <c r="AE18" s="4">
        <v>1</v>
      </c>
      <c r="AF18" s="18">
        <f t="shared" si="0"/>
        <v>0.5</v>
      </c>
      <c r="AQ18" s="8"/>
      <c r="AR18" s="4">
        <v>12</v>
      </c>
      <c r="AS18" s="4">
        <v>0</v>
      </c>
      <c r="AT18" s="4">
        <v>1</v>
      </c>
      <c r="AU18" s="18">
        <f t="shared" si="3"/>
        <v>0.5</v>
      </c>
      <c r="BG18" s="4">
        <v>12</v>
      </c>
      <c r="BH18" s="4"/>
      <c r="BI18" s="4"/>
      <c r="BJ18" s="18">
        <f t="shared" si="4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13.23</v>
      </c>
      <c r="P19" s="4">
        <v>2</v>
      </c>
      <c r="Q19" s="18">
        <f t="shared" si="2"/>
        <v>1</v>
      </c>
      <c r="AC19" s="4">
        <v>13</v>
      </c>
      <c r="AD19" s="4">
        <v>13.23</v>
      </c>
      <c r="AE19" s="4">
        <v>2</v>
      </c>
      <c r="AF19" s="18">
        <f t="shared" si="0"/>
        <v>1</v>
      </c>
      <c r="AR19" s="4">
        <v>13</v>
      </c>
      <c r="AS19" s="4">
        <v>0</v>
      </c>
      <c r="AT19" s="4">
        <v>1</v>
      </c>
      <c r="AU19" s="18">
        <f t="shared" si="3"/>
        <v>0.5</v>
      </c>
      <c r="BG19" s="4">
        <v>13</v>
      </c>
      <c r="BH19" s="4"/>
      <c r="BI19" s="4"/>
      <c r="BJ19" s="18">
        <f t="shared" si="4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13.23</v>
      </c>
      <c r="P20" s="4">
        <v>2</v>
      </c>
      <c r="Q20" s="18">
        <f t="shared" si="2"/>
        <v>1</v>
      </c>
      <c r="AC20" s="4">
        <v>14</v>
      </c>
      <c r="AD20" s="4">
        <v>13.23</v>
      </c>
      <c r="AE20" s="4">
        <v>2</v>
      </c>
      <c r="AF20" s="18">
        <f t="shared" si="0"/>
        <v>1</v>
      </c>
      <c r="AR20" s="4">
        <v>14</v>
      </c>
      <c r="AS20" s="4">
        <v>0</v>
      </c>
      <c r="AT20" s="4">
        <v>1</v>
      </c>
      <c r="AU20" s="18">
        <f t="shared" si="3"/>
        <v>0.5</v>
      </c>
      <c r="BG20" s="4">
        <v>14</v>
      </c>
      <c r="BH20" s="4"/>
      <c r="BI20" s="4"/>
      <c r="BJ20" s="18">
        <f t="shared" si="4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13.23</v>
      </c>
      <c r="P21" s="4">
        <v>2</v>
      </c>
      <c r="Q21" s="18">
        <f t="shared" si="2"/>
        <v>1</v>
      </c>
      <c r="AC21" s="4">
        <v>15</v>
      </c>
      <c r="AD21" s="4">
        <v>13.23</v>
      </c>
      <c r="AE21" s="4">
        <v>2</v>
      </c>
      <c r="AF21" s="18">
        <f t="shared" si="0"/>
        <v>1</v>
      </c>
      <c r="AR21" s="4">
        <v>15</v>
      </c>
      <c r="AS21" s="4">
        <v>0</v>
      </c>
      <c r="AT21" s="4">
        <v>1</v>
      </c>
      <c r="AU21" s="18">
        <f t="shared" si="3"/>
        <v>0.5</v>
      </c>
      <c r="BG21" s="4">
        <v>15</v>
      </c>
      <c r="BH21" s="4"/>
      <c r="BI21" s="4"/>
      <c r="BJ21" s="18">
        <f t="shared" si="4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13.23</v>
      </c>
      <c r="P22" s="4">
        <v>2</v>
      </c>
      <c r="Q22" s="18">
        <f t="shared" si="2"/>
        <v>1</v>
      </c>
      <c r="AC22" s="4">
        <v>16</v>
      </c>
      <c r="AD22" s="4">
        <v>13.23</v>
      </c>
      <c r="AE22" s="4">
        <v>2</v>
      </c>
      <c r="AF22" s="18">
        <f t="shared" si="0"/>
        <v>1</v>
      </c>
      <c r="AR22" s="4">
        <v>16</v>
      </c>
      <c r="AS22" s="4">
        <v>13.23</v>
      </c>
      <c r="AT22" s="4">
        <v>2</v>
      </c>
      <c r="AU22" s="18">
        <f t="shared" si="3"/>
        <v>1</v>
      </c>
      <c r="BG22" s="4">
        <v>16</v>
      </c>
      <c r="BH22" s="4"/>
      <c r="BI22" s="4"/>
      <c r="BJ22" s="18">
        <f t="shared" si="4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13.23</v>
      </c>
      <c r="P23" s="4">
        <v>2</v>
      </c>
      <c r="Q23" s="18">
        <f t="shared" si="2"/>
        <v>1</v>
      </c>
      <c r="AC23" s="4">
        <v>17</v>
      </c>
      <c r="AD23" s="4">
        <v>13.23</v>
      </c>
      <c r="AE23" s="4">
        <v>2</v>
      </c>
      <c r="AF23" s="18">
        <f t="shared" si="0"/>
        <v>1</v>
      </c>
      <c r="AR23" s="4">
        <v>17</v>
      </c>
      <c r="AS23" s="4">
        <v>13.23</v>
      </c>
      <c r="AT23" s="4">
        <v>2</v>
      </c>
      <c r="AU23" s="18">
        <f t="shared" si="3"/>
        <v>1</v>
      </c>
      <c r="BG23" s="4">
        <v>17</v>
      </c>
      <c r="BH23" s="4"/>
      <c r="BI23" s="4"/>
      <c r="BJ23" s="18">
        <f t="shared" si="4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13.23</v>
      </c>
      <c r="P24" s="4">
        <v>2</v>
      </c>
      <c r="Q24" s="18">
        <f t="shared" si="2"/>
        <v>1</v>
      </c>
      <c r="AC24" s="4">
        <v>18</v>
      </c>
      <c r="AD24" s="4">
        <v>0</v>
      </c>
      <c r="AE24" s="4">
        <v>1</v>
      </c>
      <c r="AF24" s="18">
        <f t="shared" si="0"/>
        <v>0.5</v>
      </c>
      <c r="AR24" s="4">
        <v>18</v>
      </c>
      <c r="AS24" s="4">
        <v>13.23</v>
      </c>
      <c r="AT24" s="4">
        <v>2</v>
      </c>
      <c r="AU24" s="18">
        <f t="shared" si="3"/>
        <v>1</v>
      </c>
      <c r="BG24" s="4">
        <v>18</v>
      </c>
      <c r="BH24" s="4"/>
      <c r="BI24" s="4"/>
      <c r="BJ24" s="18">
        <f t="shared" si="4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13.23</v>
      </c>
      <c r="P25" s="4">
        <v>2</v>
      </c>
      <c r="Q25" s="18">
        <f t="shared" si="2"/>
        <v>1</v>
      </c>
      <c r="AC25" s="4">
        <v>19</v>
      </c>
      <c r="AD25" s="4">
        <v>13.23</v>
      </c>
      <c r="AE25" s="4">
        <v>2</v>
      </c>
      <c r="AF25" s="18">
        <f t="shared" si="0"/>
        <v>1</v>
      </c>
      <c r="AR25" s="4">
        <v>19</v>
      </c>
      <c r="AS25" s="4">
        <v>0</v>
      </c>
      <c r="AT25" s="4">
        <v>1</v>
      </c>
      <c r="AU25" s="18">
        <f t="shared" si="3"/>
        <v>0.5</v>
      </c>
      <c r="BG25" s="4">
        <v>19</v>
      </c>
      <c r="BH25" s="4"/>
      <c r="BI25" s="4"/>
      <c r="BJ25" s="18">
        <f t="shared" si="4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13.23</v>
      </c>
      <c r="P26" s="4">
        <v>2</v>
      </c>
      <c r="Q26" s="18">
        <f t="shared" si="2"/>
        <v>1</v>
      </c>
      <c r="AC26" s="4">
        <v>20</v>
      </c>
      <c r="AD26" s="4">
        <v>13.23</v>
      </c>
      <c r="AE26" s="4">
        <v>2</v>
      </c>
      <c r="AF26" s="18">
        <f t="shared" si="0"/>
        <v>1</v>
      </c>
      <c r="AR26" s="4">
        <v>20</v>
      </c>
      <c r="AS26" s="4">
        <v>13.23</v>
      </c>
      <c r="AT26" s="4">
        <v>2</v>
      </c>
      <c r="AU26" s="18">
        <f t="shared" si="3"/>
        <v>1</v>
      </c>
      <c r="BG26" s="4">
        <v>20</v>
      </c>
      <c r="BH26" s="4"/>
      <c r="BI26" s="4"/>
      <c r="BJ26" s="18">
        <f t="shared" si="4"/>
        <v>0</v>
      </c>
    </row>
    <row r="27" spans="1:73">
      <c r="F27" s="4"/>
      <c r="G27" s="1"/>
      <c r="H27" s="4"/>
      <c r="I27" s="4"/>
      <c r="J27" s="18"/>
    </row>
    <row r="28" spans="1:73">
      <c r="A28" s="108" t="s">
        <v>15</v>
      </c>
      <c r="B28" s="108"/>
      <c r="F28" s="4"/>
      <c r="G28" s="1"/>
      <c r="H28" s="4"/>
      <c r="I28" s="4"/>
      <c r="J28" s="18"/>
    </row>
    <row r="29" spans="1:73">
      <c r="A29" s="12">
        <v>1</v>
      </c>
      <c r="B29" s="13" t="s">
        <v>16</v>
      </c>
      <c r="G29" s="1"/>
      <c r="J29" s="6"/>
    </row>
    <row r="30" spans="1:73" ht="15.75">
      <c r="G30" s="1"/>
      <c r="J30" s="6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99" t="s">
        <v>40</v>
      </c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1"/>
      <c r="AR30" s="102" t="s">
        <v>41</v>
      </c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4"/>
      <c r="BG30" s="156" t="s">
        <v>55</v>
      </c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8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44" t="s">
        <v>1</v>
      </c>
      <c r="I31" s="44" t="s">
        <v>3</v>
      </c>
      <c r="J31" s="44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6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2</v>
      </c>
      <c r="B32" s="15">
        <f>B7</f>
        <v>10</v>
      </c>
      <c r="C32" s="15">
        <f t="shared" ref="C32:D32" si="6">C7</f>
        <v>10</v>
      </c>
      <c r="D32" s="15">
        <f t="shared" si="6"/>
        <v>0.02</v>
      </c>
      <c r="F32" s="4">
        <v>1</v>
      </c>
      <c r="G32" s="1">
        <v>15</v>
      </c>
      <c r="H32" s="4">
        <v>13.23</v>
      </c>
      <c r="I32" s="4">
        <v>2</v>
      </c>
      <c r="J32" s="18">
        <f>I32/A$32</f>
        <v>1</v>
      </c>
      <c r="K32" s="14">
        <f>AVERAGE(H32:H41)</f>
        <v>13.23</v>
      </c>
      <c r="L32" s="14">
        <f>AVERAGEIF(H32:H41,"&gt;0")</f>
        <v>13.23</v>
      </c>
      <c r="M32" s="17">
        <f>AVERAGE(J32:J41)</f>
        <v>1</v>
      </c>
      <c r="N32" s="4">
        <v>1</v>
      </c>
      <c r="O32" s="4">
        <v>13.23</v>
      </c>
      <c r="P32" s="4">
        <v>2</v>
      </c>
      <c r="Q32" s="18">
        <f>P32/A$33</f>
        <v>1</v>
      </c>
      <c r="R32" s="94">
        <f>AVERAGE(O32:O51)</f>
        <v>13.229999999999995</v>
      </c>
      <c r="S32" s="94">
        <f>AVERAGEIF(O32:O51,"&gt;0")</f>
        <v>13.229999999999995</v>
      </c>
      <c r="T32" s="94">
        <f>VAR(O32:O51)</f>
        <v>2.9893676408375182E-29</v>
      </c>
      <c r="U32" s="94">
        <f>STDEV(O32:O51)</f>
        <v>5.4675109884091849E-15</v>
      </c>
      <c r="V32" s="95">
        <f>AVERAGE(Q32:Q51)</f>
        <v>1</v>
      </c>
      <c r="W32" s="46">
        <v>13.2</v>
      </c>
      <c r="X32" s="64">
        <f>2.05*10^-7</f>
        <v>2.0499999999999997E-7</v>
      </c>
      <c r="Y32" s="64">
        <v>2</v>
      </c>
      <c r="Z32" s="64">
        <v>0</v>
      </c>
      <c r="AA32" s="47">
        <f>Y32/$A33</f>
        <v>1</v>
      </c>
      <c r="AB32" s="47">
        <f>Z32/$A$33</f>
        <v>0</v>
      </c>
      <c r="AC32" s="4">
        <v>1</v>
      </c>
      <c r="AD32" s="4">
        <v>13.23</v>
      </c>
      <c r="AE32" s="4">
        <v>2</v>
      </c>
      <c r="AF32" s="18">
        <f>AE32/A$34</f>
        <v>1</v>
      </c>
      <c r="AG32" s="94">
        <f>AVERAGE(AD32:AD51)</f>
        <v>13.229999999999995</v>
      </c>
      <c r="AH32" s="94">
        <f>AVERAGEIF(AD32:AD51,"&gt;0")</f>
        <v>13.229999999999995</v>
      </c>
      <c r="AI32" s="94">
        <f>VAR(AD32:AD51)</f>
        <v>2.9893676408375182E-29</v>
      </c>
      <c r="AJ32" s="94">
        <f>STDEV(AD32:AD51)</f>
        <v>5.4675109884091849E-15</v>
      </c>
      <c r="AK32" s="95">
        <f>AVERAGE(AF32:AF51)</f>
        <v>1</v>
      </c>
      <c r="AL32" s="50">
        <v>13.2</v>
      </c>
      <c r="AM32" s="65">
        <f>2.05*10^-7</f>
        <v>2.0499999999999997E-7</v>
      </c>
      <c r="AN32" s="65">
        <v>2</v>
      </c>
      <c r="AO32" s="65">
        <v>0</v>
      </c>
      <c r="AP32" s="51">
        <f>AN32/$A34</f>
        <v>1</v>
      </c>
      <c r="AQ32" s="51">
        <f>AO32/$A$34</f>
        <v>0</v>
      </c>
      <c r="AR32" s="4">
        <v>1</v>
      </c>
      <c r="AS32" s="4">
        <v>13.23</v>
      </c>
      <c r="AT32" s="4">
        <v>2</v>
      </c>
      <c r="AU32" s="18">
        <f>AT32/A$35</f>
        <v>1</v>
      </c>
      <c r="AV32" s="94">
        <f>AVERAGE(AS32:AS51)</f>
        <v>12.568499999999997</v>
      </c>
      <c r="AW32" s="94">
        <f>AVERAGEIF(AS32:AS51,"&gt;0")</f>
        <v>13.229999999999995</v>
      </c>
      <c r="AX32" s="94">
        <f>VAR(AS32:AS51)</f>
        <v>8.7516450000001367</v>
      </c>
      <c r="AY32" s="94">
        <f>STDEV(AS32:AS51)</f>
        <v>2.958317934232245</v>
      </c>
      <c r="AZ32" s="95">
        <f>AVERAGE(AU32:AU51)</f>
        <v>0.97499999999999998</v>
      </c>
      <c r="BA32" s="185">
        <v>12.6</v>
      </c>
      <c r="BB32" s="186">
        <v>1.38</v>
      </c>
      <c r="BC32" s="186">
        <v>1.95</v>
      </c>
      <c r="BD32" s="186">
        <v>0.105</v>
      </c>
      <c r="BE32" s="187">
        <f>BC32/$A35</f>
        <v>0.97499999999999998</v>
      </c>
      <c r="BF32" s="187">
        <f>BD32/$A$35</f>
        <v>5.2499999999999998E-2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7">A8</f>
        <v>2</v>
      </c>
      <c r="B33" s="16">
        <f t="shared" ref="B33:D33" si="8">B8</f>
        <v>10</v>
      </c>
      <c r="C33" s="16">
        <f t="shared" si="8"/>
        <v>10</v>
      </c>
      <c r="D33" s="16">
        <f t="shared" si="8"/>
        <v>0.02</v>
      </c>
      <c r="F33" s="4">
        <v>2</v>
      </c>
      <c r="G33" s="1">
        <v>15</v>
      </c>
      <c r="H33" s="4">
        <v>13.23</v>
      </c>
      <c r="I33" s="4">
        <v>2</v>
      </c>
      <c r="J33" s="18">
        <f t="shared" ref="J33:J41" si="9">I33/A$32</f>
        <v>1</v>
      </c>
      <c r="N33" s="4">
        <v>2</v>
      </c>
      <c r="O33" s="4">
        <v>13.23</v>
      </c>
      <c r="P33" s="4">
        <v>2</v>
      </c>
      <c r="Q33" s="18">
        <f t="shared" ref="Q33:Q51" si="10">P33/A$33</f>
        <v>1</v>
      </c>
      <c r="AC33" s="4">
        <v>2</v>
      </c>
      <c r="AD33" s="4">
        <v>13.23</v>
      </c>
      <c r="AE33" s="4">
        <v>2</v>
      </c>
      <c r="AF33" s="18">
        <f t="shared" ref="AF33:AF51" si="11">AE33/A$34</f>
        <v>1</v>
      </c>
      <c r="AO33" s="66"/>
      <c r="AR33" s="4">
        <v>2</v>
      </c>
      <c r="AS33" s="4">
        <v>13.23</v>
      </c>
      <c r="AT33" s="4">
        <v>2</v>
      </c>
      <c r="AU33" s="18">
        <f t="shared" ref="AU33:AU51" si="12">AT33/A$35</f>
        <v>1</v>
      </c>
      <c r="BG33" s="4">
        <v>2</v>
      </c>
      <c r="BH33" s="4"/>
      <c r="BI33" s="4"/>
      <c r="BJ33" s="18">
        <f t="shared" ref="BJ33:BJ51" si="13">BI33/A$36</f>
        <v>0</v>
      </c>
    </row>
    <row r="34" spans="1:62">
      <c r="A34" s="4">
        <f t="shared" si="7"/>
        <v>2</v>
      </c>
      <c r="B34" s="49">
        <f t="shared" ref="B34:D34" si="14">B9</f>
        <v>14</v>
      </c>
      <c r="C34" s="49">
        <f t="shared" si="14"/>
        <v>14</v>
      </c>
      <c r="D34" s="49">
        <f t="shared" si="14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8">
        <f t="shared" si="9"/>
        <v>1</v>
      </c>
      <c r="N34" s="4">
        <v>3</v>
      </c>
      <c r="O34" s="4">
        <v>13.23</v>
      </c>
      <c r="P34" s="4">
        <v>2</v>
      </c>
      <c r="Q34" s="18">
        <f t="shared" si="10"/>
        <v>1</v>
      </c>
      <c r="AC34" s="4">
        <v>3</v>
      </c>
      <c r="AD34" s="4">
        <v>13.23</v>
      </c>
      <c r="AE34" s="4">
        <v>2</v>
      </c>
      <c r="AF34" s="18">
        <f t="shared" si="11"/>
        <v>1</v>
      </c>
      <c r="AR34" s="4">
        <v>3</v>
      </c>
      <c r="AS34" s="4">
        <v>13.23</v>
      </c>
      <c r="AT34" s="4">
        <v>2</v>
      </c>
      <c r="AU34" s="18">
        <f t="shared" si="12"/>
        <v>1</v>
      </c>
      <c r="BG34" s="4">
        <v>3</v>
      </c>
      <c r="BH34" s="4"/>
      <c r="BI34" s="4"/>
      <c r="BJ34" s="18">
        <f t="shared" si="13"/>
        <v>0</v>
      </c>
    </row>
    <row r="35" spans="1:62">
      <c r="A35" s="4">
        <f t="shared" si="7"/>
        <v>2</v>
      </c>
      <c r="B35" s="52">
        <f t="shared" ref="B35:D36" si="15">B10</f>
        <v>16</v>
      </c>
      <c r="C35" s="52">
        <f t="shared" si="15"/>
        <v>16</v>
      </c>
      <c r="D35" s="52">
        <f t="shared" si="15"/>
        <v>7.8125E-3</v>
      </c>
      <c r="F35" s="4">
        <v>4</v>
      </c>
      <c r="G35" s="1">
        <v>15</v>
      </c>
      <c r="H35" s="4">
        <v>13.23</v>
      </c>
      <c r="I35" s="4">
        <v>2</v>
      </c>
      <c r="J35" s="18">
        <f t="shared" si="9"/>
        <v>1</v>
      </c>
      <c r="N35" s="4">
        <v>4</v>
      </c>
      <c r="O35" s="4">
        <v>13.23</v>
      </c>
      <c r="P35" s="4">
        <v>2</v>
      </c>
      <c r="Q35" s="18">
        <f t="shared" si="10"/>
        <v>1</v>
      </c>
      <c r="AC35" s="4">
        <v>4</v>
      </c>
      <c r="AD35" s="4">
        <v>13.23</v>
      </c>
      <c r="AE35" s="4">
        <v>2</v>
      </c>
      <c r="AF35" s="18">
        <f t="shared" si="11"/>
        <v>1</v>
      </c>
      <c r="AR35" s="4">
        <v>4</v>
      </c>
      <c r="AS35" s="4">
        <v>13.23</v>
      </c>
      <c r="AT35" s="4">
        <v>2</v>
      </c>
      <c r="AU35" s="18">
        <f t="shared" si="12"/>
        <v>1</v>
      </c>
      <c r="BG35" s="4">
        <v>4</v>
      </c>
      <c r="BH35" s="4"/>
      <c r="BI35" s="4"/>
      <c r="BJ35" s="18">
        <f t="shared" si="13"/>
        <v>0</v>
      </c>
    </row>
    <row r="36" spans="1:62">
      <c r="A36" s="4">
        <f t="shared" si="7"/>
        <v>2</v>
      </c>
      <c r="B36" s="169">
        <f t="shared" si="15"/>
        <v>16</v>
      </c>
      <c r="C36" s="169">
        <f t="shared" si="15"/>
        <v>16</v>
      </c>
      <c r="D36" s="169">
        <f t="shared" si="15"/>
        <v>7.8125E-3</v>
      </c>
      <c r="F36" s="4">
        <v>5</v>
      </c>
      <c r="G36" s="1">
        <v>15</v>
      </c>
      <c r="H36" s="4">
        <v>13.23</v>
      </c>
      <c r="I36" s="4">
        <v>2</v>
      </c>
      <c r="J36" s="18">
        <f t="shared" si="9"/>
        <v>1</v>
      </c>
      <c r="N36" s="4">
        <v>5</v>
      </c>
      <c r="O36" s="4">
        <v>13.23</v>
      </c>
      <c r="P36" s="4">
        <v>2</v>
      </c>
      <c r="Q36" s="18">
        <f t="shared" si="10"/>
        <v>1</v>
      </c>
      <c r="AC36" s="4">
        <v>5</v>
      </c>
      <c r="AD36" s="4">
        <v>13.23</v>
      </c>
      <c r="AE36" s="4">
        <v>2</v>
      </c>
      <c r="AF36" s="18">
        <f t="shared" si="11"/>
        <v>1</v>
      </c>
      <c r="AR36" s="4">
        <v>5</v>
      </c>
      <c r="AS36" s="4">
        <v>13.23</v>
      </c>
      <c r="AT36" s="4">
        <v>2</v>
      </c>
      <c r="AU36" s="18">
        <f t="shared" si="12"/>
        <v>1</v>
      </c>
      <c r="BG36" s="4">
        <v>5</v>
      </c>
      <c r="BH36" s="4"/>
      <c r="BI36" s="4"/>
      <c r="BJ36" s="18">
        <f t="shared" si="13"/>
        <v>0</v>
      </c>
    </row>
    <row r="37" spans="1:62">
      <c r="A37" s="1"/>
      <c r="F37" s="4">
        <v>6</v>
      </c>
      <c r="G37" s="1">
        <v>15</v>
      </c>
      <c r="H37" s="4">
        <v>13.23</v>
      </c>
      <c r="I37" s="4">
        <v>2</v>
      </c>
      <c r="J37" s="18">
        <f t="shared" si="9"/>
        <v>1</v>
      </c>
      <c r="N37" s="4">
        <v>6</v>
      </c>
      <c r="O37" s="4">
        <v>13.23</v>
      </c>
      <c r="P37" s="4">
        <v>2</v>
      </c>
      <c r="Q37" s="18">
        <f t="shared" si="10"/>
        <v>1</v>
      </c>
      <c r="AC37" s="4">
        <v>6</v>
      </c>
      <c r="AD37" s="4">
        <v>13.23</v>
      </c>
      <c r="AE37" s="4">
        <v>2</v>
      </c>
      <c r="AF37" s="18">
        <f t="shared" si="11"/>
        <v>1</v>
      </c>
      <c r="AR37" s="4">
        <v>6</v>
      </c>
      <c r="AS37" s="4">
        <v>0</v>
      </c>
      <c r="AT37" s="4">
        <v>1</v>
      </c>
      <c r="AU37" s="18">
        <f t="shared" si="12"/>
        <v>0.5</v>
      </c>
      <c r="BG37" s="4">
        <v>6</v>
      </c>
      <c r="BH37" s="4"/>
      <c r="BI37" s="4"/>
      <c r="BJ37" s="18">
        <f t="shared" si="13"/>
        <v>0</v>
      </c>
    </row>
    <row r="38" spans="1:62">
      <c r="F38" s="4">
        <v>7</v>
      </c>
      <c r="G38" s="1">
        <v>15</v>
      </c>
      <c r="H38" s="4">
        <v>13.23</v>
      </c>
      <c r="I38" s="4">
        <v>2</v>
      </c>
      <c r="J38" s="18">
        <f t="shared" si="9"/>
        <v>1</v>
      </c>
      <c r="N38" s="4">
        <v>7</v>
      </c>
      <c r="O38" s="4">
        <v>13.23</v>
      </c>
      <c r="P38" s="4">
        <v>2</v>
      </c>
      <c r="Q38" s="18">
        <f t="shared" si="10"/>
        <v>1</v>
      </c>
      <c r="AC38" s="4">
        <v>7</v>
      </c>
      <c r="AD38" s="4">
        <v>13.23</v>
      </c>
      <c r="AE38" s="4">
        <v>2</v>
      </c>
      <c r="AF38" s="18">
        <f t="shared" si="11"/>
        <v>1</v>
      </c>
      <c r="AR38" s="4">
        <v>7</v>
      </c>
      <c r="AS38" s="4">
        <v>13.23</v>
      </c>
      <c r="AT38" s="4">
        <v>2</v>
      </c>
      <c r="AU38" s="18">
        <f t="shared" si="12"/>
        <v>1</v>
      </c>
      <c r="BG38" s="4">
        <v>7</v>
      </c>
      <c r="BH38" s="4"/>
      <c r="BI38" s="4"/>
      <c r="BJ38" s="18">
        <f t="shared" si="13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8">
        <f t="shared" si="9"/>
        <v>1</v>
      </c>
      <c r="N39" s="4">
        <v>8</v>
      </c>
      <c r="O39" s="4">
        <v>13.23</v>
      </c>
      <c r="P39" s="4">
        <v>2</v>
      </c>
      <c r="Q39" s="18">
        <f t="shared" si="10"/>
        <v>1</v>
      </c>
      <c r="AC39" s="4">
        <v>8</v>
      </c>
      <c r="AD39" s="4">
        <v>13.23</v>
      </c>
      <c r="AE39" s="4">
        <v>2</v>
      </c>
      <c r="AF39" s="18">
        <f t="shared" si="11"/>
        <v>1</v>
      </c>
      <c r="AR39" s="4">
        <v>8</v>
      </c>
      <c r="AS39" s="4">
        <v>13.23</v>
      </c>
      <c r="AT39" s="4">
        <v>2</v>
      </c>
      <c r="AU39" s="18">
        <f t="shared" si="12"/>
        <v>1</v>
      </c>
      <c r="BG39" s="4">
        <v>8</v>
      </c>
      <c r="BH39" s="4"/>
      <c r="BI39" s="4"/>
      <c r="BJ39" s="18">
        <f t="shared" si="13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8">
        <f t="shared" si="9"/>
        <v>1</v>
      </c>
      <c r="N40" s="4">
        <v>9</v>
      </c>
      <c r="O40" s="4">
        <v>13.23</v>
      </c>
      <c r="P40" s="4">
        <v>2</v>
      </c>
      <c r="Q40" s="18">
        <f t="shared" si="10"/>
        <v>1</v>
      </c>
      <c r="AC40" s="4">
        <v>9</v>
      </c>
      <c r="AD40" s="4">
        <v>13.23</v>
      </c>
      <c r="AE40" s="4">
        <v>2</v>
      </c>
      <c r="AF40" s="18">
        <f t="shared" si="11"/>
        <v>1</v>
      </c>
      <c r="AR40" s="4">
        <v>9</v>
      </c>
      <c r="AS40" s="4">
        <v>13.23</v>
      </c>
      <c r="AT40" s="4">
        <v>2</v>
      </c>
      <c r="AU40" s="18">
        <f t="shared" si="12"/>
        <v>1</v>
      </c>
      <c r="BG40" s="4">
        <v>9</v>
      </c>
      <c r="BH40" s="4"/>
      <c r="BI40" s="4"/>
      <c r="BJ40" s="18">
        <f t="shared" si="13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8">
        <f t="shared" si="9"/>
        <v>1</v>
      </c>
      <c r="N41" s="4">
        <v>10</v>
      </c>
      <c r="O41" s="4">
        <v>13.23</v>
      </c>
      <c r="P41" s="4">
        <v>2</v>
      </c>
      <c r="Q41" s="18">
        <f t="shared" si="10"/>
        <v>1</v>
      </c>
      <c r="AC41" s="4">
        <v>10</v>
      </c>
      <c r="AD41" s="4">
        <v>13.23</v>
      </c>
      <c r="AE41" s="4">
        <v>2</v>
      </c>
      <c r="AF41" s="18">
        <f t="shared" si="11"/>
        <v>1</v>
      </c>
      <c r="AR41" s="4">
        <v>10</v>
      </c>
      <c r="AS41" s="4">
        <v>13.23</v>
      </c>
      <c r="AT41" s="4">
        <v>2</v>
      </c>
      <c r="AU41" s="18">
        <f t="shared" si="12"/>
        <v>1</v>
      </c>
      <c r="BG41" s="4">
        <v>10</v>
      </c>
      <c r="BH41" s="4"/>
      <c r="BI41" s="4"/>
      <c r="BJ41" s="18">
        <f t="shared" si="13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8">
        <f t="shared" si="10"/>
        <v>1</v>
      </c>
      <c r="AC42" s="4">
        <v>11</v>
      </c>
      <c r="AD42" s="4">
        <v>13.23</v>
      </c>
      <c r="AE42" s="4">
        <v>2</v>
      </c>
      <c r="AF42" s="18">
        <f t="shared" si="11"/>
        <v>1</v>
      </c>
      <c r="AR42" s="4">
        <v>11</v>
      </c>
      <c r="AS42" s="4">
        <v>13.23</v>
      </c>
      <c r="AT42" s="4">
        <v>2</v>
      </c>
      <c r="AU42" s="18">
        <f t="shared" si="12"/>
        <v>1</v>
      </c>
      <c r="BG42" s="4">
        <v>11</v>
      </c>
      <c r="BH42" s="4"/>
      <c r="BI42" s="4"/>
      <c r="BJ42" s="18">
        <f t="shared" si="13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8">
        <f t="shared" si="10"/>
        <v>1</v>
      </c>
      <c r="AC43" s="4">
        <v>12</v>
      </c>
      <c r="AD43" s="4">
        <v>13.23</v>
      </c>
      <c r="AE43" s="4">
        <v>2</v>
      </c>
      <c r="AF43" s="18">
        <f t="shared" si="11"/>
        <v>1</v>
      </c>
      <c r="AR43" s="4">
        <v>12</v>
      </c>
      <c r="AS43" s="4">
        <v>13.23</v>
      </c>
      <c r="AT43" s="4">
        <v>2</v>
      </c>
      <c r="AU43" s="18">
        <f t="shared" si="12"/>
        <v>1</v>
      </c>
      <c r="BG43" s="4">
        <v>12</v>
      </c>
      <c r="BH43" s="4"/>
      <c r="BI43" s="4"/>
      <c r="BJ43" s="18">
        <f t="shared" si="13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8">
        <f t="shared" si="10"/>
        <v>1</v>
      </c>
      <c r="AC44" s="4">
        <v>13</v>
      </c>
      <c r="AD44" s="4">
        <v>13.23</v>
      </c>
      <c r="AE44" s="4">
        <v>2</v>
      </c>
      <c r="AF44" s="18">
        <f t="shared" si="11"/>
        <v>1</v>
      </c>
      <c r="AR44" s="4">
        <v>13</v>
      </c>
      <c r="AS44" s="4">
        <v>13.23</v>
      </c>
      <c r="AT44" s="4">
        <v>2</v>
      </c>
      <c r="AU44" s="18">
        <f t="shared" si="12"/>
        <v>1</v>
      </c>
      <c r="BG44" s="4">
        <v>13</v>
      </c>
      <c r="BH44" s="4"/>
      <c r="BI44" s="4"/>
      <c r="BJ44" s="18">
        <f t="shared" si="13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8">
        <f t="shared" si="10"/>
        <v>1</v>
      </c>
      <c r="AC45" s="4">
        <v>14</v>
      </c>
      <c r="AD45" s="4">
        <v>13.23</v>
      </c>
      <c r="AE45" s="4">
        <v>2</v>
      </c>
      <c r="AF45" s="18">
        <f t="shared" si="11"/>
        <v>1</v>
      </c>
      <c r="AR45" s="4">
        <v>14</v>
      </c>
      <c r="AS45" s="4">
        <v>13.23</v>
      </c>
      <c r="AT45" s="4">
        <v>2</v>
      </c>
      <c r="AU45" s="18">
        <f t="shared" si="12"/>
        <v>1</v>
      </c>
      <c r="BG45" s="4">
        <v>14</v>
      </c>
      <c r="BH45" s="4"/>
      <c r="BI45" s="4"/>
      <c r="BJ45" s="18">
        <f t="shared" si="13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8">
        <f t="shared" si="10"/>
        <v>1</v>
      </c>
      <c r="AC46" s="4">
        <v>15</v>
      </c>
      <c r="AD46" s="4">
        <v>13.23</v>
      </c>
      <c r="AE46" s="4">
        <v>2</v>
      </c>
      <c r="AF46" s="18">
        <f t="shared" si="11"/>
        <v>1</v>
      </c>
      <c r="AR46" s="4">
        <v>15</v>
      </c>
      <c r="AS46" s="4">
        <v>13.23</v>
      </c>
      <c r="AT46" s="4">
        <v>2</v>
      </c>
      <c r="AU46" s="18">
        <f t="shared" si="12"/>
        <v>1</v>
      </c>
      <c r="BG46" s="4">
        <v>15</v>
      </c>
      <c r="BH46" s="4"/>
      <c r="BI46" s="4"/>
      <c r="BJ46" s="18">
        <f t="shared" si="13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8">
        <f t="shared" si="10"/>
        <v>1</v>
      </c>
      <c r="AC47" s="4">
        <v>16</v>
      </c>
      <c r="AD47" s="4">
        <v>13.23</v>
      </c>
      <c r="AE47" s="4">
        <v>2</v>
      </c>
      <c r="AF47" s="18">
        <f t="shared" si="11"/>
        <v>1</v>
      </c>
      <c r="AR47" s="4">
        <v>16</v>
      </c>
      <c r="AS47" s="4">
        <v>13.23</v>
      </c>
      <c r="AT47" s="4">
        <v>2</v>
      </c>
      <c r="AU47" s="18">
        <f t="shared" si="12"/>
        <v>1</v>
      </c>
      <c r="BG47" s="4">
        <v>16</v>
      </c>
      <c r="BH47" s="4"/>
      <c r="BI47" s="4"/>
      <c r="BJ47" s="18">
        <f t="shared" si="13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8">
        <f t="shared" si="10"/>
        <v>1</v>
      </c>
      <c r="AC48" s="4">
        <v>17</v>
      </c>
      <c r="AD48" s="4">
        <v>13.23</v>
      </c>
      <c r="AE48" s="4">
        <v>2</v>
      </c>
      <c r="AF48" s="18">
        <f t="shared" si="11"/>
        <v>1</v>
      </c>
      <c r="AR48" s="4">
        <v>17</v>
      </c>
      <c r="AS48" s="4">
        <v>13.23</v>
      </c>
      <c r="AT48" s="4">
        <v>2</v>
      </c>
      <c r="AU48" s="18">
        <f t="shared" si="12"/>
        <v>1</v>
      </c>
      <c r="BG48" s="4">
        <v>17</v>
      </c>
      <c r="BH48" s="4"/>
      <c r="BI48" s="4"/>
      <c r="BJ48" s="18">
        <f t="shared" si="13"/>
        <v>0</v>
      </c>
    </row>
    <row r="49" spans="1:73">
      <c r="F49" s="4">
        <v>18</v>
      </c>
      <c r="N49" s="4">
        <v>18</v>
      </c>
      <c r="O49" s="4">
        <v>13.23</v>
      </c>
      <c r="P49" s="4">
        <v>2</v>
      </c>
      <c r="Q49" s="18">
        <f t="shared" si="10"/>
        <v>1</v>
      </c>
      <c r="AC49" s="4">
        <v>18</v>
      </c>
      <c r="AD49" s="4">
        <v>13.23</v>
      </c>
      <c r="AE49" s="4">
        <v>2</v>
      </c>
      <c r="AF49" s="18">
        <f t="shared" si="11"/>
        <v>1</v>
      </c>
      <c r="AR49" s="4">
        <v>18</v>
      </c>
      <c r="AS49" s="4">
        <v>13.23</v>
      </c>
      <c r="AT49" s="4">
        <v>2</v>
      </c>
      <c r="AU49" s="18">
        <f t="shared" si="12"/>
        <v>1</v>
      </c>
      <c r="BG49" s="4">
        <v>18</v>
      </c>
      <c r="BH49" s="4"/>
      <c r="BI49" s="4"/>
      <c r="BJ49" s="18">
        <f t="shared" si="13"/>
        <v>0</v>
      </c>
    </row>
    <row r="50" spans="1:73">
      <c r="F50" s="4">
        <v>19</v>
      </c>
      <c r="N50" s="4">
        <v>19</v>
      </c>
      <c r="O50" s="4">
        <v>13.23</v>
      </c>
      <c r="P50" s="4">
        <v>2</v>
      </c>
      <c r="Q50" s="18">
        <f t="shared" si="10"/>
        <v>1</v>
      </c>
      <c r="AC50" s="4">
        <v>19</v>
      </c>
      <c r="AD50" s="4">
        <v>13.23</v>
      </c>
      <c r="AE50" s="4">
        <v>2</v>
      </c>
      <c r="AF50" s="18">
        <f t="shared" si="11"/>
        <v>1</v>
      </c>
      <c r="AR50" s="4">
        <v>19</v>
      </c>
      <c r="AS50" s="4">
        <v>13.23</v>
      </c>
      <c r="AT50" s="4">
        <v>2</v>
      </c>
      <c r="AU50" s="18">
        <f t="shared" si="12"/>
        <v>1</v>
      </c>
      <c r="BG50" s="4">
        <v>19</v>
      </c>
      <c r="BH50" s="4"/>
      <c r="BI50" s="4"/>
      <c r="BJ50" s="18">
        <f t="shared" si="13"/>
        <v>0</v>
      </c>
    </row>
    <row r="51" spans="1:73">
      <c r="F51" s="4">
        <v>20</v>
      </c>
      <c r="N51" s="4">
        <v>20</v>
      </c>
      <c r="O51" s="4">
        <v>13.23</v>
      </c>
      <c r="P51" s="4">
        <v>2</v>
      </c>
      <c r="Q51" s="18">
        <f t="shared" si="10"/>
        <v>1</v>
      </c>
      <c r="AC51" s="4">
        <v>20</v>
      </c>
      <c r="AD51" s="4">
        <v>13.23</v>
      </c>
      <c r="AE51" s="4">
        <v>2</v>
      </c>
      <c r="AF51" s="18">
        <f t="shared" si="11"/>
        <v>1</v>
      </c>
      <c r="AR51" s="4">
        <v>20</v>
      </c>
      <c r="AS51" s="4">
        <v>13.23</v>
      </c>
      <c r="AT51" s="4">
        <v>2</v>
      </c>
      <c r="AU51" s="18">
        <f t="shared" si="12"/>
        <v>1</v>
      </c>
      <c r="BG51" s="4">
        <v>20</v>
      </c>
      <c r="BH51" s="4"/>
      <c r="BI51" s="4"/>
      <c r="BJ51" s="18">
        <f t="shared" si="13"/>
        <v>0</v>
      </c>
    </row>
    <row r="53" spans="1:73">
      <c r="A53" s="108" t="s">
        <v>15</v>
      </c>
      <c r="B53" s="108"/>
      <c r="F53" s="4"/>
      <c r="G53" s="1"/>
      <c r="H53" s="4"/>
      <c r="I53" s="4"/>
      <c r="J53" s="18"/>
    </row>
    <row r="54" spans="1:73">
      <c r="A54" s="12">
        <v>1</v>
      </c>
      <c r="B54" s="13" t="s">
        <v>16</v>
      </c>
      <c r="G54" s="1"/>
      <c r="J54" s="6"/>
    </row>
    <row r="55" spans="1:73" ht="15.75">
      <c r="G55" s="1"/>
      <c r="J55" s="6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99" t="s">
        <v>40</v>
      </c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1"/>
      <c r="AR55" s="102" t="s">
        <v>41</v>
      </c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4"/>
      <c r="BG55" s="156" t="s">
        <v>55</v>
      </c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8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44" t="s">
        <v>1</v>
      </c>
      <c r="I56" s="44" t="s">
        <v>3</v>
      </c>
      <c r="J56" s="44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6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2</v>
      </c>
      <c r="B57" s="15">
        <f>B32</f>
        <v>10</v>
      </c>
      <c r="C57" s="15">
        <f t="shared" ref="C57:D57" si="16">C32</f>
        <v>10</v>
      </c>
      <c r="D57" s="15">
        <f t="shared" si="16"/>
        <v>0.02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13.23</v>
      </c>
      <c r="P57" s="4">
        <v>2</v>
      </c>
      <c r="Q57" s="18">
        <f>P57/A$33</f>
        <v>1</v>
      </c>
      <c r="R57" s="94">
        <f>AVERAGE(O57:O76)</f>
        <v>13.229999999999995</v>
      </c>
      <c r="S57" s="94">
        <f>AVERAGEIF(O57:O76,"&gt;0")</f>
        <v>13.229999999999995</v>
      </c>
      <c r="T57" s="94">
        <f>VAR(O57:O76)</f>
        <v>2.9893676408375182E-29</v>
      </c>
      <c r="U57" s="94">
        <f>STDEV(O57:O76)</f>
        <v>5.4675109884091849E-15</v>
      </c>
      <c r="V57" s="95">
        <f>AVERAGE(Q57:Q76)</f>
        <v>1</v>
      </c>
      <c r="W57" s="46">
        <v>13.2</v>
      </c>
      <c r="X57" s="64">
        <f>2.05*10^-7</f>
        <v>2.0499999999999997E-7</v>
      </c>
      <c r="Y57" s="64">
        <v>2</v>
      </c>
      <c r="Z57" s="64">
        <v>0</v>
      </c>
      <c r="AA57" s="47">
        <f>Y57/$A58</f>
        <v>1</v>
      </c>
      <c r="AB57" s="47">
        <f>Z57/$A$33</f>
        <v>0</v>
      </c>
      <c r="AC57" s="4">
        <v>1</v>
      </c>
      <c r="AD57" s="4">
        <v>13.23</v>
      </c>
      <c r="AE57" s="4">
        <v>2</v>
      </c>
      <c r="AF57" s="18">
        <f>AE57/A$34</f>
        <v>1</v>
      </c>
      <c r="AG57" s="94">
        <f>AVERAGE(AD57:AD76)</f>
        <v>13.229999999999995</v>
      </c>
      <c r="AH57" s="94">
        <f>AVERAGEIF(AD57:AD76,"&gt;0")</f>
        <v>13.229999999999995</v>
      </c>
      <c r="AI57" s="94">
        <f>VAR(AD57:AD76)</f>
        <v>2.9893676408375182E-29</v>
      </c>
      <c r="AJ57" s="94">
        <f>STDEV(AD57:AD76)</f>
        <v>5.4675109884091849E-15</v>
      </c>
      <c r="AK57" s="95">
        <f>AVERAGE(AF57:AF76)</f>
        <v>1</v>
      </c>
      <c r="AL57" s="50">
        <v>13.2</v>
      </c>
      <c r="AM57" s="65">
        <f>2.05*10^-7</f>
        <v>2.0499999999999997E-7</v>
      </c>
      <c r="AN57" s="65">
        <v>2</v>
      </c>
      <c r="AO57" s="65">
        <v>0</v>
      </c>
      <c r="AP57" s="51">
        <f>AN57/$A59</f>
        <v>1</v>
      </c>
      <c r="AQ57" s="51">
        <f>AO57/$A$34</f>
        <v>0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7">A33</f>
        <v>2</v>
      </c>
      <c r="B58" s="16">
        <f t="shared" ref="B58:D58" si="18">B33</f>
        <v>10</v>
      </c>
      <c r="C58" s="16">
        <f t="shared" si="18"/>
        <v>10</v>
      </c>
      <c r="D58" s="16">
        <f t="shared" si="18"/>
        <v>0.02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13.23</v>
      </c>
      <c r="P58" s="4">
        <v>2</v>
      </c>
      <c r="Q58" s="18">
        <f t="shared" ref="Q58:Q76" si="19">P58/A$33</f>
        <v>1</v>
      </c>
      <c r="AC58" s="4">
        <v>2</v>
      </c>
      <c r="AD58" s="4">
        <v>13.23</v>
      </c>
      <c r="AE58" s="4">
        <v>2</v>
      </c>
      <c r="AF58" s="18">
        <f t="shared" ref="AF58:AF76" si="20">AE58/A$34</f>
        <v>1</v>
      </c>
      <c r="AO58" s="66"/>
      <c r="AR58" s="4">
        <v>2</v>
      </c>
      <c r="AS58" s="4"/>
      <c r="AT58" s="4"/>
      <c r="AU58" s="18">
        <f t="shared" ref="AU58:AU76" si="21">AT58/A$35</f>
        <v>0</v>
      </c>
      <c r="BG58" s="4">
        <v>2</v>
      </c>
      <c r="BH58" s="4"/>
      <c r="BI58" s="4"/>
      <c r="BJ58" s="18">
        <f t="shared" ref="BJ58:BJ76" si="22">BI58/A$61</f>
        <v>0</v>
      </c>
    </row>
    <row r="59" spans="1:73">
      <c r="A59" s="4">
        <f t="shared" si="17"/>
        <v>2</v>
      </c>
      <c r="B59" s="49">
        <f t="shared" ref="B59:D59" si="23">B34</f>
        <v>14</v>
      </c>
      <c r="C59" s="49">
        <f t="shared" si="23"/>
        <v>14</v>
      </c>
      <c r="D59" s="49">
        <f t="shared" si="23"/>
        <v>1.020408163265306E-2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13.23</v>
      </c>
      <c r="P59" s="4">
        <v>2</v>
      </c>
      <c r="Q59" s="18">
        <f t="shared" si="19"/>
        <v>1</v>
      </c>
      <c r="AC59" s="4">
        <v>3</v>
      </c>
      <c r="AD59" s="4">
        <v>13.23</v>
      </c>
      <c r="AE59" s="4">
        <v>2</v>
      </c>
      <c r="AF59" s="18">
        <f t="shared" si="20"/>
        <v>1</v>
      </c>
      <c r="AR59" s="4">
        <v>3</v>
      </c>
      <c r="AS59" s="4"/>
      <c r="AT59" s="4"/>
      <c r="AU59" s="18">
        <f t="shared" si="21"/>
        <v>0</v>
      </c>
      <c r="BG59" s="4">
        <v>3</v>
      </c>
      <c r="BH59" s="4"/>
      <c r="BI59" s="4"/>
      <c r="BJ59" s="18">
        <f t="shared" si="22"/>
        <v>0</v>
      </c>
    </row>
    <row r="60" spans="1:73">
      <c r="A60" s="4">
        <f t="shared" si="17"/>
        <v>2</v>
      </c>
      <c r="B60" s="52">
        <f t="shared" ref="B60:D61" si="24">B35</f>
        <v>16</v>
      </c>
      <c r="C60" s="52">
        <f t="shared" si="24"/>
        <v>16</v>
      </c>
      <c r="D60" s="52">
        <f t="shared" si="24"/>
        <v>7.8125E-3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13.23</v>
      </c>
      <c r="P60" s="4">
        <v>2</v>
      </c>
      <c r="Q60" s="18">
        <f t="shared" si="19"/>
        <v>1</v>
      </c>
      <c r="AC60" s="4">
        <v>4</v>
      </c>
      <c r="AD60" s="4">
        <v>13.23</v>
      </c>
      <c r="AE60" s="4">
        <v>2</v>
      </c>
      <c r="AF60" s="18">
        <f t="shared" si="20"/>
        <v>1</v>
      </c>
      <c r="AR60" s="4">
        <v>4</v>
      </c>
      <c r="AS60" s="4"/>
      <c r="AT60" s="4"/>
      <c r="AU60" s="18">
        <f t="shared" si="21"/>
        <v>0</v>
      </c>
      <c r="BG60" s="4">
        <v>4</v>
      </c>
      <c r="BH60" s="4"/>
      <c r="BI60" s="4"/>
      <c r="BJ60" s="18">
        <f t="shared" si="22"/>
        <v>0</v>
      </c>
    </row>
    <row r="61" spans="1:73">
      <c r="A61" s="4">
        <f t="shared" si="17"/>
        <v>2</v>
      </c>
      <c r="B61" s="169">
        <f t="shared" si="24"/>
        <v>16</v>
      </c>
      <c r="C61" s="169">
        <f t="shared" si="24"/>
        <v>16</v>
      </c>
      <c r="D61" s="169">
        <f t="shared" si="24"/>
        <v>7.8125E-3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13.23</v>
      </c>
      <c r="P61" s="4">
        <v>2</v>
      </c>
      <c r="Q61" s="18">
        <f t="shared" si="19"/>
        <v>1</v>
      </c>
      <c r="AC61" s="4">
        <v>5</v>
      </c>
      <c r="AD61" s="4">
        <v>13.23</v>
      </c>
      <c r="AE61" s="4">
        <v>2</v>
      </c>
      <c r="AF61" s="18">
        <f t="shared" si="20"/>
        <v>1</v>
      </c>
      <c r="AR61" s="4">
        <v>5</v>
      </c>
      <c r="AS61" s="4"/>
      <c r="AT61" s="4"/>
      <c r="AU61" s="18">
        <f t="shared" si="21"/>
        <v>0</v>
      </c>
      <c r="BG61" s="4">
        <v>5</v>
      </c>
      <c r="BH61" s="4"/>
      <c r="BI61" s="4"/>
      <c r="BJ61" s="18">
        <f t="shared" si="22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13.23</v>
      </c>
      <c r="P62" s="4">
        <v>2</v>
      </c>
      <c r="Q62" s="18">
        <f t="shared" si="19"/>
        <v>1</v>
      </c>
      <c r="AC62" s="4">
        <v>6</v>
      </c>
      <c r="AD62" s="4">
        <v>13.23</v>
      </c>
      <c r="AE62" s="4">
        <v>2</v>
      </c>
      <c r="AF62" s="18">
        <f t="shared" si="20"/>
        <v>1</v>
      </c>
      <c r="AR62" s="4">
        <v>6</v>
      </c>
      <c r="AS62" s="4"/>
      <c r="AT62" s="4"/>
      <c r="AU62" s="18">
        <f t="shared" si="21"/>
        <v>0</v>
      </c>
      <c r="BG62" s="4">
        <v>6</v>
      </c>
      <c r="BH62" s="4"/>
      <c r="BI62" s="4"/>
      <c r="BJ62" s="18">
        <f t="shared" si="22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13.23</v>
      </c>
      <c r="P63" s="4">
        <v>2</v>
      </c>
      <c r="Q63" s="18">
        <f t="shared" si="19"/>
        <v>1</v>
      </c>
      <c r="AC63" s="4">
        <v>7</v>
      </c>
      <c r="AD63" s="4">
        <v>13.23</v>
      </c>
      <c r="AE63" s="4">
        <v>2</v>
      </c>
      <c r="AF63" s="18">
        <f t="shared" si="20"/>
        <v>1</v>
      </c>
      <c r="AR63" s="4">
        <v>7</v>
      </c>
      <c r="AS63" s="4"/>
      <c r="AT63" s="4"/>
      <c r="AU63" s="18">
        <f t="shared" si="21"/>
        <v>0</v>
      </c>
      <c r="BG63" s="4">
        <v>7</v>
      </c>
      <c r="BH63" s="4"/>
      <c r="BI63" s="4"/>
      <c r="BJ63" s="18">
        <f t="shared" si="22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13.23</v>
      </c>
      <c r="P64" s="4">
        <v>2</v>
      </c>
      <c r="Q64" s="18">
        <f t="shared" si="19"/>
        <v>1</v>
      </c>
      <c r="AC64" s="4">
        <v>8</v>
      </c>
      <c r="AD64" s="4">
        <v>13.23</v>
      </c>
      <c r="AE64" s="4">
        <v>2</v>
      </c>
      <c r="AF64" s="18">
        <f t="shared" si="20"/>
        <v>1</v>
      </c>
      <c r="AR64" s="4">
        <v>8</v>
      </c>
      <c r="AS64" s="4"/>
      <c r="AT64" s="4"/>
      <c r="AU64" s="18">
        <f t="shared" si="21"/>
        <v>0</v>
      </c>
      <c r="BG64" s="4">
        <v>8</v>
      </c>
      <c r="BH64" s="4"/>
      <c r="BI64" s="4"/>
      <c r="BJ64" s="18">
        <f t="shared" si="22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13.23</v>
      </c>
      <c r="P65" s="4">
        <v>2</v>
      </c>
      <c r="Q65" s="18">
        <f t="shared" si="19"/>
        <v>1</v>
      </c>
      <c r="AC65" s="4">
        <v>9</v>
      </c>
      <c r="AD65" s="4">
        <v>13.23</v>
      </c>
      <c r="AE65" s="4">
        <v>2</v>
      </c>
      <c r="AF65" s="18">
        <f t="shared" si="20"/>
        <v>1</v>
      </c>
      <c r="AR65" s="4">
        <v>9</v>
      </c>
      <c r="AS65" s="4"/>
      <c r="AT65" s="4"/>
      <c r="AU65" s="18">
        <f t="shared" si="21"/>
        <v>0</v>
      </c>
      <c r="BG65" s="4">
        <v>9</v>
      </c>
      <c r="BH65" s="4"/>
      <c r="BI65" s="4"/>
      <c r="BJ65" s="18">
        <f t="shared" si="22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13.23</v>
      </c>
      <c r="P66" s="4">
        <v>2</v>
      </c>
      <c r="Q66" s="18">
        <f t="shared" si="19"/>
        <v>1</v>
      </c>
      <c r="AC66" s="4">
        <v>10</v>
      </c>
      <c r="AD66" s="4">
        <v>13.23</v>
      </c>
      <c r="AE66" s="4">
        <v>2</v>
      </c>
      <c r="AF66" s="18">
        <f t="shared" si="20"/>
        <v>1</v>
      </c>
      <c r="AR66" s="4">
        <v>10</v>
      </c>
      <c r="AS66" s="4"/>
      <c r="AT66" s="4"/>
      <c r="AU66" s="18">
        <f t="shared" si="21"/>
        <v>0</v>
      </c>
      <c r="BG66" s="4">
        <v>10</v>
      </c>
      <c r="BH66" s="4"/>
      <c r="BI66" s="4"/>
      <c r="BJ66" s="18">
        <f t="shared" si="22"/>
        <v>0</v>
      </c>
    </row>
    <row r="67" spans="6:6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8">
        <f t="shared" si="19"/>
        <v>1</v>
      </c>
      <c r="AC67" s="4">
        <v>11</v>
      </c>
      <c r="AD67" s="4">
        <v>13.23</v>
      </c>
      <c r="AE67" s="4">
        <v>2</v>
      </c>
      <c r="AF67" s="18">
        <f t="shared" si="20"/>
        <v>1</v>
      </c>
      <c r="AR67" s="4">
        <v>11</v>
      </c>
      <c r="AS67" s="4"/>
      <c r="AT67" s="4"/>
      <c r="AU67" s="18">
        <f t="shared" si="21"/>
        <v>0</v>
      </c>
      <c r="BG67" s="4">
        <v>11</v>
      </c>
      <c r="BH67" s="4"/>
      <c r="BI67" s="4"/>
      <c r="BJ67" s="18">
        <f t="shared" si="22"/>
        <v>0</v>
      </c>
    </row>
    <row r="68" spans="6:6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8">
        <f t="shared" si="19"/>
        <v>1</v>
      </c>
      <c r="AC68" s="4">
        <v>12</v>
      </c>
      <c r="AD68" s="4">
        <v>13.23</v>
      </c>
      <c r="AE68" s="4">
        <v>2</v>
      </c>
      <c r="AF68" s="18">
        <f t="shared" si="20"/>
        <v>1</v>
      </c>
      <c r="AR68" s="4">
        <v>12</v>
      </c>
      <c r="AS68" s="4"/>
      <c r="AT68" s="4"/>
      <c r="AU68" s="18">
        <f t="shared" si="21"/>
        <v>0</v>
      </c>
      <c r="BG68" s="4">
        <v>12</v>
      </c>
      <c r="BH68" s="4"/>
      <c r="BI68" s="4"/>
      <c r="BJ68" s="18">
        <f t="shared" si="22"/>
        <v>0</v>
      </c>
    </row>
    <row r="69" spans="6:6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8">
        <f t="shared" si="19"/>
        <v>1</v>
      </c>
      <c r="AC69" s="4">
        <v>13</v>
      </c>
      <c r="AD69" s="4">
        <v>13.23</v>
      </c>
      <c r="AE69" s="4">
        <v>2</v>
      </c>
      <c r="AF69" s="18">
        <f t="shared" si="20"/>
        <v>1</v>
      </c>
      <c r="AR69" s="4">
        <v>13</v>
      </c>
      <c r="AS69" s="4"/>
      <c r="AT69" s="4"/>
      <c r="AU69" s="18">
        <f t="shared" si="21"/>
        <v>0</v>
      </c>
      <c r="BG69" s="4">
        <v>13</v>
      </c>
      <c r="BH69" s="4"/>
      <c r="BI69" s="4"/>
      <c r="BJ69" s="18">
        <f t="shared" si="22"/>
        <v>0</v>
      </c>
    </row>
    <row r="70" spans="6:6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8">
        <f t="shared" si="19"/>
        <v>1</v>
      </c>
      <c r="AC70" s="4">
        <v>14</v>
      </c>
      <c r="AD70" s="4">
        <v>13.23</v>
      </c>
      <c r="AE70" s="4">
        <v>2</v>
      </c>
      <c r="AF70" s="18">
        <f t="shared" si="20"/>
        <v>1</v>
      </c>
      <c r="AR70" s="4">
        <v>14</v>
      </c>
      <c r="AS70" s="4"/>
      <c r="AT70" s="4"/>
      <c r="AU70" s="18">
        <f t="shared" si="21"/>
        <v>0</v>
      </c>
      <c r="BG70" s="4">
        <v>14</v>
      </c>
      <c r="BH70" s="4"/>
      <c r="BI70" s="4"/>
      <c r="BJ70" s="18">
        <f t="shared" si="22"/>
        <v>0</v>
      </c>
    </row>
    <row r="71" spans="6:6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8">
        <f t="shared" si="19"/>
        <v>1</v>
      </c>
      <c r="AC71" s="4">
        <v>15</v>
      </c>
      <c r="AD71" s="4">
        <v>13.23</v>
      </c>
      <c r="AE71" s="4">
        <v>2</v>
      </c>
      <c r="AF71" s="18">
        <f t="shared" si="20"/>
        <v>1</v>
      </c>
      <c r="AR71" s="4">
        <v>15</v>
      </c>
      <c r="AS71" s="4"/>
      <c r="AT71" s="4"/>
      <c r="AU71" s="18">
        <f t="shared" si="21"/>
        <v>0</v>
      </c>
      <c r="BG71" s="4">
        <v>15</v>
      </c>
      <c r="BH71" s="4"/>
      <c r="BI71" s="4"/>
      <c r="BJ71" s="18">
        <f t="shared" si="22"/>
        <v>0</v>
      </c>
    </row>
    <row r="72" spans="6:6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8">
        <f t="shared" si="19"/>
        <v>1</v>
      </c>
      <c r="AC72" s="4">
        <v>16</v>
      </c>
      <c r="AD72" s="4">
        <v>13.23</v>
      </c>
      <c r="AE72" s="4">
        <v>2</v>
      </c>
      <c r="AF72" s="18">
        <f t="shared" si="20"/>
        <v>1</v>
      </c>
      <c r="AR72" s="4">
        <v>16</v>
      </c>
      <c r="AS72" s="4"/>
      <c r="AT72" s="4"/>
      <c r="AU72" s="18">
        <f t="shared" si="21"/>
        <v>0</v>
      </c>
      <c r="BG72" s="4">
        <v>16</v>
      </c>
      <c r="BH72" s="4"/>
      <c r="BI72" s="4"/>
      <c r="BJ72" s="18">
        <f t="shared" si="22"/>
        <v>0</v>
      </c>
    </row>
    <row r="73" spans="6:6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8">
        <f t="shared" si="19"/>
        <v>1</v>
      </c>
      <c r="AC73" s="4">
        <v>17</v>
      </c>
      <c r="AD73" s="4">
        <v>13.23</v>
      </c>
      <c r="AE73" s="4">
        <v>2</v>
      </c>
      <c r="AF73" s="18">
        <f t="shared" si="20"/>
        <v>1</v>
      </c>
      <c r="AR73" s="4">
        <v>17</v>
      </c>
      <c r="AS73" s="4"/>
      <c r="AT73" s="4"/>
      <c r="AU73" s="18">
        <f t="shared" si="21"/>
        <v>0</v>
      </c>
      <c r="BG73" s="4">
        <v>17</v>
      </c>
      <c r="BH73" s="4"/>
      <c r="BI73" s="4"/>
      <c r="BJ73" s="18">
        <f t="shared" si="22"/>
        <v>0</v>
      </c>
    </row>
    <row r="74" spans="6:6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8">
        <f t="shared" si="19"/>
        <v>1</v>
      </c>
      <c r="AC74" s="4">
        <v>18</v>
      </c>
      <c r="AD74" s="4">
        <v>13.23</v>
      </c>
      <c r="AE74" s="4">
        <v>2</v>
      </c>
      <c r="AF74" s="18">
        <f t="shared" si="20"/>
        <v>1</v>
      </c>
      <c r="AR74" s="4">
        <v>18</v>
      </c>
      <c r="AS74" s="4"/>
      <c r="AT74" s="4"/>
      <c r="AU74" s="18">
        <f t="shared" si="21"/>
        <v>0</v>
      </c>
      <c r="BG74" s="4">
        <v>18</v>
      </c>
      <c r="BH74" s="4"/>
      <c r="BI74" s="4"/>
      <c r="BJ74" s="18">
        <f t="shared" si="22"/>
        <v>0</v>
      </c>
    </row>
    <row r="75" spans="6:6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8">
        <f t="shared" si="19"/>
        <v>1</v>
      </c>
      <c r="AC75" s="4">
        <v>19</v>
      </c>
      <c r="AD75" s="4">
        <v>13.23</v>
      </c>
      <c r="AE75" s="4">
        <v>2</v>
      </c>
      <c r="AF75" s="18">
        <f t="shared" si="20"/>
        <v>1</v>
      </c>
      <c r="AR75" s="4">
        <v>19</v>
      </c>
      <c r="AS75" s="4"/>
      <c r="AT75" s="4"/>
      <c r="AU75" s="18">
        <f t="shared" si="21"/>
        <v>0</v>
      </c>
      <c r="BG75" s="4">
        <v>19</v>
      </c>
      <c r="BH75" s="4"/>
      <c r="BI75" s="4"/>
      <c r="BJ75" s="18">
        <f t="shared" si="22"/>
        <v>0</v>
      </c>
    </row>
    <row r="76" spans="6:6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8">
        <f t="shared" si="19"/>
        <v>1</v>
      </c>
      <c r="AC76" s="4">
        <v>20</v>
      </c>
      <c r="AD76" s="4">
        <v>13.23</v>
      </c>
      <c r="AE76" s="4">
        <v>2</v>
      </c>
      <c r="AF76" s="18">
        <f t="shared" si="20"/>
        <v>1</v>
      </c>
      <c r="AR76" s="4">
        <v>20</v>
      </c>
      <c r="AS76" s="4"/>
      <c r="AT76" s="4"/>
      <c r="AU76" s="18">
        <f t="shared" si="21"/>
        <v>0</v>
      </c>
      <c r="BG76" s="4">
        <v>20</v>
      </c>
      <c r="BH76" s="4"/>
      <c r="BI76" s="4"/>
      <c r="BJ76" s="18">
        <f t="shared" si="22"/>
        <v>0</v>
      </c>
    </row>
  </sheetData>
  <mergeCells count="16">
    <mergeCell ref="AC55:AQ55"/>
    <mergeCell ref="AR55:BF55"/>
    <mergeCell ref="BG5:BU5"/>
    <mergeCell ref="BG30:BU30"/>
    <mergeCell ref="BG55:BU55"/>
    <mergeCell ref="B1:F1"/>
    <mergeCell ref="A3:B3"/>
    <mergeCell ref="A28:B28"/>
    <mergeCell ref="A53:B53"/>
    <mergeCell ref="N55:AB55"/>
    <mergeCell ref="N5:AB5"/>
    <mergeCell ref="N30:AB30"/>
    <mergeCell ref="AC5:AQ5"/>
    <mergeCell ref="AC30:AQ30"/>
    <mergeCell ref="AR5:BF5"/>
    <mergeCell ref="AR30:BF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BU76"/>
  <sheetViews>
    <sheetView tabSelected="1" topLeftCell="AQ28" zoomScale="70" zoomScaleNormal="70" workbookViewId="0">
      <selection activeCell="AX45" sqref="AX45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1000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1000</v>
      </c>
      <c r="B7" s="15">
        <v>1000</v>
      </c>
      <c r="C7" s="15">
        <v>1000</v>
      </c>
      <c r="D7" s="15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8">
        <f>I7/A$7</f>
        <v>1E-3</v>
      </c>
      <c r="K7" s="14">
        <f>AVERAGE(H7:H16)</f>
        <v>3.8689999999999998</v>
      </c>
      <c r="L7" s="14">
        <f>AVERAGEIF(H7:H16,"&gt;0")</f>
        <v>19.344999999999999</v>
      </c>
      <c r="M7" s="17">
        <f>AVERAGE(J7:J16)</f>
        <v>1.3000000000000002E-3</v>
      </c>
      <c r="N7" s="4">
        <v>1</v>
      </c>
      <c r="O7" s="4">
        <v>527.5</v>
      </c>
      <c r="P7" s="4">
        <v>836</v>
      </c>
      <c r="Q7" s="18">
        <f>P7/A$8</f>
        <v>0.83599999999999997</v>
      </c>
      <c r="R7" s="94">
        <f>AVERAGE(O7:O26)</f>
        <v>684.88200000000006</v>
      </c>
      <c r="S7" s="94">
        <f>AVERAGEIF(O7:O26,"&gt;0")</f>
        <v>684.88200000000006</v>
      </c>
      <c r="T7" s="94">
        <f>VAR(O7:O26)</f>
        <v>32536.573669473688</v>
      </c>
      <c r="U7" s="94">
        <f>STDEV(O7:O26)</f>
        <v>180.37897235951226</v>
      </c>
      <c r="V7" s="95">
        <f>AVERAGE(Q7:Q26)</f>
        <v>0.79254999999999987</v>
      </c>
      <c r="W7" s="46">
        <v>685</v>
      </c>
      <c r="X7" s="64">
        <v>84.6</v>
      </c>
      <c r="Y7" s="64">
        <v>796</v>
      </c>
      <c r="Z7" s="64">
        <v>80</v>
      </c>
      <c r="AA7" s="47">
        <f>Y7/$A8</f>
        <v>0.79600000000000004</v>
      </c>
      <c r="AB7" s="47">
        <f>Z7/$A$8</f>
        <v>0.08</v>
      </c>
      <c r="AC7" s="4">
        <v>1</v>
      </c>
      <c r="AD7" s="4">
        <v>160.01</v>
      </c>
      <c r="AE7" s="4">
        <v>28</v>
      </c>
      <c r="AF7" s="18">
        <f t="shared" ref="AF7:AF26" si="0">AE7/A$9</f>
        <v>2.8000000000000001E-2</v>
      </c>
      <c r="AG7" s="94">
        <f>AVERAGE(AD7:AD26)</f>
        <v>219.767</v>
      </c>
      <c r="AH7" s="94">
        <f>AVERAGEIF(AD7:AD26,"&gt;0")</f>
        <v>219.767</v>
      </c>
      <c r="AI7" s="94">
        <f>VAR(AD7:AD26)</f>
        <v>74190.133601052628</v>
      </c>
      <c r="AJ7" s="94">
        <f>STDEV(AD7:AD26)</f>
        <v>272.37865849044164</v>
      </c>
      <c r="AK7" s="95">
        <f>AVERAGE(AF7:AF26)</f>
        <v>4.0950000000000007E-2</v>
      </c>
      <c r="AL7" s="50">
        <v>170</v>
      </c>
      <c r="AM7" s="65">
        <v>62.3</v>
      </c>
      <c r="AN7" s="65">
        <v>41</v>
      </c>
      <c r="AO7" s="65">
        <v>22.7</v>
      </c>
      <c r="AP7" s="51">
        <f>AN7/$A9</f>
        <v>4.1000000000000002E-2</v>
      </c>
      <c r="AQ7" s="51">
        <f>AO7/$A$9</f>
        <v>2.2699999999999998E-2</v>
      </c>
      <c r="AR7" s="4">
        <v>1</v>
      </c>
      <c r="AS7" s="4">
        <v>111.07</v>
      </c>
      <c r="AT7" s="4">
        <v>14</v>
      </c>
      <c r="AU7" s="18">
        <f t="shared" ref="AU7:AU26" si="1">AT7/A$10</f>
        <v>1.4E-2</v>
      </c>
      <c r="AV7" s="94">
        <f>AVERAGE(AS7:AS26)</f>
        <v>107.94000000000001</v>
      </c>
      <c r="AW7" s="94">
        <f>AVERAGEIF(AS7:AS26,"&gt;0")</f>
        <v>107.94000000000001</v>
      </c>
      <c r="AX7" s="94">
        <f>VAR(AS7:AS26)</f>
        <v>5127.4411578947329</v>
      </c>
      <c r="AY7" s="94">
        <f>STDEV(AS7:AS26)</f>
        <v>71.606153072866107</v>
      </c>
      <c r="AZ7" s="95">
        <f>AVERAGE(AU7:AU26)</f>
        <v>1.5500000000000003E-2</v>
      </c>
      <c r="BA7" s="185">
        <v>108</v>
      </c>
      <c r="BB7" s="186">
        <v>33.5</v>
      </c>
      <c r="BC7" s="186">
        <v>15.5</v>
      </c>
      <c r="BD7" s="186">
        <v>5.78</v>
      </c>
      <c r="BE7" s="187">
        <f>BC7/$A10</f>
        <v>1.55E-2</v>
      </c>
      <c r="BF7" s="187">
        <f>BD7/$A$10</f>
        <v>5.7800000000000004E-3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1000</v>
      </c>
      <c r="B8" s="16">
        <v>223</v>
      </c>
      <c r="C8" s="16">
        <v>223</v>
      </c>
      <c r="D8" s="16">
        <f t="shared" ref="D8:D10" si="2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8">
        <f t="shared" ref="J8:J16" si="3">I8/A$7</f>
        <v>1E-3</v>
      </c>
      <c r="N8" s="4">
        <v>2</v>
      </c>
      <c r="O8" s="4">
        <v>918.34</v>
      </c>
      <c r="P8" s="4">
        <v>699</v>
      </c>
      <c r="Q8" s="18">
        <f t="shared" ref="Q8:Q26" si="4">P8/A$8</f>
        <v>0.69899999999999995</v>
      </c>
      <c r="AC8" s="4">
        <v>2</v>
      </c>
      <c r="AD8" s="4">
        <v>116.08</v>
      </c>
      <c r="AE8" s="4">
        <v>22</v>
      </c>
      <c r="AF8" s="18">
        <f t="shared" si="0"/>
        <v>2.1999999999999999E-2</v>
      </c>
      <c r="AR8" s="4">
        <v>2</v>
      </c>
      <c r="AS8" s="4">
        <v>86.61</v>
      </c>
      <c r="AT8" s="4">
        <v>11</v>
      </c>
      <c r="AU8" s="18">
        <f t="shared" si="1"/>
        <v>1.0999999999999999E-2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1000</v>
      </c>
      <c r="B9" s="49">
        <v>316</v>
      </c>
      <c r="C9" s="49">
        <v>316</v>
      </c>
      <c r="D9" s="49">
        <f t="shared" si="2"/>
        <v>1.00144207659029E-2</v>
      </c>
      <c r="F9" s="4">
        <v>3</v>
      </c>
      <c r="G9" s="1">
        <v>10</v>
      </c>
      <c r="H9" s="4">
        <v>0</v>
      </c>
      <c r="I9" s="4">
        <v>1</v>
      </c>
      <c r="J9" s="18">
        <f t="shared" si="3"/>
        <v>1E-3</v>
      </c>
      <c r="N9" s="4">
        <v>3</v>
      </c>
      <c r="O9" s="4">
        <v>534.73</v>
      </c>
      <c r="P9" s="4">
        <v>935</v>
      </c>
      <c r="Q9" s="18">
        <f t="shared" si="4"/>
        <v>0.93500000000000005</v>
      </c>
      <c r="AC9" s="4">
        <v>3</v>
      </c>
      <c r="AD9" s="4">
        <v>507.48</v>
      </c>
      <c r="AE9" s="4">
        <v>192</v>
      </c>
      <c r="AF9" s="18">
        <f t="shared" si="0"/>
        <v>0.192</v>
      </c>
      <c r="AR9" s="4">
        <v>3</v>
      </c>
      <c r="AS9" s="4">
        <v>282.33</v>
      </c>
      <c r="AT9" s="4">
        <v>52</v>
      </c>
      <c r="AU9" s="18">
        <f t="shared" si="1"/>
        <v>5.1999999999999998E-2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1000</v>
      </c>
      <c r="B10" s="52">
        <v>354</v>
      </c>
      <c r="C10" s="52">
        <v>354</v>
      </c>
      <c r="D10" s="52">
        <f t="shared" si="2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8">
        <f t="shared" si="3"/>
        <v>1E-3</v>
      </c>
      <c r="N10" s="4">
        <v>4</v>
      </c>
      <c r="O10" s="4">
        <v>204.7</v>
      </c>
      <c r="P10" s="4">
        <v>121</v>
      </c>
      <c r="Q10" s="18">
        <f t="shared" si="4"/>
        <v>0.121</v>
      </c>
      <c r="AC10" s="4">
        <v>4</v>
      </c>
      <c r="AD10" s="4">
        <v>103.85</v>
      </c>
      <c r="AE10" s="4">
        <v>15</v>
      </c>
      <c r="AF10" s="18">
        <f t="shared" si="0"/>
        <v>1.4999999999999999E-2</v>
      </c>
      <c r="AR10" s="4">
        <v>4</v>
      </c>
      <c r="AS10" s="4">
        <v>103.85</v>
      </c>
      <c r="AT10" s="4">
        <v>15</v>
      </c>
      <c r="AU10" s="18">
        <f t="shared" si="1"/>
        <v>1.4999999999999999E-2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1000</v>
      </c>
      <c r="B11" s="169">
        <v>354</v>
      </c>
      <c r="C11" s="169">
        <v>354</v>
      </c>
      <c r="D11" s="169">
        <f t="shared" ref="D11" si="7">A11/(B11*C11)</f>
        <v>7.9798269973506974E-3</v>
      </c>
      <c r="F11" s="4">
        <v>5</v>
      </c>
      <c r="G11" s="1">
        <v>10</v>
      </c>
      <c r="H11" s="4">
        <v>25.46</v>
      </c>
      <c r="I11" s="4">
        <v>3</v>
      </c>
      <c r="J11" s="18">
        <f t="shared" si="3"/>
        <v>3.0000000000000001E-3</v>
      </c>
      <c r="N11" s="4">
        <v>5</v>
      </c>
      <c r="O11" s="4">
        <v>886.61</v>
      </c>
      <c r="P11" s="4">
        <v>796</v>
      </c>
      <c r="Q11" s="18">
        <f t="shared" si="4"/>
        <v>0.79600000000000004</v>
      </c>
      <c r="AC11" s="4">
        <v>5</v>
      </c>
      <c r="AD11" s="4">
        <v>287.32</v>
      </c>
      <c r="AE11" s="4">
        <v>67</v>
      </c>
      <c r="AF11" s="18">
        <f t="shared" si="0"/>
        <v>6.7000000000000004E-2</v>
      </c>
      <c r="AR11" s="4">
        <v>5</v>
      </c>
      <c r="AS11" s="4">
        <v>86.62</v>
      </c>
      <c r="AT11" s="4">
        <v>17</v>
      </c>
      <c r="AU11" s="18">
        <f t="shared" si="1"/>
        <v>1.7000000000000001E-2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0</v>
      </c>
      <c r="I12" s="4">
        <v>1</v>
      </c>
      <c r="J12" s="18">
        <f t="shared" si="3"/>
        <v>1E-3</v>
      </c>
      <c r="N12" s="4">
        <v>6</v>
      </c>
      <c r="O12" s="4">
        <v>753.67</v>
      </c>
      <c r="P12" s="4">
        <v>894</v>
      </c>
      <c r="Q12" s="18">
        <f t="shared" si="4"/>
        <v>0.89400000000000002</v>
      </c>
      <c r="AC12" s="4">
        <v>6</v>
      </c>
      <c r="AD12" s="4">
        <v>62.16</v>
      </c>
      <c r="AE12" s="4">
        <v>10</v>
      </c>
      <c r="AF12" s="18">
        <f t="shared" si="0"/>
        <v>0.01</v>
      </c>
      <c r="AR12" s="4">
        <v>6</v>
      </c>
      <c r="AS12" s="4">
        <v>86.63</v>
      </c>
      <c r="AT12" s="4">
        <v>9</v>
      </c>
      <c r="AU12" s="18">
        <f t="shared" si="1"/>
        <v>8.9999999999999993E-3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0</v>
      </c>
      <c r="I13" s="4">
        <v>1</v>
      </c>
      <c r="J13" s="18">
        <f t="shared" si="3"/>
        <v>1E-3</v>
      </c>
      <c r="N13" s="4">
        <v>7</v>
      </c>
      <c r="O13" s="4">
        <v>622.58000000000004</v>
      </c>
      <c r="P13" s="4">
        <v>822</v>
      </c>
      <c r="Q13" s="18">
        <f t="shared" si="4"/>
        <v>0.82199999999999995</v>
      </c>
      <c r="AC13" s="4">
        <v>7</v>
      </c>
      <c r="AD13" s="4">
        <v>37.69</v>
      </c>
      <c r="AE13" s="4">
        <v>5</v>
      </c>
      <c r="AF13" s="18">
        <f t="shared" si="0"/>
        <v>5.0000000000000001E-3</v>
      </c>
      <c r="AR13" s="4">
        <v>7</v>
      </c>
      <c r="AS13" s="4">
        <v>37.69</v>
      </c>
      <c r="AT13" s="4">
        <v>4</v>
      </c>
      <c r="AU13" s="18">
        <f t="shared" si="1"/>
        <v>4.0000000000000001E-3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8">
        <f t="shared" si="3"/>
        <v>2E-3</v>
      </c>
      <c r="N14" s="4">
        <v>8</v>
      </c>
      <c r="O14" s="4">
        <v>559.20000000000005</v>
      </c>
      <c r="P14" s="4">
        <v>827</v>
      </c>
      <c r="Q14" s="18">
        <f t="shared" si="4"/>
        <v>0.82699999999999996</v>
      </c>
      <c r="AC14" s="4">
        <v>8</v>
      </c>
      <c r="AD14" s="4">
        <v>199.49</v>
      </c>
      <c r="AE14" s="4">
        <v>44</v>
      </c>
      <c r="AF14" s="18">
        <f t="shared" si="0"/>
        <v>4.3999999999999997E-2</v>
      </c>
      <c r="AR14" s="4">
        <v>8</v>
      </c>
      <c r="AS14" s="4">
        <v>177.24</v>
      </c>
      <c r="AT14" s="4">
        <v>21</v>
      </c>
      <c r="AU14" s="18">
        <f t="shared" si="1"/>
        <v>2.1000000000000001E-2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8">
        <f t="shared" si="3"/>
        <v>1E-3</v>
      </c>
      <c r="N15" s="4">
        <v>9</v>
      </c>
      <c r="O15" s="4">
        <v>659.8</v>
      </c>
      <c r="P15" s="4">
        <v>744</v>
      </c>
      <c r="Q15" s="18">
        <f t="shared" si="4"/>
        <v>0.74399999999999999</v>
      </c>
      <c r="AC15" s="4">
        <v>9</v>
      </c>
      <c r="AD15" s="4">
        <v>287.33</v>
      </c>
      <c r="AE15" s="4">
        <v>50</v>
      </c>
      <c r="AF15" s="18">
        <f t="shared" si="0"/>
        <v>0.05</v>
      </c>
      <c r="AR15" s="4">
        <v>9</v>
      </c>
      <c r="AS15" s="4">
        <v>37.700000000000003</v>
      </c>
      <c r="AT15" s="4">
        <v>4</v>
      </c>
      <c r="AU15" s="18">
        <f t="shared" si="1"/>
        <v>4.0000000000000001E-3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8">
        <f t="shared" si="3"/>
        <v>1E-3</v>
      </c>
      <c r="N16" s="4">
        <v>10</v>
      </c>
      <c r="O16" s="4">
        <v>843.3</v>
      </c>
      <c r="P16" s="4">
        <v>794</v>
      </c>
      <c r="Q16" s="18">
        <f t="shared" si="4"/>
        <v>0.79400000000000004</v>
      </c>
      <c r="AC16" s="4">
        <v>10</v>
      </c>
      <c r="AD16" s="4">
        <v>336.25</v>
      </c>
      <c r="AE16" s="4">
        <v>74</v>
      </c>
      <c r="AF16" s="18">
        <f t="shared" si="0"/>
        <v>7.3999999999999996E-2</v>
      </c>
      <c r="AR16" s="4">
        <v>10</v>
      </c>
      <c r="AS16" s="4">
        <v>177.26</v>
      </c>
      <c r="AT16" s="4">
        <v>29</v>
      </c>
      <c r="AU16" s="18">
        <f t="shared" si="1"/>
        <v>2.9000000000000001E-2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948.4</v>
      </c>
      <c r="P17" s="4">
        <v>825</v>
      </c>
      <c r="Q17" s="18">
        <f t="shared" si="4"/>
        <v>0.82499999999999996</v>
      </c>
      <c r="AC17" s="4">
        <v>11</v>
      </c>
      <c r="AD17" s="4">
        <v>140.56</v>
      </c>
      <c r="AE17" s="4">
        <v>33</v>
      </c>
      <c r="AF17" s="18">
        <f t="shared" si="0"/>
        <v>3.3000000000000002E-2</v>
      </c>
      <c r="AR17" s="4">
        <v>11</v>
      </c>
      <c r="AS17" s="4">
        <v>140.54</v>
      </c>
      <c r="AT17" s="4">
        <v>20</v>
      </c>
      <c r="AU17" s="18">
        <f t="shared" si="1"/>
        <v>0.02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561.44000000000005</v>
      </c>
      <c r="P18" s="4">
        <v>895</v>
      </c>
      <c r="Q18" s="18">
        <f t="shared" si="4"/>
        <v>0.89500000000000002</v>
      </c>
      <c r="AC18" s="4">
        <v>12</v>
      </c>
      <c r="AD18" s="4">
        <v>397.46</v>
      </c>
      <c r="AE18" s="4">
        <v>143</v>
      </c>
      <c r="AF18" s="18">
        <f t="shared" si="0"/>
        <v>0.14299999999999999</v>
      </c>
      <c r="AR18" s="4">
        <v>12</v>
      </c>
      <c r="AS18" s="4">
        <v>243.39</v>
      </c>
      <c r="AT18" s="4">
        <v>32</v>
      </c>
      <c r="AU18" s="18">
        <f t="shared" si="1"/>
        <v>3.2000000000000001E-2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698.77</v>
      </c>
      <c r="P19" s="4">
        <v>873</v>
      </c>
      <c r="Q19" s="18">
        <f t="shared" si="4"/>
        <v>0.873</v>
      </c>
      <c r="AC19" s="4">
        <v>13</v>
      </c>
      <c r="AD19" s="4">
        <v>108.86</v>
      </c>
      <c r="AE19" s="4">
        <v>22</v>
      </c>
      <c r="AF19" s="18">
        <f t="shared" si="0"/>
        <v>2.1999999999999999E-2</v>
      </c>
      <c r="AR19" s="4">
        <v>13</v>
      </c>
      <c r="AS19" s="4">
        <v>25.47</v>
      </c>
      <c r="AT19" s="4">
        <v>4</v>
      </c>
      <c r="AU19" s="18">
        <f t="shared" si="1"/>
        <v>4.0000000000000001E-3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517.51</v>
      </c>
      <c r="P20" s="4">
        <v>868</v>
      </c>
      <c r="Q20" s="18">
        <f t="shared" si="4"/>
        <v>0.86799999999999999</v>
      </c>
      <c r="AC20" s="4">
        <v>14</v>
      </c>
      <c r="AD20" s="4">
        <v>13.23</v>
      </c>
      <c r="AE20" s="4">
        <v>2</v>
      </c>
      <c r="AF20" s="18">
        <f t="shared" si="0"/>
        <v>2E-3</v>
      </c>
      <c r="AR20" s="4">
        <v>14</v>
      </c>
      <c r="AS20" s="4">
        <v>13.23</v>
      </c>
      <c r="AT20" s="4">
        <v>2</v>
      </c>
      <c r="AU20" s="18">
        <f t="shared" si="1"/>
        <v>2E-3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700.98</v>
      </c>
      <c r="P21" s="4">
        <v>856</v>
      </c>
      <c r="Q21" s="18">
        <f t="shared" si="4"/>
        <v>0.85599999999999998</v>
      </c>
      <c r="AC21" s="4">
        <v>15</v>
      </c>
      <c r="AD21" s="4">
        <v>103.85</v>
      </c>
      <c r="AE21" s="4">
        <v>24</v>
      </c>
      <c r="AF21" s="18">
        <f t="shared" si="0"/>
        <v>2.4E-2</v>
      </c>
      <c r="AR21" s="4">
        <v>15</v>
      </c>
      <c r="AS21" s="4">
        <v>86.62</v>
      </c>
      <c r="AT21" s="4">
        <v>9</v>
      </c>
      <c r="AU21" s="18">
        <f t="shared" si="1"/>
        <v>8.9999999999999993E-3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737.7</v>
      </c>
      <c r="P22" s="4">
        <v>820</v>
      </c>
      <c r="Q22" s="18">
        <f t="shared" si="4"/>
        <v>0.82</v>
      </c>
      <c r="AC22" s="4">
        <v>16</v>
      </c>
      <c r="AD22" s="4">
        <v>1231.17</v>
      </c>
      <c r="AE22" s="4">
        <v>47</v>
      </c>
      <c r="AF22" s="18">
        <f t="shared" si="0"/>
        <v>4.7E-2</v>
      </c>
      <c r="AR22" s="4">
        <v>16</v>
      </c>
      <c r="AS22" s="4">
        <v>147.77000000000001</v>
      </c>
      <c r="AT22" s="4">
        <v>27</v>
      </c>
      <c r="AU22" s="18">
        <f t="shared" si="1"/>
        <v>2.7E-2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831.1</v>
      </c>
      <c r="P23" s="4">
        <v>697</v>
      </c>
      <c r="Q23" s="18">
        <f t="shared" si="4"/>
        <v>0.69699999999999995</v>
      </c>
      <c r="AC23" s="4">
        <v>17</v>
      </c>
      <c r="AD23" s="4">
        <v>37.700000000000003</v>
      </c>
      <c r="AE23" s="4">
        <v>6</v>
      </c>
      <c r="AF23" s="18">
        <f t="shared" si="0"/>
        <v>6.0000000000000001E-3</v>
      </c>
      <c r="AR23" s="4">
        <v>17</v>
      </c>
      <c r="AS23" s="4">
        <v>49.93</v>
      </c>
      <c r="AT23" s="4">
        <v>5</v>
      </c>
      <c r="AU23" s="18">
        <f t="shared" si="1"/>
        <v>5.0000000000000001E-3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762.68</v>
      </c>
      <c r="P24" s="4">
        <v>872</v>
      </c>
      <c r="Q24" s="18">
        <f t="shared" si="4"/>
        <v>0.872</v>
      </c>
      <c r="AC24" s="4">
        <v>18</v>
      </c>
      <c r="AD24" s="4">
        <v>49.92</v>
      </c>
      <c r="AE24" s="4">
        <v>5</v>
      </c>
      <c r="AF24" s="18">
        <f t="shared" si="0"/>
        <v>5.0000000000000001E-3</v>
      </c>
      <c r="AR24" s="4">
        <v>18</v>
      </c>
      <c r="AS24" s="4">
        <v>49.92</v>
      </c>
      <c r="AT24" s="4">
        <v>5</v>
      </c>
      <c r="AU24" s="18">
        <f t="shared" si="1"/>
        <v>5.0000000000000001E-3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556.4</v>
      </c>
      <c r="P25" s="4">
        <v>881</v>
      </c>
      <c r="Q25" s="18">
        <f t="shared" si="4"/>
        <v>0.88100000000000001</v>
      </c>
      <c r="AC25" s="4">
        <v>19</v>
      </c>
      <c r="AD25" s="4">
        <v>79.39</v>
      </c>
      <c r="AE25" s="4">
        <v>12</v>
      </c>
      <c r="AF25" s="18">
        <f t="shared" si="0"/>
        <v>1.2E-2</v>
      </c>
      <c r="AR25" s="4">
        <v>19</v>
      </c>
      <c r="AS25" s="4">
        <v>74.38</v>
      </c>
      <c r="AT25" s="4">
        <v>12</v>
      </c>
      <c r="AU25" s="18">
        <f t="shared" si="1"/>
        <v>1.2E-2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872.23</v>
      </c>
      <c r="P26" s="4">
        <v>796</v>
      </c>
      <c r="Q26" s="18">
        <f t="shared" si="4"/>
        <v>0.79600000000000004</v>
      </c>
      <c r="AC26" s="4">
        <v>20</v>
      </c>
      <c r="AD26" s="4">
        <v>135.54</v>
      </c>
      <c r="AE26" s="4">
        <v>18</v>
      </c>
      <c r="AF26" s="18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8">
        <f t="shared" si="1"/>
        <v>1.7999999999999999E-2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1000</v>
      </c>
      <c r="B32" s="15">
        <f>B7</f>
        <v>1000</v>
      </c>
      <c r="C32" s="15">
        <f t="shared" ref="C32:D32" si="8">C7</f>
        <v>1000</v>
      </c>
      <c r="D32" s="15">
        <f t="shared" si="8"/>
        <v>1E-3</v>
      </c>
      <c r="F32" s="4">
        <v>1</v>
      </c>
      <c r="G32" s="1">
        <v>15</v>
      </c>
      <c r="H32" s="4">
        <v>0</v>
      </c>
      <c r="I32" s="4">
        <v>1</v>
      </c>
      <c r="J32" s="18">
        <f>I32/A$32</f>
        <v>1E-3</v>
      </c>
      <c r="K32" s="14">
        <f>AVERAGE(H32:H41)</f>
        <v>12.831999999999999</v>
      </c>
      <c r="L32" s="14">
        <f>AVERAGEIF(H32:H41,"&gt;0")</f>
        <v>21.386666666666667</v>
      </c>
      <c r="M32" s="17">
        <f>AVERAGE(J32:J41)</f>
        <v>2.0000000000000005E-3</v>
      </c>
      <c r="N32" s="4">
        <v>1</v>
      </c>
      <c r="O32" s="4">
        <v>304.55</v>
      </c>
      <c r="P32" s="4">
        <v>984</v>
      </c>
      <c r="Q32" s="18">
        <f>P32/A$33</f>
        <v>0.98399999999999999</v>
      </c>
      <c r="R32" s="94">
        <f>AVERAGE(O32:O51)</f>
        <v>365.7879999999999</v>
      </c>
      <c r="S32" s="94">
        <f>AVERAGEIF(O32:O51,"&gt;0")</f>
        <v>365.7879999999999</v>
      </c>
      <c r="T32" s="94">
        <f>VAR(O32:O51)</f>
        <v>5180.5699852632461</v>
      </c>
      <c r="U32" s="94">
        <f>STDEV(O32:O51)</f>
        <v>71.976176511837906</v>
      </c>
      <c r="V32" s="95">
        <f>AVERAGE(Q32:Q51)</f>
        <v>0.97555000000000014</v>
      </c>
      <c r="W32" s="46">
        <v>375</v>
      </c>
      <c r="X32" s="64">
        <v>23</v>
      </c>
      <c r="Y32" s="64">
        <v>976</v>
      </c>
      <c r="Z32" s="64">
        <v>4.99</v>
      </c>
      <c r="AA32" s="47">
        <f>Y32/$A33</f>
        <v>0.97599999999999998</v>
      </c>
      <c r="AB32" s="47">
        <f>Z32/$A$33</f>
        <v>4.9900000000000005E-3</v>
      </c>
      <c r="AC32" s="4">
        <v>1</v>
      </c>
      <c r="AD32" s="4">
        <v>434.09</v>
      </c>
      <c r="AE32" s="4">
        <v>946</v>
      </c>
      <c r="AF32" s="18">
        <f>AE32/A$34</f>
        <v>0.94599999999999995</v>
      </c>
      <c r="AG32" s="94">
        <f>AVERAGE(AD32:AD51)</f>
        <v>44480.763500000008</v>
      </c>
      <c r="AH32" s="94">
        <f>AVERAGEIF(AD32:AD51,"&gt;0")</f>
        <v>44480.763500000008</v>
      </c>
      <c r="AI32" s="94">
        <f>VAR(AD32:AD51)</f>
        <v>33331543275.785755</v>
      </c>
      <c r="AJ32" s="94">
        <f>STDEV(AD32:AD51)</f>
        <v>182569.28349474826</v>
      </c>
      <c r="AK32" s="95">
        <f>AVERAGE(AF32:AF51)</f>
        <v>0.85905000000000009</v>
      </c>
      <c r="AL32" s="50">
        <v>611</v>
      </c>
      <c r="AM32" s="65">
        <v>65.3</v>
      </c>
      <c r="AN32" s="65">
        <v>859</v>
      </c>
      <c r="AO32" s="65">
        <v>83.2</v>
      </c>
      <c r="AP32" s="51">
        <f>AN32/$A34</f>
        <v>0.85899999999999999</v>
      </c>
      <c r="AQ32" s="51">
        <f>AO32/$A$34</f>
        <v>8.3199999999999996E-2</v>
      </c>
      <c r="AR32" s="4">
        <v>1</v>
      </c>
      <c r="AS32" s="4">
        <v>652.04</v>
      </c>
      <c r="AT32" s="4">
        <v>654</v>
      </c>
      <c r="AU32" s="18">
        <f>AT32/A$35</f>
        <v>0.65400000000000003</v>
      </c>
      <c r="AV32" s="94">
        <f>AVERAGE(AS32:AS51)</f>
        <v>739.93900000000008</v>
      </c>
      <c r="AW32" s="94">
        <f>AVERAGEIF(AS32:AS51,"&gt;0")</f>
        <v>739.93900000000008</v>
      </c>
      <c r="AX32" s="94">
        <f>VAR(AS32:AS51)</f>
        <v>29747.510535789555</v>
      </c>
      <c r="AY32" s="94">
        <f>STDEV(AS32:AS51)</f>
        <v>172.4746663594093</v>
      </c>
      <c r="AZ32" s="95">
        <f>AVERAGE(AU32:AU51)</f>
        <v>0.64520000000000011</v>
      </c>
      <c r="BA32" s="185">
        <v>739</v>
      </c>
      <c r="BB32" s="186">
        <v>80.8</v>
      </c>
      <c r="BC32" s="186">
        <v>645</v>
      </c>
      <c r="BD32" s="186">
        <v>81.5</v>
      </c>
      <c r="BE32" s="187">
        <f>BC32/$A35</f>
        <v>0.64500000000000002</v>
      </c>
      <c r="BF32" s="187">
        <f>BD32/$A$35</f>
        <v>8.1500000000000003E-2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9">A8</f>
        <v>1000</v>
      </c>
      <c r="B33" s="16">
        <f t="shared" ref="B33:D36" si="10">B8</f>
        <v>223</v>
      </c>
      <c r="C33" s="16">
        <f t="shared" si="10"/>
        <v>223</v>
      </c>
      <c r="D33" s="16">
        <f t="shared" si="10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8">
        <f t="shared" ref="J33:J41" si="11">I33/A$32</f>
        <v>3.0000000000000001E-3</v>
      </c>
      <c r="N33" s="4">
        <v>2</v>
      </c>
      <c r="O33" s="4">
        <v>417.41</v>
      </c>
      <c r="P33" s="4">
        <v>969</v>
      </c>
      <c r="Q33" s="18">
        <f t="shared" ref="Q33:Q51" si="12">P33/A$33</f>
        <v>0.96899999999999997</v>
      </c>
      <c r="AC33" s="4">
        <v>2</v>
      </c>
      <c r="AD33" s="4">
        <v>720.43</v>
      </c>
      <c r="AE33" s="4">
        <v>884</v>
      </c>
      <c r="AF33" s="18">
        <f t="shared" ref="AF33:AF51" si="13">AE33/A$34</f>
        <v>0.88400000000000001</v>
      </c>
      <c r="AO33" s="66"/>
      <c r="AR33" s="4">
        <v>2</v>
      </c>
      <c r="AS33" s="4">
        <v>767.13</v>
      </c>
      <c r="AT33" s="4">
        <v>446</v>
      </c>
      <c r="AU33" s="18">
        <f t="shared" ref="AU33:AU51" si="14">AT33/A$35</f>
        <v>0.44600000000000001</v>
      </c>
      <c r="BG33" s="4">
        <v>2</v>
      </c>
      <c r="BH33" s="4"/>
      <c r="BI33" s="4"/>
      <c r="BJ33" s="18">
        <f t="shared" ref="BJ33:BJ51" si="15">BI33/A$36</f>
        <v>0</v>
      </c>
    </row>
    <row r="34" spans="1:62">
      <c r="A34" s="4">
        <f t="shared" si="9"/>
        <v>1000</v>
      </c>
      <c r="B34" s="49">
        <f t="shared" si="10"/>
        <v>316</v>
      </c>
      <c r="C34" s="49">
        <f t="shared" si="10"/>
        <v>316</v>
      </c>
      <c r="D34" s="49">
        <f t="shared" si="10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8">
        <f t="shared" si="11"/>
        <v>1E-3</v>
      </c>
      <c r="N34" s="4">
        <v>3</v>
      </c>
      <c r="O34" s="4">
        <v>307.33</v>
      </c>
      <c r="P34" s="4">
        <v>991</v>
      </c>
      <c r="Q34" s="18">
        <f t="shared" si="12"/>
        <v>0.99099999999999999</v>
      </c>
      <c r="AC34" s="4">
        <v>3</v>
      </c>
      <c r="AD34" s="4">
        <v>529.73</v>
      </c>
      <c r="AE34" s="4">
        <v>949</v>
      </c>
      <c r="AF34" s="18">
        <f t="shared" si="13"/>
        <v>0.94899999999999995</v>
      </c>
      <c r="AR34" s="4">
        <v>3</v>
      </c>
      <c r="AS34" s="4">
        <v>673.72</v>
      </c>
      <c r="AT34" s="4">
        <v>834</v>
      </c>
      <c r="AU34" s="18">
        <f t="shared" si="14"/>
        <v>0.83399999999999996</v>
      </c>
      <c r="BG34" s="4">
        <v>3</v>
      </c>
      <c r="BH34" s="4"/>
      <c r="BI34" s="4"/>
      <c r="BJ34" s="18">
        <f t="shared" si="15"/>
        <v>0</v>
      </c>
    </row>
    <row r="35" spans="1:62">
      <c r="A35" s="4">
        <f t="shared" si="9"/>
        <v>1000</v>
      </c>
      <c r="B35" s="52">
        <f t="shared" si="10"/>
        <v>354</v>
      </c>
      <c r="C35" s="52">
        <f t="shared" si="10"/>
        <v>354</v>
      </c>
      <c r="D35" s="52">
        <f t="shared" si="10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8">
        <f t="shared" si="11"/>
        <v>1E-3</v>
      </c>
      <c r="N35" s="4">
        <v>4</v>
      </c>
      <c r="O35" s="4">
        <v>390.18</v>
      </c>
      <c r="P35" s="4">
        <v>976</v>
      </c>
      <c r="Q35" s="18">
        <f t="shared" si="12"/>
        <v>0.97599999999999998</v>
      </c>
      <c r="AC35" s="4">
        <v>4</v>
      </c>
      <c r="AD35" s="4">
        <v>201.71</v>
      </c>
      <c r="AE35" s="4">
        <v>121</v>
      </c>
      <c r="AF35" s="18">
        <f t="shared" si="13"/>
        <v>0.121</v>
      </c>
      <c r="AR35" s="4">
        <v>4</v>
      </c>
      <c r="AS35" s="4">
        <v>238.42</v>
      </c>
      <c r="AT35" s="4">
        <v>119</v>
      </c>
      <c r="AU35" s="18">
        <f t="shared" si="14"/>
        <v>0.11899999999999999</v>
      </c>
      <c r="BG35" s="4">
        <v>4</v>
      </c>
      <c r="BH35" s="4"/>
      <c r="BI35" s="4"/>
      <c r="BJ35" s="18">
        <f t="shared" si="15"/>
        <v>0</v>
      </c>
    </row>
    <row r="36" spans="1:62">
      <c r="A36" s="4">
        <f t="shared" si="9"/>
        <v>1000</v>
      </c>
      <c r="B36" s="169">
        <f t="shared" si="10"/>
        <v>354</v>
      </c>
      <c r="C36" s="169">
        <f t="shared" si="10"/>
        <v>354</v>
      </c>
      <c r="D36" s="169">
        <f t="shared" si="10"/>
        <v>7.9798269973506974E-3</v>
      </c>
      <c r="F36" s="4">
        <v>5</v>
      </c>
      <c r="G36" s="1">
        <v>15</v>
      </c>
      <c r="H36" s="4">
        <v>37.700000000000003</v>
      </c>
      <c r="I36" s="4">
        <v>4</v>
      </c>
      <c r="J36" s="18">
        <f t="shared" si="11"/>
        <v>4.0000000000000001E-3</v>
      </c>
      <c r="N36" s="4">
        <v>5</v>
      </c>
      <c r="O36" s="4">
        <v>463.56</v>
      </c>
      <c r="P36" s="4">
        <v>946</v>
      </c>
      <c r="Q36" s="18">
        <f t="shared" si="12"/>
        <v>0.94599999999999995</v>
      </c>
      <c r="AC36" s="4">
        <v>5</v>
      </c>
      <c r="AD36" s="4">
        <v>752.66</v>
      </c>
      <c r="AE36" s="4">
        <v>824</v>
      </c>
      <c r="AF36" s="18">
        <f t="shared" si="13"/>
        <v>0.82399999999999995</v>
      </c>
      <c r="AR36" s="4">
        <v>5</v>
      </c>
      <c r="AS36" s="4">
        <v>1056.44</v>
      </c>
      <c r="AT36" s="4">
        <v>736</v>
      </c>
      <c r="AU36" s="18">
        <f t="shared" si="14"/>
        <v>0.73599999999999999</v>
      </c>
      <c r="BG36" s="4">
        <v>5</v>
      </c>
      <c r="BH36" s="4"/>
      <c r="BI36" s="4"/>
      <c r="BJ36" s="18">
        <f t="shared" si="15"/>
        <v>0</v>
      </c>
    </row>
    <row r="37" spans="1:62">
      <c r="A37" s="1"/>
      <c r="F37" s="4">
        <v>6</v>
      </c>
      <c r="G37" s="1">
        <v>15</v>
      </c>
      <c r="H37" s="4">
        <v>25.46</v>
      </c>
      <c r="I37" s="4">
        <v>3</v>
      </c>
      <c r="J37" s="18">
        <f t="shared" si="11"/>
        <v>3.0000000000000001E-3</v>
      </c>
      <c r="N37" s="4">
        <v>6</v>
      </c>
      <c r="O37" s="4">
        <v>390.19</v>
      </c>
      <c r="P37" s="4">
        <v>979</v>
      </c>
      <c r="Q37" s="18">
        <f t="shared" si="12"/>
        <v>0.97899999999999998</v>
      </c>
      <c r="AC37" s="4">
        <v>6</v>
      </c>
      <c r="AD37" s="4">
        <v>683.7</v>
      </c>
      <c r="AE37" s="4">
        <v>917</v>
      </c>
      <c r="AF37" s="18">
        <f t="shared" si="13"/>
        <v>0.91700000000000004</v>
      </c>
      <c r="AR37" s="4">
        <v>6</v>
      </c>
      <c r="AS37" s="4">
        <v>831.05</v>
      </c>
      <c r="AT37" s="4">
        <v>677</v>
      </c>
      <c r="AU37" s="18">
        <f t="shared" si="14"/>
        <v>0.67700000000000005</v>
      </c>
      <c r="BG37" s="4">
        <v>6</v>
      </c>
      <c r="BH37" s="4"/>
      <c r="BI37" s="4"/>
      <c r="BJ37" s="18">
        <f t="shared" si="15"/>
        <v>0</v>
      </c>
    </row>
    <row r="38" spans="1:62">
      <c r="F38" s="4">
        <v>7</v>
      </c>
      <c r="G38" s="1">
        <v>15</v>
      </c>
      <c r="H38" s="4">
        <v>0</v>
      </c>
      <c r="I38" s="4">
        <v>1</v>
      </c>
      <c r="J38" s="18">
        <f t="shared" si="11"/>
        <v>1E-3</v>
      </c>
      <c r="N38" s="4">
        <v>7</v>
      </c>
      <c r="O38" s="4">
        <v>363.5</v>
      </c>
      <c r="P38" s="4">
        <v>973</v>
      </c>
      <c r="Q38" s="18">
        <f t="shared" si="12"/>
        <v>0.97299999999999998</v>
      </c>
      <c r="AC38" s="4">
        <v>7</v>
      </c>
      <c r="AD38" s="4">
        <v>585.9</v>
      </c>
      <c r="AE38" s="4">
        <v>913</v>
      </c>
      <c r="AF38" s="18">
        <f t="shared" si="13"/>
        <v>0.91300000000000003</v>
      </c>
      <c r="AR38" s="4">
        <v>7</v>
      </c>
      <c r="AS38" s="4">
        <v>688.76</v>
      </c>
      <c r="AT38" s="4">
        <v>710</v>
      </c>
      <c r="AU38" s="18">
        <f t="shared" si="14"/>
        <v>0.71</v>
      </c>
      <c r="BG38" s="4">
        <v>7</v>
      </c>
      <c r="BH38" s="4"/>
      <c r="BI38" s="4"/>
      <c r="BJ38" s="18">
        <f t="shared" si="15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8">
        <f t="shared" si="11"/>
        <v>2E-3</v>
      </c>
      <c r="N39" s="4">
        <v>8</v>
      </c>
      <c r="O39" s="4">
        <v>341.25</v>
      </c>
      <c r="P39" s="4">
        <v>983</v>
      </c>
      <c r="Q39" s="18">
        <f t="shared" si="12"/>
        <v>0.98299999999999998</v>
      </c>
      <c r="AC39" s="4">
        <v>8</v>
      </c>
      <c r="AD39" s="4">
        <v>546.96</v>
      </c>
      <c r="AE39" s="4">
        <v>881</v>
      </c>
      <c r="AF39" s="18">
        <f t="shared" si="13"/>
        <v>0.88100000000000001</v>
      </c>
      <c r="AR39" s="4">
        <v>8</v>
      </c>
      <c r="AS39" s="4">
        <v>718.2</v>
      </c>
      <c r="AT39" s="4">
        <v>785</v>
      </c>
      <c r="AU39" s="18">
        <f t="shared" si="14"/>
        <v>0.78500000000000003</v>
      </c>
      <c r="BG39" s="4">
        <v>8</v>
      </c>
      <c r="BH39" s="4"/>
      <c r="BI39" s="4"/>
      <c r="BJ39" s="18">
        <f t="shared" si="15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8">
        <f t="shared" si="11"/>
        <v>2E-3</v>
      </c>
      <c r="N40" s="4">
        <v>9</v>
      </c>
      <c r="O40" s="4">
        <v>351.27</v>
      </c>
      <c r="P40" s="4">
        <v>981</v>
      </c>
      <c r="Q40" s="18">
        <f t="shared" si="12"/>
        <v>0.98099999999999998</v>
      </c>
      <c r="AC40" s="4">
        <v>9</v>
      </c>
      <c r="AD40" s="4">
        <v>705.97</v>
      </c>
      <c r="AE40" s="4">
        <v>926</v>
      </c>
      <c r="AF40" s="18">
        <f t="shared" si="13"/>
        <v>0.92600000000000005</v>
      </c>
      <c r="AR40" s="4">
        <v>9</v>
      </c>
      <c r="AS40" s="4">
        <v>718.2</v>
      </c>
      <c r="AT40" s="4">
        <v>687</v>
      </c>
      <c r="AU40" s="18">
        <f t="shared" si="14"/>
        <v>0.68700000000000006</v>
      </c>
      <c r="BG40" s="4">
        <v>9</v>
      </c>
      <c r="BH40" s="4"/>
      <c r="BI40" s="4"/>
      <c r="BJ40" s="18">
        <f t="shared" si="15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8">
        <f t="shared" si="11"/>
        <v>2E-3</v>
      </c>
      <c r="N41" s="4">
        <v>10</v>
      </c>
      <c r="O41" s="4">
        <v>419.64</v>
      </c>
      <c r="P41" s="4">
        <v>968</v>
      </c>
      <c r="Q41" s="18">
        <f t="shared" si="12"/>
        <v>0.96799999999999997</v>
      </c>
      <c r="AC41" s="4">
        <v>10</v>
      </c>
      <c r="AD41" s="4">
        <v>705.95</v>
      </c>
      <c r="AE41" s="4">
        <v>818</v>
      </c>
      <c r="AF41" s="18">
        <f t="shared" si="13"/>
        <v>0.81799999999999995</v>
      </c>
      <c r="AR41" s="4">
        <v>10</v>
      </c>
      <c r="AS41" s="4">
        <v>791.62</v>
      </c>
      <c r="AT41" s="4">
        <v>723</v>
      </c>
      <c r="AU41" s="18">
        <f t="shared" si="14"/>
        <v>0.72299999999999998</v>
      </c>
      <c r="BG41" s="4">
        <v>10</v>
      </c>
      <c r="BH41" s="4"/>
      <c r="BI41" s="4"/>
      <c r="BJ41" s="18">
        <f t="shared" si="15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8">
        <f t="shared" si="12"/>
        <v>0.95799999999999996</v>
      </c>
      <c r="AC42" s="4">
        <v>11</v>
      </c>
      <c r="AD42" s="4">
        <v>818026</v>
      </c>
      <c r="AE42" s="4">
        <v>870</v>
      </c>
      <c r="AF42" s="18">
        <f t="shared" si="13"/>
        <v>0.87</v>
      </c>
      <c r="AR42" s="4">
        <v>11</v>
      </c>
      <c r="AS42" s="4">
        <v>956.15</v>
      </c>
      <c r="AT42" s="4">
        <v>707</v>
      </c>
      <c r="AU42" s="18">
        <f t="shared" si="14"/>
        <v>0.70699999999999996</v>
      </c>
      <c r="BG42" s="4">
        <v>11</v>
      </c>
      <c r="BH42" s="4"/>
      <c r="BI42" s="4"/>
      <c r="BJ42" s="18">
        <f t="shared" si="15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8">
        <f t="shared" si="12"/>
        <v>0.97899999999999998</v>
      </c>
      <c r="AC43" s="4">
        <v>12</v>
      </c>
      <c r="AD43" s="4">
        <v>578.67999999999995</v>
      </c>
      <c r="AE43" s="4">
        <v>917</v>
      </c>
      <c r="AF43" s="18">
        <f t="shared" si="13"/>
        <v>0.91700000000000004</v>
      </c>
      <c r="AR43" s="4">
        <v>12</v>
      </c>
      <c r="AS43" s="4">
        <v>603.09</v>
      </c>
      <c r="AT43" s="4">
        <v>671</v>
      </c>
      <c r="AU43" s="18">
        <f t="shared" si="14"/>
        <v>0.67100000000000004</v>
      </c>
      <c r="BG43" s="4">
        <v>12</v>
      </c>
      <c r="BH43" s="4"/>
      <c r="BI43" s="4"/>
      <c r="BJ43" s="18">
        <f t="shared" si="15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8">
        <f t="shared" si="12"/>
        <v>0.97599999999999998</v>
      </c>
      <c r="AC44" s="4">
        <v>13</v>
      </c>
      <c r="AD44" s="4">
        <v>679.28</v>
      </c>
      <c r="AE44" s="4">
        <v>891</v>
      </c>
      <c r="AF44" s="18">
        <f t="shared" si="13"/>
        <v>0.89100000000000001</v>
      </c>
      <c r="AR44" s="4">
        <v>13</v>
      </c>
      <c r="AS44" s="4">
        <v>647.02</v>
      </c>
      <c r="AT44" s="4">
        <v>702</v>
      </c>
      <c r="AU44" s="18">
        <f t="shared" si="14"/>
        <v>0.70199999999999996</v>
      </c>
      <c r="BG44" s="4">
        <v>13</v>
      </c>
      <c r="BH44" s="4"/>
      <c r="BI44" s="4"/>
      <c r="BJ44" s="18">
        <f t="shared" si="15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8">
        <f t="shared" si="12"/>
        <v>0.98499999999999999</v>
      </c>
      <c r="AC45" s="4">
        <v>14</v>
      </c>
      <c r="AD45" s="4">
        <v>468.62</v>
      </c>
      <c r="AE45" s="4">
        <v>943</v>
      </c>
      <c r="AF45" s="18">
        <f t="shared" si="13"/>
        <v>0.94299999999999995</v>
      </c>
      <c r="AR45" s="4">
        <v>14</v>
      </c>
      <c r="AS45" s="4">
        <v>518.28</v>
      </c>
      <c r="AT45" s="4">
        <v>343</v>
      </c>
      <c r="AU45" s="18">
        <f t="shared" si="14"/>
        <v>0.34300000000000003</v>
      </c>
      <c r="BG45" s="4">
        <v>14</v>
      </c>
      <c r="BH45" s="4"/>
      <c r="BI45" s="4"/>
      <c r="BJ45" s="18">
        <f t="shared" si="15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8">
        <f t="shared" si="12"/>
        <v>0.97799999999999998</v>
      </c>
      <c r="AC46" s="4">
        <v>15</v>
      </c>
      <c r="AD46" s="4">
        <v>644.79999999999995</v>
      </c>
      <c r="AE46" s="4">
        <v>910</v>
      </c>
      <c r="AF46" s="18">
        <f t="shared" si="13"/>
        <v>0.91</v>
      </c>
      <c r="AR46" s="4">
        <v>15</v>
      </c>
      <c r="AS46" s="4">
        <v>803.82</v>
      </c>
      <c r="AT46" s="4">
        <v>792</v>
      </c>
      <c r="AU46" s="18">
        <f t="shared" si="14"/>
        <v>0.79200000000000004</v>
      </c>
      <c r="BG46" s="4">
        <v>15</v>
      </c>
      <c r="BH46" s="4"/>
      <c r="BI46" s="4"/>
      <c r="BJ46" s="18">
        <f t="shared" si="15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8">
        <f t="shared" si="12"/>
        <v>0.96899999999999997</v>
      </c>
      <c r="AC47" s="4">
        <v>16</v>
      </c>
      <c r="AD47" s="4">
        <v>627.55999999999995</v>
      </c>
      <c r="AE47" s="4">
        <v>887</v>
      </c>
      <c r="AF47" s="18">
        <f t="shared" si="13"/>
        <v>0.88700000000000001</v>
      </c>
      <c r="AR47" s="4">
        <v>16</v>
      </c>
      <c r="AS47" s="4">
        <v>913.95</v>
      </c>
      <c r="AT47" s="4">
        <v>660</v>
      </c>
      <c r="AU47" s="18">
        <f t="shared" si="14"/>
        <v>0.66</v>
      </c>
      <c r="BG47" s="4">
        <v>16</v>
      </c>
      <c r="BH47" s="4"/>
      <c r="BI47" s="4"/>
      <c r="BJ47" s="18">
        <f t="shared" si="15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8">
        <f t="shared" si="12"/>
        <v>0.97499999999999998</v>
      </c>
      <c r="AC48" s="4">
        <v>17</v>
      </c>
      <c r="AD48" s="4">
        <v>671.49</v>
      </c>
      <c r="AE48" s="4">
        <v>907</v>
      </c>
      <c r="AF48" s="18">
        <f t="shared" si="13"/>
        <v>0.90700000000000003</v>
      </c>
      <c r="AR48" s="4">
        <v>17</v>
      </c>
      <c r="AS48" s="4">
        <v>769.38</v>
      </c>
      <c r="AT48" s="4">
        <v>477</v>
      </c>
      <c r="AU48" s="18">
        <f t="shared" si="14"/>
        <v>0.47699999999999998</v>
      </c>
      <c r="BG48" s="4">
        <v>17</v>
      </c>
      <c r="BH48" s="4"/>
      <c r="BI48" s="4"/>
      <c r="BJ48" s="18">
        <f t="shared" si="15"/>
        <v>0</v>
      </c>
    </row>
    <row r="49" spans="1:73">
      <c r="F49" s="4">
        <v>18</v>
      </c>
      <c r="N49" s="4">
        <v>18</v>
      </c>
      <c r="O49" s="4">
        <v>329.02</v>
      </c>
      <c r="P49" s="4">
        <v>981</v>
      </c>
      <c r="Q49" s="18">
        <f t="shared" si="12"/>
        <v>0.98099999999999998</v>
      </c>
      <c r="AC49" s="4">
        <v>18</v>
      </c>
      <c r="AD49" s="4">
        <v>60801</v>
      </c>
      <c r="AE49" s="4">
        <v>920</v>
      </c>
      <c r="AF49" s="18">
        <f t="shared" si="13"/>
        <v>0.92</v>
      </c>
      <c r="AR49" s="4">
        <v>18</v>
      </c>
      <c r="AS49" s="4">
        <v>796.59</v>
      </c>
      <c r="AT49" s="4">
        <v>723</v>
      </c>
      <c r="AU49" s="18">
        <f t="shared" si="14"/>
        <v>0.72299999999999998</v>
      </c>
      <c r="BG49" s="4">
        <v>18</v>
      </c>
      <c r="BH49" s="4"/>
      <c r="BI49" s="4"/>
      <c r="BJ49" s="18">
        <f t="shared" si="15"/>
        <v>0</v>
      </c>
    </row>
    <row r="50" spans="1:73">
      <c r="F50" s="4">
        <v>19</v>
      </c>
      <c r="N50" s="4">
        <v>19</v>
      </c>
      <c r="O50" s="4">
        <v>292.32</v>
      </c>
      <c r="P50" s="4">
        <v>991</v>
      </c>
      <c r="Q50" s="18">
        <f t="shared" si="12"/>
        <v>0.99099999999999999</v>
      </c>
      <c r="AC50" s="4">
        <v>19</v>
      </c>
      <c r="AD50" s="4">
        <v>503.05</v>
      </c>
      <c r="AE50" s="4">
        <v>922</v>
      </c>
      <c r="AF50" s="18">
        <f t="shared" si="13"/>
        <v>0.92200000000000004</v>
      </c>
      <c r="AR50" s="4">
        <v>19</v>
      </c>
      <c r="AS50" s="4">
        <v>759.92</v>
      </c>
      <c r="AT50" s="4">
        <v>810</v>
      </c>
      <c r="AU50" s="18">
        <f t="shared" si="14"/>
        <v>0.81</v>
      </c>
      <c r="BG50" s="4">
        <v>19</v>
      </c>
      <c r="BH50" s="4"/>
      <c r="BI50" s="4"/>
      <c r="BJ50" s="18">
        <f t="shared" si="15"/>
        <v>0</v>
      </c>
    </row>
    <row r="51" spans="1:73">
      <c r="F51" s="4">
        <v>20</v>
      </c>
      <c r="N51" s="4">
        <v>20</v>
      </c>
      <c r="O51" s="4">
        <v>424.66</v>
      </c>
      <c r="P51" s="4">
        <v>969</v>
      </c>
      <c r="Q51" s="18">
        <f t="shared" si="12"/>
        <v>0.96899999999999997</v>
      </c>
      <c r="AC51" s="4">
        <v>20</v>
      </c>
      <c r="AD51" s="4">
        <v>747.69</v>
      </c>
      <c r="AE51" s="4">
        <v>835</v>
      </c>
      <c r="AF51" s="18">
        <f t="shared" si="13"/>
        <v>0.83499999999999996</v>
      </c>
      <c r="AR51" s="4">
        <v>20</v>
      </c>
      <c r="AS51" s="4">
        <v>895</v>
      </c>
      <c r="AT51" s="4">
        <v>648</v>
      </c>
      <c r="AU51" s="18">
        <f t="shared" si="14"/>
        <v>0.64800000000000002</v>
      </c>
      <c r="BG51" s="4">
        <v>20</v>
      </c>
      <c r="BH51" s="4"/>
      <c r="BI51" s="4"/>
      <c r="BJ51" s="18">
        <f t="shared" si="15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1000</v>
      </c>
      <c r="B57" s="15">
        <f>B32</f>
        <v>1000</v>
      </c>
      <c r="C57" s="15">
        <f t="shared" ref="C57:D57" si="16">C32</f>
        <v>1000</v>
      </c>
      <c r="D57" s="15">
        <f t="shared" si="16"/>
        <v>1E-3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304.55</v>
      </c>
      <c r="P57" s="4">
        <v>984</v>
      </c>
      <c r="Q57" s="18">
        <f>P57/A$33</f>
        <v>0.98399999999999999</v>
      </c>
      <c r="R57" s="94">
        <f>AVERAGE(O57:O76)</f>
        <v>365.7879999999999</v>
      </c>
      <c r="S57" s="94">
        <f>AVERAGEIF(O57:O76,"&gt;0")</f>
        <v>365.7879999999999</v>
      </c>
      <c r="T57" s="94">
        <f>VAR(O57:O76)</f>
        <v>5180.5699852632461</v>
      </c>
      <c r="U57" s="94">
        <f>STDEV(O57:O76)</f>
        <v>71.976176511837906</v>
      </c>
      <c r="V57" s="95">
        <f>AVERAGE(Q57:Q76)</f>
        <v>0.97555000000000014</v>
      </c>
      <c r="W57" s="46">
        <v>375</v>
      </c>
      <c r="X57" s="64">
        <v>23</v>
      </c>
      <c r="Y57" s="64">
        <v>976</v>
      </c>
      <c r="Z57" s="64">
        <v>4.99</v>
      </c>
      <c r="AA57" s="47">
        <f>Y57/$A58</f>
        <v>0.97599999999999998</v>
      </c>
      <c r="AB57" s="47">
        <f>Z57/$A$33</f>
        <v>4.9900000000000005E-3</v>
      </c>
      <c r="AC57" s="4">
        <v>1</v>
      </c>
      <c r="AD57" s="4">
        <v>434.09</v>
      </c>
      <c r="AE57" s="4">
        <v>946</v>
      </c>
      <c r="AF57" s="18">
        <f>AE57/A$34</f>
        <v>0.94599999999999995</v>
      </c>
      <c r="AG57" s="94">
        <f>AVERAGE(AD57:AD76)</f>
        <v>44480.763500000008</v>
      </c>
      <c r="AH57" s="94">
        <f>AVERAGEIF(AD57:AD76,"&gt;0")</f>
        <v>44480.763500000008</v>
      </c>
      <c r="AI57" s="94">
        <f>VAR(AD57:AD76)</f>
        <v>33331543275.785755</v>
      </c>
      <c r="AJ57" s="94">
        <f>STDEV(AD57:AD76)</f>
        <v>182569.28349474826</v>
      </c>
      <c r="AK57" s="95">
        <f>AVERAGE(AF57:AF76)</f>
        <v>0.85905000000000009</v>
      </c>
      <c r="AL57" s="50">
        <v>611</v>
      </c>
      <c r="AM57" s="65">
        <v>65.3</v>
      </c>
      <c r="AN57" s="65">
        <v>859</v>
      </c>
      <c r="AO57" s="65">
        <v>83.2</v>
      </c>
      <c r="AP57" s="51">
        <f>AN57/$A59</f>
        <v>0.85899999999999999</v>
      </c>
      <c r="AQ57" s="51">
        <f>AO57/$A$34</f>
        <v>8.3199999999999996E-2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7">A33</f>
        <v>1000</v>
      </c>
      <c r="B58" s="16">
        <f t="shared" ref="B58:D58" si="18">B33</f>
        <v>223</v>
      </c>
      <c r="C58" s="16">
        <f t="shared" si="18"/>
        <v>223</v>
      </c>
      <c r="D58" s="16">
        <f t="shared" si="18"/>
        <v>2.0108990729755274E-2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417.41</v>
      </c>
      <c r="P58" s="4">
        <v>969</v>
      </c>
      <c r="Q58" s="18">
        <f t="shared" ref="Q58:Q76" si="19">P58/A$33</f>
        <v>0.96899999999999997</v>
      </c>
      <c r="AC58" s="4">
        <v>2</v>
      </c>
      <c r="AD58" s="4">
        <v>720.43</v>
      </c>
      <c r="AE58" s="4">
        <v>884</v>
      </c>
      <c r="AF58" s="18">
        <f t="shared" ref="AF58:AF76" si="20">AE58/A$34</f>
        <v>0.88400000000000001</v>
      </c>
      <c r="AO58" s="66"/>
      <c r="AR58" s="4">
        <v>2</v>
      </c>
      <c r="AS58" s="4"/>
      <c r="AT58" s="4"/>
      <c r="AU58" s="18">
        <f t="shared" ref="AU58:AU76" si="21">AT58/A$35</f>
        <v>0</v>
      </c>
      <c r="BG58" s="4">
        <v>2</v>
      </c>
      <c r="BH58" s="4"/>
      <c r="BI58" s="4"/>
      <c r="BJ58" s="18">
        <f t="shared" ref="BJ58:BJ76" si="22">BI58/A$61</f>
        <v>0</v>
      </c>
    </row>
    <row r="59" spans="1:73">
      <c r="A59" s="4">
        <f t="shared" si="17"/>
        <v>1000</v>
      </c>
      <c r="B59" s="49">
        <f t="shared" ref="B59:D59" si="23">B34</f>
        <v>316</v>
      </c>
      <c r="C59" s="49">
        <f t="shared" si="23"/>
        <v>316</v>
      </c>
      <c r="D59" s="49">
        <f t="shared" si="23"/>
        <v>1.00144207659029E-2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307.33</v>
      </c>
      <c r="P59" s="4">
        <v>991</v>
      </c>
      <c r="Q59" s="18">
        <f t="shared" si="19"/>
        <v>0.99099999999999999</v>
      </c>
      <c r="AC59" s="4">
        <v>3</v>
      </c>
      <c r="AD59" s="4">
        <v>529.73</v>
      </c>
      <c r="AE59" s="4">
        <v>949</v>
      </c>
      <c r="AF59" s="18">
        <f t="shared" si="20"/>
        <v>0.94899999999999995</v>
      </c>
      <c r="AR59" s="4">
        <v>3</v>
      </c>
      <c r="AS59" s="4"/>
      <c r="AT59" s="4"/>
      <c r="AU59" s="18">
        <f t="shared" si="21"/>
        <v>0</v>
      </c>
      <c r="BG59" s="4">
        <v>3</v>
      </c>
      <c r="BH59" s="4"/>
      <c r="BI59" s="4"/>
      <c r="BJ59" s="18">
        <f t="shared" si="22"/>
        <v>0</v>
      </c>
    </row>
    <row r="60" spans="1:73">
      <c r="A60" s="4">
        <f t="shared" si="17"/>
        <v>1000</v>
      </c>
      <c r="B60" s="52">
        <f t="shared" ref="B60:D61" si="24">B35</f>
        <v>354</v>
      </c>
      <c r="C60" s="52">
        <f t="shared" si="24"/>
        <v>354</v>
      </c>
      <c r="D60" s="52">
        <f t="shared" si="24"/>
        <v>7.9798269973506974E-3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390.18</v>
      </c>
      <c r="P60" s="4">
        <v>976</v>
      </c>
      <c r="Q60" s="18">
        <f t="shared" si="19"/>
        <v>0.97599999999999998</v>
      </c>
      <c r="AC60" s="4">
        <v>4</v>
      </c>
      <c r="AD60" s="4">
        <v>201.71</v>
      </c>
      <c r="AE60" s="4">
        <v>121</v>
      </c>
      <c r="AF60" s="18">
        <f t="shared" si="20"/>
        <v>0.121</v>
      </c>
      <c r="AR60" s="4">
        <v>4</v>
      </c>
      <c r="AS60" s="4"/>
      <c r="AT60" s="4"/>
      <c r="AU60" s="18">
        <f t="shared" si="21"/>
        <v>0</v>
      </c>
      <c r="BG60" s="4">
        <v>4</v>
      </c>
      <c r="BH60" s="4"/>
      <c r="BI60" s="4"/>
      <c r="BJ60" s="18">
        <f t="shared" si="22"/>
        <v>0</v>
      </c>
    </row>
    <row r="61" spans="1:73">
      <c r="A61" s="4">
        <f t="shared" si="17"/>
        <v>1000</v>
      </c>
      <c r="B61" s="169">
        <f t="shared" si="24"/>
        <v>354</v>
      </c>
      <c r="C61" s="169">
        <f t="shared" si="24"/>
        <v>354</v>
      </c>
      <c r="D61" s="169">
        <f t="shared" si="24"/>
        <v>7.9798269973506974E-3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463.56</v>
      </c>
      <c r="P61" s="4">
        <v>946</v>
      </c>
      <c r="Q61" s="18">
        <f t="shared" si="19"/>
        <v>0.94599999999999995</v>
      </c>
      <c r="AC61" s="4">
        <v>5</v>
      </c>
      <c r="AD61" s="4">
        <v>752.66</v>
      </c>
      <c r="AE61" s="4">
        <v>824</v>
      </c>
      <c r="AF61" s="18">
        <f t="shared" si="20"/>
        <v>0.82399999999999995</v>
      </c>
      <c r="AR61" s="4">
        <v>5</v>
      </c>
      <c r="AS61" s="4"/>
      <c r="AT61" s="4"/>
      <c r="AU61" s="18">
        <f t="shared" si="21"/>
        <v>0</v>
      </c>
      <c r="BG61" s="4">
        <v>5</v>
      </c>
      <c r="BH61" s="4"/>
      <c r="BI61" s="4"/>
      <c r="BJ61" s="18">
        <f t="shared" si="22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390.19</v>
      </c>
      <c r="P62" s="4">
        <v>979</v>
      </c>
      <c r="Q62" s="18">
        <f t="shared" si="19"/>
        <v>0.97899999999999998</v>
      </c>
      <c r="AC62" s="4">
        <v>6</v>
      </c>
      <c r="AD62" s="4">
        <v>683.7</v>
      </c>
      <c r="AE62" s="4">
        <v>917</v>
      </c>
      <c r="AF62" s="18">
        <f t="shared" si="20"/>
        <v>0.91700000000000004</v>
      </c>
      <c r="AR62" s="4">
        <v>6</v>
      </c>
      <c r="AS62" s="4"/>
      <c r="AT62" s="4"/>
      <c r="AU62" s="18">
        <f t="shared" si="21"/>
        <v>0</v>
      </c>
      <c r="BG62" s="4">
        <v>6</v>
      </c>
      <c r="BH62" s="4"/>
      <c r="BI62" s="4"/>
      <c r="BJ62" s="18">
        <f t="shared" si="22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363.5</v>
      </c>
      <c r="P63" s="4">
        <v>973</v>
      </c>
      <c r="Q63" s="18">
        <f t="shared" si="19"/>
        <v>0.97299999999999998</v>
      </c>
      <c r="AC63" s="4">
        <v>7</v>
      </c>
      <c r="AD63" s="4">
        <v>585.9</v>
      </c>
      <c r="AE63" s="4">
        <v>913</v>
      </c>
      <c r="AF63" s="18">
        <f t="shared" si="20"/>
        <v>0.91300000000000003</v>
      </c>
      <c r="AR63" s="4">
        <v>7</v>
      </c>
      <c r="AS63" s="4"/>
      <c r="AT63" s="4"/>
      <c r="AU63" s="18">
        <f t="shared" si="21"/>
        <v>0</v>
      </c>
      <c r="BG63" s="4">
        <v>7</v>
      </c>
      <c r="BH63" s="4"/>
      <c r="BI63" s="4"/>
      <c r="BJ63" s="18">
        <f t="shared" si="22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341.25</v>
      </c>
      <c r="P64" s="4">
        <v>983</v>
      </c>
      <c r="Q64" s="18">
        <f t="shared" si="19"/>
        <v>0.98299999999999998</v>
      </c>
      <c r="AC64" s="4">
        <v>8</v>
      </c>
      <c r="AD64" s="4">
        <v>546.96</v>
      </c>
      <c r="AE64" s="4">
        <v>881</v>
      </c>
      <c r="AF64" s="18">
        <f t="shared" si="20"/>
        <v>0.88100000000000001</v>
      </c>
      <c r="AR64" s="4">
        <v>8</v>
      </c>
      <c r="AS64" s="4"/>
      <c r="AT64" s="4"/>
      <c r="AU64" s="18">
        <f t="shared" si="21"/>
        <v>0</v>
      </c>
      <c r="BG64" s="4">
        <v>8</v>
      </c>
      <c r="BH64" s="4"/>
      <c r="BI64" s="4"/>
      <c r="BJ64" s="18">
        <f t="shared" si="22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351.27</v>
      </c>
      <c r="P65" s="4">
        <v>981</v>
      </c>
      <c r="Q65" s="18">
        <f t="shared" si="19"/>
        <v>0.98099999999999998</v>
      </c>
      <c r="AC65" s="4">
        <v>9</v>
      </c>
      <c r="AD65" s="4">
        <v>705.97</v>
      </c>
      <c r="AE65" s="4">
        <v>926</v>
      </c>
      <c r="AF65" s="18">
        <f t="shared" si="20"/>
        <v>0.92600000000000005</v>
      </c>
      <c r="AR65" s="4">
        <v>9</v>
      </c>
      <c r="AS65" s="4"/>
      <c r="AT65" s="4"/>
      <c r="AU65" s="18">
        <f t="shared" si="21"/>
        <v>0</v>
      </c>
      <c r="BG65" s="4">
        <v>9</v>
      </c>
      <c r="BH65" s="4"/>
      <c r="BI65" s="4"/>
      <c r="BJ65" s="18">
        <f t="shared" si="22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419.64</v>
      </c>
      <c r="P66" s="4">
        <v>968</v>
      </c>
      <c r="Q66" s="18">
        <f t="shared" si="19"/>
        <v>0.96799999999999997</v>
      </c>
      <c r="AC66" s="4">
        <v>10</v>
      </c>
      <c r="AD66" s="4">
        <v>705.95</v>
      </c>
      <c r="AE66" s="4">
        <v>818</v>
      </c>
      <c r="AF66" s="18">
        <f t="shared" si="20"/>
        <v>0.81799999999999995</v>
      </c>
      <c r="AR66" s="4">
        <v>10</v>
      </c>
      <c r="AS66" s="4"/>
      <c r="AT66" s="4"/>
      <c r="AU66" s="18">
        <f t="shared" si="21"/>
        <v>0</v>
      </c>
      <c r="BG66" s="4">
        <v>10</v>
      </c>
      <c r="BH66" s="4"/>
      <c r="BI66" s="4"/>
      <c r="BJ66" s="18">
        <f t="shared" si="22"/>
        <v>0</v>
      </c>
    </row>
    <row r="67" spans="6:62">
      <c r="F67" s="4">
        <v>11</v>
      </c>
      <c r="G67" s="1">
        <v>50</v>
      </c>
      <c r="N67" s="4">
        <v>11</v>
      </c>
      <c r="O67" s="4">
        <v>449.13</v>
      </c>
      <c r="P67" s="4">
        <v>958</v>
      </c>
      <c r="Q67" s="18">
        <f t="shared" si="19"/>
        <v>0.95799999999999996</v>
      </c>
      <c r="AC67" s="4">
        <v>11</v>
      </c>
      <c r="AD67" s="4">
        <v>818026</v>
      </c>
      <c r="AE67" s="4">
        <v>870</v>
      </c>
      <c r="AF67" s="18">
        <f t="shared" si="20"/>
        <v>0.87</v>
      </c>
      <c r="AR67" s="4">
        <v>11</v>
      </c>
      <c r="AS67" s="4"/>
      <c r="AT67" s="4"/>
      <c r="AU67" s="18">
        <f t="shared" si="21"/>
        <v>0</v>
      </c>
      <c r="BG67" s="4">
        <v>11</v>
      </c>
      <c r="BH67" s="4"/>
      <c r="BI67" s="4"/>
      <c r="BJ67" s="18">
        <f t="shared" si="22"/>
        <v>0</v>
      </c>
    </row>
    <row r="68" spans="6:62">
      <c r="F68" s="4">
        <v>12</v>
      </c>
      <c r="G68" s="1">
        <v>50</v>
      </c>
      <c r="N68" s="4">
        <v>12</v>
      </c>
      <c r="O68" s="4">
        <v>358.48</v>
      </c>
      <c r="P68" s="4">
        <v>979</v>
      </c>
      <c r="Q68" s="18">
        <f t="shared" si="19"/>
        <v>0.97899999999999998</v>
      </c>
      <c r="AC68" s="4">
        <v>12</v>
      </c>
      <c r="AD68" s="4">
        <v>578.67999999999995</v>
      </c>
      <c r="AE68" s="4">
        <v>917</v>
      </c>
      <c r="AF68" s="18">
        <f t="shared" si="20"/>
        <v>0.91700000000000004</v>
      </c>
      <c r="AR68" s="4">
        <v>12</v>
      </c>
      <c r="AS68" s="4"/>
      <c r="AT68" s="4"/>
      <c r="AU68" s="18">
        <f t="shared" si="21"/>
        <v>0</v>
      </c>
      <c r="BG68" s="4">
        <v>12</v>
      </c>
      <c r="BH68" s="4"/>
      <c r="BI68" s="4"/>
      <c r="BJ68" s="18">
        <f t="shared" si="22"/>
        <v>0</v>
      </c>
    </row>
    <row r="69" spans="6:62">
      <c r="F69" s="4">
        <v>13</v>
      </c>
      <c r="G69" s="1">
        <v>50</v>
      </c>
      <c r="N69" s="4">
        <v>13</v>
      </c>
      <c r="O69" s="4">
        <v>390.17</v>
      </c>
      <c r="P69" s="4">
        <v>976</v>
      </c>
      <c r="Q69" s="18">
        <f t="shared" si="19"/>
        <v>0.97599999999999998</v>
      </c>
      <c r="AC69" s="4">
        <v>13</v>
      </c>
      <c r="AD69" s="4">
        <v>679.28</v>
      </c>
      <c r="AE69" s="4">
        <v>891</v>
      </c>
      <c r="AF69" s="18">
        <f t="shared" si="20"/>
        <v>0.89100000000000001</v>
      </c>
      <c r="AR69" s="4">
        <v>13</v>
      </c>
      <c r="AS69" s="4"/>
      <c r="AT69" s="4"/>
      <c r="AU69" s="18">
        <f t="shared" si="21"/>
        <v>0</v>
      </c>
      <c r="BG69" s="4">
        <v>13</v>
      </c>
      <c r="BH69" s="4"/>
      <c r="BI69" s="4"/>
      <c r="BJ69" s="18">
        <f t="shared" si="22"/>
        <v>0</v>
      </c>
    </row>
    <row r="70" spans="6:62">
      <c r="F70" s="4">
        <v>14</v>
      </c>
      <c r="G70" s="1">
        <v>50</v>
      </c>
      <c r="N70" s="4">
        <v>14</v>
      </c>
      <c r="O70" s="4">
        <v>134.79</v>
      </c>
      <c r="P70" s="4">
        <v>985</v>
      </c>
      <c r="Q70" s="18">
        <f t="shared" si="19"/>
        <v>0.98499999999999999</v>
      </c>
      <c r="AC70" s="4">
        <v>14</v>
      </c>
      <c r="AD70" s="4">
        <v>468.62</v>
      </c>
      <c r="AE70" s="4">
        <v>943</v>
      </c>
      <c r="AF70" s="18">
        <f t="shared" si="20"/>
        <v>0.94299999999999995</v>
      </c>
      <c r="AR70" s="4">
        <v>14</v>
      </c>
      <c r="AS70" s="4"/>
      <c r="AT70" s="4"/>
      <c r="AU70" s="18">
        <f t="shared" si="21"/>
        <v>0</v>
      </c>
      <c r="BG70" s="4">
        <v>14</v>
      </c>
      <c r="BH70" s="4"/>
      <c r="BI70" s="4"/>
      <c r="BJ70" s="18">
        <f t="shared" si="22"/>
        <v>0</v>
      </c>
    </row>
    <row r="71" spans="6:62">
      <c r="F71" s="4">
        <v>15</v>
      </c>
      <c r="G71" s="1">
        <v>50</v>
      </c>
      <c r="N71" s="4">
        <v>15</v>
      </c>
      <c r="O71" s="4">
        <v>392.96</v>
      </c>
      <c r="P71" s="4">
        <v>978</v>
      </c>
      <c r="Q71" s="18">
        <f t="shared" si="19"/>
        <v>0.97799999999999998</v>
      </c>
      <c r="AC71" s="4">
        <v>15</v>
      </c>
      <c r="AD71" s="4">
        <v>644.79999999999995</v>
      </c>
      <c r="AE71" s="4">
        <v>910</v>
      </c>
      <c r="AF71" s="18">
        <f t="shared" si="20"/>
        <v>0.91</v>
      </c>
      <c r="AR71" s="4">
        <v>15</v>
      </c>
      <c r="AS71" s="4"/>
      <c r="AT71" s="4"/>
      <c r="AU71" s="18">
        <f t="shared" si="21"/>
        <v>0</v>
      </c>
      <c r="BG71" s="4">
        <v>15</v>
      </c>
      <c r="BH71" s="4"/>
      <c r="BI71" s="4"/>
      <c r="BJ71" s="18">
        <f t="shared" si="22"/>
        <v>0</v>
      </c>
    </row>
    <row r="72" spans="6:62">
      <c r="F72" s="4">
        <v>16</v>
      </c>
      <c r="G72" s="1">
        <v>50</v>
      </c>
      <c r="N72" s="4">
        <v>16</v>
      </c>
      <c r="O72" s="4">
        <v>387.94</v>
      </c>
      <c r="P72" s="4">
        <v>969</v>
      </c>
      <c r="Q72" s="18">
        <f t="shared" si="19"/>
        <v>0.96899999999999997</v>
      </c>
      <c r="AC72" s="4">
        <v>16</v>
      </c>
      <c r="AD72" s="4">
        <v>627.55999999999995</v>
      </c>
      <c r="AE72" s="4">
        <v>887</v>
      </c>
      <c r="AF72" s="18">
        <f t="shared" si="20"/>
        <v>0.88700000000000001</v>
      </c>
      <c r="AR72" s="4">
        <v>16</v>
      </c>
      <c r="AS72" s="4"/>
      <c r="AT72" s="4"/>
      <c r="AU72" s="18">
        <f t="shared" si="21"/>
        <v>0</v>
      </c>
      <c r="BG72" s="4">
        <v>16</v>
      </c>
      <c r="BH72" s="4"/>
      <c r="BI72" s="4"/>
      <c r="BJ72" s="18">
        <f t="shared" si="22"/>
        <v>0</v>
      </c>
    </row>
    <row r="73" spans="6:62">
      <c r="F73" s="4">
        <v>17</v>
      </c>
      <c r="G73" s="1">
        <v>50</v>
      </c>
      <c r="N73" s="4">
        <v>17</v>
      </c>
      <c r="O73" s="4">
        <v>407.41</v>
      </c>
      <c r="P73" s="4">
        <v>975</v>
      </c>
      <c r="Q73" s="18">
        <f t="shared" si="19"/>
        <v>0.97499999999999998</v>
      </c>
      <c r="AC73" s="4">
        <v>17</v>
      </c>
      <c r="AD73" s="4">
        <v>671.49</v>
      </c>
      <c r="AE73" s="4">
        <v>907</v>
      </c>
      <c r="AF73" s="18">
        <f t="shared" si="20"/>
        <v>0.90700000000000003</v>
      </c>
      <c r="AR73" s="4">
        <v>17</v>
      </c>
      <c r="AS73" s="4"/>
      <c r="AT73" s="4"/>
      <c r="AU73" s="18">
        <f t="shared" si="21"/>
        <v>0</v>
      </c>
      <c r="BG73" s="4">
        <v>17</v>
      </c>
      <c r="BH73" s="4"/>
      <c r="BI73" s="4"/>
      <c r="BJ73" s="18">
        <f t="shared" si="22"/>
        <v>0</v>
      </c>
    </row>
    <row r="74" spans="6:62">
      <c r="F74" s="4">
        <v>18</v>
      </c>
      <c r="G74" s="1">
        <v>50</v>
      </c>
      <c r="N74" s="4">
        <v>18</v>
      </c>
      <c r="O74" s="4">
        <v>329.02</v>
      </c>
      <c r="P74" s="4">
        <v>981</v>
      </c>
      <c r="Q74" s="18">
        <f t="shared" si="19"/>
        <v>0.98099999999999998</v>
      </c>
      <c r="AC74" s="4">
        <v>18</v>
      </c>
      <c r="AD74" s="4">
        <v>60801</v>
      </c>
      <c r="AE74" s="4">
        <v>920</v>
      </c>
      <c r="AF74" s="18">
        <f t="shared" si="20"/>
        <v>0.92</v>
      </c>
      <c r="AR74" s="4">
        <v>18</v>
      </c>
      <c r="AS74" s="4"/>
      <c r="AT74" s="4"/>
      <c r="AU74" s="18">
        <f t="shared" si="21"/>
        <v>0</v>
      </c>
      <c r="BG74" s="4">
        <v>18</v>
      </c>
      <c r="BH74" s="4"/>
      <c r="BI74" s="4"/>
      <c r="BJ74" s="18">
        <f t="shared" si="22"/>
        <v>0</v>
      </c>
    </row>
    <row r="75" spans="6:62">
      <c r="F75" s="4">
        <v>19</v>
      </c>
      <c r="G75" s="1">
        <v>50</v>
      </c>
      <c r="N75" s="4">
        <v>19</v>
      </c>
      <c r="O75" s="4">
        <v>292.32</v>
      </c>
      <c r="P75" s="4">
        <v>991</v>
      </c>
      <c r="Q75" s="18">
        <f t="shared" si="19"/>
        <v>0.99099999999999999</v>
      </c>
      <c r="AC75" s="4">
        <v>19</v>
      </c>
      <c r="AD75" s="4">
        <v>503.05</v>
      </c>
      <c r="AE75" s="4">
        <v>922</v>
      </c>
      <c r="AF75" s="18">
        <f t="shared" si="20"/>
        <v>0.92200000000000004</v>
      </c>
      <c r="AR75" s="4">
        <v>19</v>
      </c>
      <c r="AS75" s="4"/>
      <c r="AT75" s="4"/>
      <c r="AU75" s="18">
        <f t="shared" si="21"/>
        <v>0</v>
      </c>
      <c r="BG75" s="4">
        <v>19</v>
      </c>
      <c r="BH75" s="4"/>
      <c r="BI75" s="4"/>
      <c r="BJ75" s="18">
        <f t="shared" si="22"/>
        <v>0</v>
      </c>
    </row>
    <row r="76" spans="6:62">
      <c r="F76" s="4">
        <v>20</v>
      </c>
      <c r="G76" s="1">
        <v>50</v>
      </c>
      <c r="N76" s="4">
        <v>20</v>
      </c>
      <c r="O76" s="4">
        <v>424.66</v>
      </c>
      <c r="P76" s="4">
        <v>969</v>
      </c>
      <c r="Q76" s="18">
        <f t="shared" si="19"/>
        <v>0.96899999999999997</v>
      </c>
      <c r="AC76" s="4">
        <v>20</v>
      </c>
      <c r="AD76" s="4">
        <v>747.69</v>
      </c>
      <c r="AE76" s="4">
        <v>835</v>
      </c>
      <c r="AF76" s="18">
        <f t="shared" si="20"/>
        <v>0.83499999999999996</v>
      </c>
      <c r="AR76" s="4">
        <v>20</v>
      </c>
      <c r="AS76" s="4"/>
      <c r="AT76" s="4"/>
      <c r="AU76" s="18">
        <f t="shared" si="21"/>
        <v>0</v>
      </c>
      <c r="BG76" s="4">
        <v>20</v>
      </c>
      <c r="BH76" s="4"/>
      <c r="BI76" s="4"/>
      <c r="BJ76" s="18">
        <f t="shared" si="22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30:AB30"/>
    <mergeCell ref="N5:AB5"/>
    <mergeCell ref="AC5:AQ5"/>
    <mergeCell ref="AC30:AQ30"/>
    <mergeCell ref="AR5:BF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Y71"/>
  <sheetViews>
    <sheetView zoomScale="70" zoomScaleNormal="70" workbookViewId="0">
      <selection activeCell="AA74" sqref="AA74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9" width="9.140625" customWidth="1"/>
    <col min="31" max="31" width="9.140625" customWidth="1"/>
    <col min="33" max="35" width="9.140625" customWidth="1"/>
    <col min="37" max="37" width="9.140625" customWidth="1"/>
    <col min="39" max="41" width="9.140625" customWidth="1"/>
    <col min="43" max="43" width="9.140625" customWidth="1"/>
    <col min="46" max="46" width="9.140625" customWidth="1"/>
    <col min="49" max="49" width="9.140625" customWidth="1"/>
    <col min="52" max="52" width="9.140625" customWidth="1"/>
    <col min="55" max="55" width="9.140625" customWidth="1"/>
    <col min="58" max="58" width="9.140625" customWidth="1"/>
    <col min="61" max="61" width="9.140625" customWidth="1"/>
    <col min="64" max="64" width="9.140625" customWidth="1"/>
  </cols>
  <sheetData>
    <row r="1" spans="1:7" ht="27" thickBot="1">
      <c r="B1" s="121" t="s">
        <v>36</v>
      </c>
      <c r="C1" s="122"/>
      <c r="F1">
        <f ca="1">INDIRECT(A6&amp;"!$N$7")</f>
        <v>1</v>
      </c>
    </row>
    <row r="3" spans="1:7">
      <c r="A3" s="123" t="s">
        <v>33</v>
      </c>
      <c r="B3" s="154" t="s">
        <v>29</v>
      </c>
      <c r="C3" s="155"/>
      <c r="D3" s="155"/>
      <c r="E3" s="155"/>
      <c r="F3" s="155"/>
      <c r="G3" s="155"/>
    </row>
    <row r="4" spans="1:7">
      <c r="A4" s="124"/>
      <c r="B4" s="126" t="s">
        <v>34</v>
      </c>
      <c r="C4" s="153"/>
      <c r="D4" s="127"/>
      <c r="E4" s="152" t="s">
        <v>35</v>
      </c>
      <c r="F4" s="151"/>
      <c r="G4" s="151"/>
    </row>
    <row r="5" spans="1:7">
      <c r="A5" s="125"/>
      <c r="B5" s="59" t="s">
        <v>31</v>
      </c>
      <c r="D5" s="59" t="s">
        <v>32</v>
      </c>
      <c r="E5" s="59" t="s">
        <v>31</v>
      </c>
      <c r="G5" s="29" t="s">
        <v>32</v>
      </c>
    </row>
    <row r="6" spans="1:7">
      <c r="A6" s="90">
        <v>2</v>
      </c>
      <c r="B6" s="20">
        <f>'2'!$L$7</f>
        <v>13.234444444444442</v>
      </c>
      <c r="D6" s="23">
        <f>'2'!$M$7</f>
        <v>0.95</v>
      </c>
      <c r="E6" s="20">
        <f>'2'!$L$32</f>
        <v>13.23</v>
      </c>
      <c r="G6" s="23">
        <f>'2'!$M$32</f>
        <v>1</v>
      </c>
    </row>
    <row r="7" spans="1:7">
      <c r="A7" s="91">
        <v>5</v>
      </c>
      <c r="B7" s="21">
        <f>'5'!$L$7</f>
        <v>36.97</v>
      </c>
      <c r="D7" s="24">
        <f>'5'!$M$7</f>
        <v>0.91999999999999993</v>
      </c>
      <c r="E7" s="21">
        <f>'5'!$L$32</f>
        <v>37.69</v>
      </c>
      <c r="G7" s="24">
        <f>'5'!$M$32</f>
        <v>1</v>
      </c>
    </row>
    <row r="8" spans="1:7">
      <c r="A8" s="91">
        <v>10</v>
      </c>
      <c r="B8" s="21">
        <f>'10'!$L$7</f>
        <v>54.376999999999995</v>
      </c>
      <c r="D8" s="24">
        <f>'10'!$M$7</f>
        <v>0.74</v>
      </c>
      <c r="E8" s="21">
        <f>'10'!$L$32</f>
        <v>66.383999999999986</v>
      </c>
      <c r="G8" s="24">
        <f>'10'!$M$32</f>
        <v>0.99</v>
      </c>
    </row>
    <row r="9" spans="1:7">
      <c r="A9" s="91">
        <v>30</v>
      </c>
      <c r="B9" s="21">
        <f>'30'!$L$7</f>
        <v>108.196</v>
      </c>
      <c r="D9" s="24">
        <f>'30'!$M$7</f>
        <v>0.54666666666666675</v>
      </c>
      <c r="E9" s="21">
        <f>'30'!$L$32</f>
        <v>114.86799999999998</v>
      </c>
      <c r="G9" s="24">
        <f>'30'!$M$32</f>
        <v>1</v>
      </c>
    </row>
    <row r="10" spans="1:7">
      <c r="A10" s="91">
        <v>50</v>
      </c>
      <c r="B10" s="21">
        <f>'50'!$L$7</f>
        <v>135.12</v>
      </c>
      <c r="D10" s="24">
        <f>'50'!$M$7</f>
        <v>0.81600000000000006</v>
      </c>
      <c r="E10" s="21">
        <f>'50'!$L$32</f>
        <v>107.58399999999999</v>
      </c>
      <c r="G10" s="24">
        <f>'50'!$M$32</f>
        <v>1</v>
      </c>
    </row>
    <row r="11" spans="1:7">
      <c r="A11" s="91">
        <v>80</v>
      </c>
      <c r="B11" s="21">
        <f>'80'!$L$7</f>
        <v>90.76111111111112</v>
      </c>
      <c r="D11" s="24">
        <f>'80'!$M$7</f>
        <v>0.17375000000000002</v>
      </c>
      <c r="E11" s="21">
        <f>'80'!$L$32</f>
        <v>211.99200000000002</v>
      </c>
      <c r="G11" s="24">
        <f>'80'!$M$32</f>
        <v>0.8</v>
      </c>
    </row>
    <row r="12" spans="1:7">
      <c r="A12" s="91">
        <v>100</v>
      </c>
      <c r="B12" s="21">
        <f>'100'!$L$7</f>
        <v>141.85</v>
      </c>
      <c r="D12" s="24">
        <f>'100'!$M$7</f>
        <v>0.20700000000000002</v>
      </c>
      <c r="E12" s="21">
        <f>'100'!$L$32</f>
        <v>212.55800000000005</v>
      </c>
      <c r="G12" s="24">
        <f>'100'!$M$32</f>
        <v>0.94299999999999995</v>
      </c>
    </row>
    <row r="13" spans="1:7">
      <c r="A13" s="91">
        <v>200</v>
      </c>
      <c r="B13" s="21">
        <f>'200'!$L$7</f>
        <v>506.0855555555554</v>
      </c>
      <c r="D13" s="24">
        <f>'200'!$M$7</f>
        <v>2.3E-2</v>
      </c>
      <c r="E13" s="21">
        <f>'200'!$L$32</f>
        <v>118.59900000000002</v>
      </c>
      <c r="G13" s="24">
        <f>'200'!$M$32</f>
        <v>0.14750000000000002</v>
      </c>
    </row>
    <row r="14" spans="1:7">
      <c r="A14" s="91">
        <v>500</v>
      </c>
      <c r="B14" s="21">
        <f>'500'!$L$7</f>
        <v>16.287500000000001</v>
      </c>
      <c r="D14" s="24">
        <f>'500'!$M$7</f>
        <v>3.0000000000000005E-3</v>
      </c>
      <c r="E14" s="21">
        <f>'500'!$L$32</f>
        <v>39.124285714285712</v>
      </c>
      <c r="G14" s="24">
        <f>'500'!$M$32</f>
        <v>7.4000000000000012E-3</v>
      </c>
    </row>
    <row r="15" spans="1:7">
      <c r="A15" s="92">
        <v>1000</v>
      </c>
      <c r="B15" s="22">
        <f>'1000'!$L$7</f>
        <v>19.344999999999999</v>
      </c>
      <c r="D15" s="25">
        <f>'1000'!$M$7</f>
        <v>1.3000000000000002E-3</v>
      </c>
      <c r="E15" s="22">
        <f>'1000'!$L$32</f>
        <v>21.386666666666667</v>
      </c>
      <c r="G15" s="25">
        <f>'1000'!$M$32</f>
        <v>2.0000000000000005E-3</v>
      </c>
    </row>
    <row r="17" spans="1:25">
      <c r="A17" s="123" t="s">
        <v>33</v>
      </c>
      <c r="B17" s="118" t="s">
        <v>30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20"/>
    </row>
    <row r="18" spans="1:25">
      <c r="A18" s="124"/>
      <c r="B18" s="115" t="s">
        <v>34</v>
      </c>
      <c r="C18" s="116"/>
      <c r="D18" s="116"/>
      <c r="E18" s="116"/>
      <c r="F18" s="116"/>
      <c r="G18" s="117"/>
      <c r="H18" s="115" t="s">
        <v>35</v>
      </c>
      <c r="I18" s="116"/>
      <c r="J18" s="116"/>
      <c r="K18" s="116"/>
      <c r="L18" s="116"/>
      <c r="M18" s="117"/>
      <c r="N18" s="115" t="s">
        <v>54</v>
      </c>
      <c r="O18" s="116"/>
      <c r="P18" s="116"/>
      <c r="Q18" s="116"/>
      <c r="R18" s="116"/>
      <c r="S18" s="117"/>
      <c r="T18" s="118" t="s">
        <v>44</v>
      </c>
      <c r="U18" s="119"/>
      <c r="V18" s="119"/>
      <c r="W18" s="119"/>
      <c r="X18" s="119"/>
      <c r="Y18" s="120"/>
    </row>
    <row r="19" spans="1:25">
      <c r="A19" s="125"/>
      <c r="B19" s="71" t="s">
        <v>31</v>
      </c>
      <c r="C19" s="72"/>
      <c r="D19" s="76" t="s">
        <v>46</v>
      </c>
      <c r="E19" s="71" t="s">
        <v>32</v>
      </c>
      <c r="F19" s="72"/>
      <c r="G19" s="76" t="s">
        <v>46</v>
      </c>
      <c r="H19" s="71" t="s">
        <v>31</v>
      </c>
      <c r="I19" s="72"/>
      <c r="J19" s="76" t="s">
        <v>46</v>
      </c>
      <c r="K19" s="71" t="s">
        <v>32</v>
      </c>
      <c r="L19" s="72"/>
      <c r="M19" s="81" t="s">
        <v>46</v>
      </c>
      <c r="N19" s="71" t="s">
        <v>31</v>
      </c>
      <c r="O19" s="72"/>
      <c r="P19" s="76" t="s">
        <v>46</v>
      </c>
      <c r="Q19" s="71" t="s">
        <v>32</v>
      </c>
      <c r="R19" s="72"/>
      <c r="S19" s="81" t="s">
        <v>46</v>
      </c>
      <c r="T19" s="55" t="s">
        <v>45</v>
      </c>
      <c r="U19" s="60"/>
      <c r="V19" s="56" t="s">
        <v>46</v>
      </c>
      <c r="W19" s="55" t="s">
        <v>32</v>
      </c>
      <c r="X19" s="60"/>
      <c r="Y19" s="56" t="s">
        <v>46</v>
      </c>
    </row>
    <row r="20" spans="1:25">
      <c r="A20" s="90">
        <v>2</v>
      </c>
      <c r="B20" s="70">
        <f ca="1">INDIRECT($A6&amp;"!$W$7")</f>
        <v>13.23</v>
      </c>
      <c r="C20" s="78" t="s">
        <v>47</v>
      </c>
      <c r="D20" s="77">
        <f ca="1">INDIRECT($A6&amp;"!$X$7")</f>
        <v>0</v>
      </c>
      <c r="E20" s="26">
        <f ca="1">INDIRECT($A6&amp;"!$AA$7")</f>
        <v>0.97499999999999998</v>
      </c>
      <c r="F20" s="78" t="s">
        <v>47</v>
      </c>
      <c r="G20" s="67">
        <f ca="1">INDIRECT($A6&amp;"!$AB$7")</f>
        <v>5.2499999999999998E-2</v>
      </c>
      <c r="H20" s="70">
        <f ca="1">INDIRECT($A6&amp;"!$W$32")</f>
        <v>13.2</v>
      </c>
      <c r="I20" s="78" t="s">
        <v>47</v>
      </c>
      <c r="J20" s="77">
        <f ca="1">INDIRECT($A6&amp;"!$X$32")</f>
        <v>2.0499999999999997E-7</v>
      </c>
      <c r="K20" s="26">
        <f ca="1">INDIRECT($A6&amp;"!$AA$32")</f>
        <v>1</v>
      </c>
      <c r="L20" s="78" t="s">
        <v>47</v>
      </c>
      <c r="M20" s="141">
        <f ca="1">INDIRECT($A6&amp;"!$AB$32")</f>
        <v>0</v>
      </c>
      <c r="N20" s="70">
        <f ca="1">INDIRECT($A6&amp;"!$W$57")</f>
        <v>13.2</v>
      </c>
      <c r="O20" s="78" t="s">
        <v>47</v>
      </c>
      <c r="P20" s="77">
        <f ca="1">INDIRECT($A6&amp;"!$X$57")</f>
        <v>2.0499999999999997E-7</v>
      </c>
      <c r="Q20" s="26">
        <f ca="1">INDIRECT($A6&amp;"!$AA$57")</f>
        <v>1</v>
      </c>
      <c r="R20" s="78" t="s">
        <v>47</v>
      </c>
      <c r="S20" s="67">
        <f ca="1">INDIRECT($A6&amp;"!$AB$57")</f>
        <v>0</v>
      </c>
      <c r="T20" s="144">
        <f ca="1">AVERAGE(B20,H20,N20)</f>
        <v>13.209999999999999</v>
      </c>
      <c r="U20" s="78" t="s">
        <v>47</v>
      </c>
      <c r="V20" s="73" t="s">
        <v>48</v>
      </c>
      <c r="W20" s="26">
        <f ca="1">AVERAGE(E20,K20,Q20)</f>
        <v>0.9916666666666667</v>
      </c>
      <c r="X20" s="78" t="s">
        <v>47</v>
      </c>
      <c r="Y20" s="67" t="s">
        <v>48</v>
      </c>
    </row>
    <row r="21" spans="1:25">
      <c r="A21" s="91">
        <v>5</v>
      </c>
      <c r="B21" s="147">
        <f ca="1">INDIRECT($A7&amp;"!$W$7")</f>
        <v>34.9</v>
      </c>
      <c r="C21" s="79" t="s">
        <v>47</v>
      </c>
      <c r="D21" s="148">
        <f ca="1">INDIRECT($A7&amp;"!$X$7")</f>
        <v>4.1399999999999997</v>
      </c>
      <c r="E21" s="27">
        <f ca="1">INDIRECT($A7&amp;"!$AA$7")</f>
        <v>0.86</v>
      </c>
      <c r="F21" s="79" t="s">
        <v>47</v>
      </c>
      <c r="G21" s="68">
        <f ca="1">INDIRECT($A7&amp;"!$AB$7")</f>
        <v>0.1056</v>
      </c>
      <c r="H21" s="147">
        <f ca="1">INDIRECT($A7&amp;"!$W$32")</f>
        <v>37.69</v>
      </c>
      <c r="I21" s="79" t="s">
        <v>47</v>
      </c>
      <c r="J21" s="148">
        <f ca="1">INDIRECT($A7&amp;"!$X$32")</f>
        <v>0</v>
      </c>
      <c r="K21" s="27">
        <f ca="1">INDIRECT($A7&amp;"!$AA$32")</f>
        <v>1</v>
      </c>
      <c r="L21" s="79" t="s">
        <v>47</v>
      </c>
      <c r="M21" s="142">
        <f ca="1">INDIRECT($A7&amp;"!$AB$32")</f>
        <v>0</v>
      </c>
      <c r="N21" s="147">
        <f t="shared" ref="N21:N29" ca="1" si="0">INDIRECT($A7&amp;"!$W$57")</f>
        <v>37.69</v>
      </c>
      <c r="O21" s="79" t="s">
        <v>47</v>
      </c>
      <c r="P21" s="148">
        <f t="shared" ref="P21:P29" ca="1" si="1">INDIRECT($A7&amp;"!$X$57")</f>
        <v>0</v>
      </c>
      <c r="Q21" s="27">
        <f t="shared" ref="Q21:Q29" ca="1" si="2">INDIRECT($A7&amp;"!$AA$57")</f>
        <v>1</v>
      </c>
      <c r="R21" s="79" t="s">
        <v>47</v>
      </c>
      <c r="S21" s="68">
        <f t="shared" ref="S21:S29" ca="1" si="3">INDIRECT($A7&amp;"!$AB$57")</f>
        <v>0</v>
      </c>
      <c r="T21" s="145">
        <f t="shared" ref="T21:T29" ca="1" si="4">AVERAGE(B21,H21,N21)</f>
        <v>36.76</v>
      </c>
      <c r="U21" s="79" t="s">
        <v>47</v>
      </c>
      <c r="V21" s="74"/>
      <c r="W21" s="27">
        <f t="shared" ref="W21:W29" ca="1" si="5">AVERAGE(E21,K21,Q21)</f>
        <v>0.95333333333333325</v>
      </c>
      <c r="X21" s="79" t="s">
        <v>47</v>
      </c>
      <c r="Y21" s="68"/>
    </row>
    <row r="22" spans="1:25">
      <c r="A22" s="91">
        <v>10</v>
      </c>
      <c r="B22" s="147">
        <f ca="1">INDIRECT($A8&amp;"!$W$7")</f>
        <v>65.7</v>
      </c>
      <c r="C22" s="79" t="s">
        <v>47</v>
      </c>
      <c r="D22" s="148">
        <f ca="1">INDIRECT($A8&amp;"!$X$7")</f>
        <v>6.89</v>
      </c>
      <c r="E22" s="27">
        <f ca="1">INDIRECT($A8&amp;"!$AA$7")</f>
        <v>0.94000000000000006</v>
      </c>
      <c r="F22" s="79" t="s">
        <v>47</v>
      </c>
      <c r="G22" s="68">
        <f ca="1">INDIRECT($A8&amp;"!$AB$7")</f>
        <v>6.1499999999999999E-2</v>
      </c>
      <c r="H22" s="147">
        <f ca="1">INDIRECT($A8&amp;"!$W$32")</f>
        <v>57.3</v>
      </c>
      <c r="I22" s="79" t="s">
        <v>47</v>
      </c>
      <c r="J22" s="148">
        <f ca="1">INDIRECT($A8&amp;"!$X$32")</f>
        <v>2.13</v>
      </c>
      <c r="K22" s="27">
        <f ca="1">INDIRECT($A8&amp;"!$AA$32")</f>
        <v>1</v>
      </c>
      <c r="L22" s="79" t="s">
        <v>47</v>
      </c>
      <c r="M22" s="142">
        <f ca="1">INDIRECT($A8&amp;"!$AB$32")</f>
        <v>0</v>
      </c>
      <c r="N22" s="147">
        <f t="shared" ca="1" si="0"/>
        <v>57.3</v>
      </c>
      <c r="O22" s="79" t="s">
        <v>47</v>
      </c>
      <c r="P22" s="148">
        <f t="shared" ca="1" si="1"/>
        <v>2.13</v>
      </c>
      <c r="Q22" s="27">
        <f t="shared" ca="1" si="2"/>
        <v>1</v>
      </c>
      <c r="R22" s="79" t="s">
        <v>47</v>
      </c>
      <c r="S22" s="68">
        <f t="shared" ca="1" si="3"/>
        <v>0</v>
      </c>
      <c r="T22" s="145">
        <f t="shared" ca="1" si="4"/>
        <v>60.1</v>
      </c>
      <c r="U22" s="79" t="s">
        <v>47</v>
      </c>
      <c r="V22" s="74"/>
      <c r="W22" s="27">
        <f t="shared" ca="1" si="5"/>
        <v>0.98</v>
      </c>
      <c r="X22" s="79" t="s">
        <v>47</v>
      </c>
      <c r="Y22" s="68"/>
    </row>
    <row r="23" spans="1:25">
      <c r="A23" s="91">
        <v>30</v>
      </c>
      <c r="B23" s="147">
        <f ca="1">INDIRECT($A9&amp;"!$W$7")</f>
        <v>119</v>
      </c>
      <c r="C23" s="79" t="s">
        <v>47</v>
      </c>
      <c r="D23" s="148">
        <f ca="1">INDIRECT($A9&amp;"!$X$7")</f>
        <v>21.2</v>
      </c>
      <c r="E23" s="27">
        <f ca="1">INDIRECT($A9&amp;"!$AA$7")</f>
        <v>0.86333333333333329</v>
      </c>
      <c r="F23" s="79" t="s">
        <v>47</v>
      </c>
      <c r="G23" s="68">
        <f ca="1">INDIRECT($A9&amp;"!$AB$7")</f>
        <v>0.127</v>
      </c>
      <c r="H23" s="147">
        <f ca="1">INDIRECT($A9&amp;"!$W$32")</f>
        <v>90.1</v>
      </c>
      <c r="I23" s="79" t="s">
        <v>47</v>
      </c>
      <c r="J23" s="148">
        <f ca="1">INDIRECT($A9&amp;"!$X$32")</f>
        <v>3.25</v>
      </c>
      <c r="K23" s="27">
        <f ca="1">INDIRECT($A9&amp;"!$AA$32")</f>
        <v>1</v>
      </c>
      <c r="L23" s="79" t="s">
        <v>47</v>
      </c>
      <c r="M23" s="142">
        <f ca="1">INDIRECT($A9&amp;"!$AB$32")</f>
        <v>3.5000000000000001E-3</v>
      </c>
      <c r="N23" s="147">
        <f t="shared" ca="1" si="0"/>
        <v>90.1</v>
      </c>
      <c r="O23" s="79" t="s">
        <v>47</v>
      </c>
      <c r="P23" s="148">
        <f t="shared" ca="1" si="1"/>
        <v>3.25</v>
      </c>
      <c r="Q23" s="27">
        <f t="shared" ca="1" si="2"/>
        <v>1</v>
      </c>
      <c r="R23" s="79" t="s">
        <v>47</v>
      </c>
      <c r="S23" s="68">
        <f t="shared" ca="1" si="3"/>
        <v>3.5000000000000001E-3</v>
      </c>
      <c r="T23" s="145">
        <f t="shared" ca="1" si="4"/>
        <v>99.733333333333334</v>
      </c>
      <c r="U23" s="79" t="s">
        <v>47</v>
      </c>
      <c r="V23" s="74"/>
      <c r="W23" s="27">
        <f t="shared" ca="1" si="5"/>
        <v>0.95444444444444443</v>
      </c>
      <c r="X23" s="79" t="s">
        <v>47</v>
      </c>
      <c r="Y23" s="68"/>
    </row>
    <row r="24" spans="1:25">
      <c r="A24" s="91">
        <v>50</v>
      </c>
      <c r="B24" s="147">
        <f ca="1">INDIRECT($A10&amp;"!$W$7")</f>
        <v>121</v>
      </c>
      <c r="C24" s="79" t="s">
        <v>47</v>
      </c>
      <c r="D24" s="148">
        <f ca="1">INDIRECT($A10&amp;"!$X$7")</f>
        <v>22.1</v>
      </c>
      <c r="E24" s="27">
        <f ca="1">INDIRECT($A10&amp;"!$AA$7")</f>
        <v>0.754</v>
      </c>
      <c r="F24" s="79" t="s">
        <v>47</v>
      </c>
      <c r="G24" s="68">
        <f ca="1">INDIRECT($A10&amp;"!$AB$7")</f>
        <v>0.14859999999999998</v>
      </c>
      <c r="H24" s="147">
        <f ca="1">INDIRECT($A10&amp;"!$W$32")</f>
        <v>113</v>
      </c>
      <c r="I24" s="79" t="s">
        <v>47</v>
      </c>
      <c r="J24" s="148">
        <f ca="1">INDIRECT($A10&amp;"!$X$32")</f>
        <v>5.05</v>
      </c>
      <c r="K24" s="27">
        <f ca="1">INDIRECT($A10&amp;"!$AA$32")</f>
        <v>1</v>
      </c>
      <c r="L24" s="79" t="s">
        <v>47</v>
      </c>
      <c r="M24" s="142">
        <f ca="1">INDIRECT($A10&amp;"!$AB$32")</f>
        <v>0</v>
      </c>
      <c r="N24" s="147">
        <f t="shared" ca="1" si="0"/>
        <v>113</v>
      </c>
      <c r="O24" s="79" t="s">
        <v>47</v>
      </c>
      <c r="P24" s="148">
        <f t="shared" ca="1" si="1"/>
        <v>5.05</v>
      </c>
      <c r="Q24" s="27">
        <f t="shared" ca="1" si="2"/>
        <v>1</v>
      </c>
      <c r="R24" s="79" t="s">
        <v>47</v>
      </c>
      <c r="S24" s="68">
        <f t="shared" ca="1" si="3"/>
        <v>0</v>
      </c>
      <c r="T24" s="145">
        <f t="shared" ca="1" si="4"/>
        <v>115.66666666666667</v>
      </c>
      <c r="U24" s="79" t="s">
        <v>47</v>
      </c>
      <c r="V24" s="74"/>
      <c r="W24" s="27">
        <f t="shared" ca="1" si="5"/>
        <v>0.91800000000000004</v>
      </c>
      <c r="X24" s="79" t="s">
        <v>47</v>
      </c>
      <c r="Y24" s="68"/>
    </row>
    <row r="25" spans="1:25">
      <c r="A25" s="91">
        <v>80</v>
      </c>
      <c r="B25" s="147">
        <f ca="1">INDIRECT($A11&amp;"!$W$7")</f>
        <v>189</v>
      </c>
      <c r="C25" s="79" t="s">
        <v>47</v>
      </c>
      <c r="D25" s="148">
        <f ca="1">INDIRECT($A11&amp;"!$X$7")</f>
        <v>26.3</v>
      </c>
      <c r="E25" s="27">
        <f ca="1">INDIRECT($A11&amp;"!$AA$7")</f>
        <v>0.80875000000000008</v>
      </c>
      <c r="F25" s="79" t="s">
        <v>47</v>
      </c>
      <c r="G25" s="68">
        <f ca="1">INDIRECT($A11&amp;"!$AB$7")</f>
        <v>0.13999999999999999</v>
      </c>
      <c r="H25" s="147">
        <f ca="1">INDIRECT($A11&amp;"!$W$32")</f>
        <v>134</v>
      </c>
      <c r="I25" s="79" t="s">
        <v>47</v>
      </c>
      <c r="J25" s="148">
        <f ca="1">INDIRECT($A11&amp;"!$X$32")</f>
        <v>6.1</v>
      </c>
      <c r="K25" s="27">
        <f ca="1">INDIRECT($A11&amp;"!$AA$32")</f>
        <v>1</v>
      </c>
      <c r="L25" s="79" t="s">
        <v>47</v>
      </c>
      <c r="M25" s="142">
        <f ca="1">INDIRECT($A11&amp;"!$AB$32")</f>
        <v>0</v>
      </c>
      <c r="N25" s="147">
        <f t="shared" ca="1" si="0"/>
        <v>134</v>
      </c>
      <c r="O25" s="79" t="s">
        <v>47</v>
      </c>
      <c r="P25" s="148">
        <f t="shared" ca="1" si="1"/>
        <v>6.1</v>
      </c>
      <c r="Q25" s="27">
        <f t="shared" ca="1" si="2"/>
        <v>1</v>
      </c>
      <c r="R25" s="79" t="s">
        <v>47</v>
      </c>
      <c r="S25" s="68">
        <f t="shared" ca="1" si="3"/>
        <v>0</v>
      </c>
      <c r="T25" s="145">
        <f t="shared" ca="1" si="4"/>
        <v>152.33333333333334</v>
      </c>
      <c r="U25" s="79" t="s">
        <v>47</v>
      </c>
      <c r="V25" s="74"/>
      <c r="W25" s="27">
        <f t="shared" ca="1" si="5"/>
        <v>0.93624999999999992</v>
      </c>
      <c r="X25" s="79" t="s">
        <v>47</v>
      </c>
      <c r="Y25" s="68"/>
    </row>
    <row r="26" spans="1:25">
      <c r="A26" s="91">
        <v>100</v>
      </c>
      <c r="B26" s="147">
        <f ca="1">INDIRECT($A12&amp;"!$W$7")</f>
        <v>251</v>
      </c>
      <c r="C26" s="79" t="s">
        <v>47</v>
      </c>
      <c r="D26" s="148">
        <f ca="1">INDIRECT($A12&amp;"!$X$7")</f>
        <v>36.4</v>
      </c>
      <c r="E26" s="27">
        <f ca="1">INDIRECT($A12&amp;"!$AA$7")</f>
        <v>0.88500000000000001</v>
      </c>
      <c r="F26" s="79" t="s">
        <v>47</v>
      </c>
      <c r="G26" s="68">
        <f ca="1">INDIRECT($A12&amp;"!$AB$7")</f>
        <v>8.7100000000000011E-2</v>
      </c>
      <c r="H26" s="147">
        <f ca="1">INDIRECT($A12&amp;"!$W$32")</f>
        <v>145</v>
      </c>
      <c r="I26" s="79" t="s">
        <v>47</v>
      </c>
      <c r="J26" s="148">
        <f ca="1">INDIRECT($A12&amp;"!$X$32")</f>
        <v>7.13</v>
      </c>
      <c r="K26" s="27">
        <f ca="1">INDIRECT($A12&amp;"!$AA$32")</f>
        <v>1</v>
      </c>
      <c r="L26" s="79" t="s">
        <v>47</v>
      </c>
      <c r="M26" s="142">
        <f ca="1">INDIRECT($A12&amp;"!$AB$32")</f>
        <v>0</v>
      </c>
      <c r="N26" s="147">
        <f t="shared" ca="1" si="0"/>
        <v>145</v>
      </c>
      <c r="O26" s="79" t="s">
        <v>47</v>
      </c>
      <c r="P26" s="148">
        <f t="shared" ca="1" si="1"/>
        <v>7.13</v>
      </c>
      <c r="Q26" s="27">
        <f t="shared" ca="1" si="2"/>
        <v>1</v>
      </c>
      <c r="R26" s="79" t="s">
        <v>47</v>
      </c>
      <c r="S26" s="68">
        <f t="shared" ca="1" si="3"/>
        <v>0</v>
      </c>
      <c r="T26" s="145">
        <f t="shared" ca="1" si="4"/>
        <v>180.33333333333334</v>
      </c>
      <c r="U26" s="79" t="s">
        <v>47</v>
      </c>
      <c r="V26" s="74"/>
      <c r="W26" s="27">
        <f t="shared" ca="1" si="5"/>
        <v>0.96166666666666656</v>
      </c>
      <c r="X26" s="79" t="s">
        <v>47</v>
      </c>
      <c r="Y26" s="68"/>
    </row>
    <row r="27" spans="1:25">
      <c r="A27" s="91">
        <v>200</v>
      </c>
      <c r="B27" s="147">
        <f ca="1">INDIRECT($A13&amp;"!$W$7")</f>
        <v>340</v>
      </c>
      <c r="C27" s="79" t="s">
        <v>47</v>
      </c>
      <c r="D27" s="148">
        <f ca="1">INDIRECT($A13&amp;"!$X$7")</f>
        <v>60.4</v>
      </c>
      <c r="E27" s="27">
        <f ca="1">INDIRECT($A13&amp;"!$AA$7")</f>
        <v>0.81499999999999995</v>
      </c>
      <c r="F27" s="79" t="s">
        <v>47</v>
      </c>
      <c r="G27" s="68">
        <f ca="1">INDIRECT($A13&amp;"!$AB$7")</f>
        <v>0.129</v>
      </c>
      <c r="H27" s="147">
        <f ca="1">INDIRECT($A13&amp;"!$W$32")</f>
        <v>200</v>
      </c>
      <c r="I27" s="79" t="s">
        <v>47</v>
      </c>
      <c r="J27" s="148">
        <f ca="1">INDIRECT($A13&amp;"!$X$32")</f>
        <v>10.4</v>
      </c>
      <c r="K27" s="27">
        <f ca="1">INDIRECT($A13&amp;"!$AA$32")</f>
        <v>0.995</v>
      </c>
      <c r="L27" s="79" t="s">
        <v>47</v>
      </c>
      <c r="M27" s="142">
        <f ca="1">INDIRECT($A13&amp;"!$AB$32")</f>
        <v>3.3E-3</v>
      </c>
      <c r="N27" s="147">
        <f t="shared" ca="1" si="0"/>
        <v>200</v>
      </c>
      <c r="O27" s="79" t="s">
        <v>47</v>
      </c>
      <c r="P27" s="148">
        <f t="shared" ca="1" si="1"/>
        <v>10.4</v>
      </c>
      <c r="Q27" s="27">
        <f t="shared" ca="1" si="2"/>
        <v>0.995</v>
      </c>
      <c r="R27" s="79" t="s">
        <v>47</v>
      </c>
      <c r="S27" s="68">
        <f t="shared" ca="1" si="3"/>
        <v>3.3E-3</v>
      </c>
      <c r="T27" s="145">
        <f t="shared" ca="1" si="4"/>
        <v>246.66666666666666</v>
      </c>
      <c r="U27" s="79" t="s">
        <v>47</v>
      </c>
      <c r="V27" s="74"/>
      <c r="W27" s="27">
        <f t="shared" ca="1" si="5"/>
        <v>0.93500000000000005</v>
      </c>
      <c r="X27" s="79" t="s">
        <v>47</v>
      </c>
      <c r="Y27" s="68"/>
    </row>
    <row r="28" spans="1:25">
      <c r="A28" s="91">
        <v>500</v>
      </c>
      <c r="B28" s="147">
        <f ca="1">INDIRECT($A14&amp;"!$W$7")</f>
        <v>539</v>
      </c>
      <c r="C28" s="79" t="s">
        <v>47</v>
      </c>
      <c r="D28" s="148">
        <f ca="1">INDIRECT($A14&amp;"!$X$7")</f>
        <v>85.3</v>
      </c>
      <c r="E28" s="27">
        <f ca="1">INDIRECT($A14&amp;"!$AA$7")</f>
        <v>0.78800000000000003</v>
      </c>
      <c r="F28" s="79" t="s">
        <v>47</v>
      </c>
      <c r="G28" s="68">
        <f ca="1">INDIRECT($A14&amp;"!$AB$7")</f>
        <v>0.10679999999999999</v>
      </c>
      <c r="H28" s="147">
        <f ca="1">INDIRECT($A14&amp;"!$W$32")</f>
        <v>286</v>
      </c>
      <c r="I28" s="79" t="s">
        <v>47</v>
      </c>
      <c r="J28" s="148">
        <f ca="1">INDIRECT($A14&amp;"!$X$32")</f>
        <v>14.6</v>
      </c>
      <c r="K28" s="27">
        <f ca="1">INDIRECT($A14&amp;"!$AA$32")</f>
        <v>0.98599999999999999</v>
      </c>
      <c r="L28" s="79" t="s">
        <v>47</v>
      </c>
      <c r="M28" s="142">
        <f ca="1">INDIRECT($A14&amp;"!$AB$32")</f>
        <v>3.0600000000000002E-3</v>
      </c>
      <c r="N28" s="147">
        <f t="shared" ca="1" si="0"/>
        <v>286</v>
      </c>
      <c r="O28" s="79" t="s">
        <v>47</v>
      </c>
      <c r="P28" s="148">
        <f t="shared" ca="1" si="1"/>
        <v>14.6</v>
      </c>
      <c r="Q28" s="27">
        <f t="shared" ca="1" si="2"/>
        <v>0.98599999999999999</v>
      </c>
      <c r="R28" s="79" t="s">
        <v>47</v>
      </c>
      <c r="S28" s="68">
        <f t="shared" ca="1" si="3"/>
        <v>3.0600000000000002E-3</v>
      </c>
      <c r="T28" s="145">
        <f t="shared" ca="1" si="4"/>
        <v>370.33333333333331</v>
      </c>
      <c r="U28" s="79" t="s">
        <v>47</v>
      </c>
      <c r="V28" s="74"/>
      <c r="W28" s="27">
        <f t="shared" ca="1" si="5"/>
        <v>0.91999999999999993</v>
      </c>
      <c r="X28" s="79" t="s">
        <v>47</v>
      </c>
      <c r="Y28" s="68"/>
    </row>
    <row r="29" spans="1:25">
      <c r="A29" s="92">
        <v>1000</v>
      </c>
      <c r="B29" s="149">
        <f ca="1">INDIRECT($A15&amp;"!$W$7")</f>
        <v>685</v>
      </c>
      <c r="C29" s="80" t="s">
        <v>47</v>
      </c>
      <c r="D29" s="150">
        <f ca="1">INDIRECT($A15&amp;"!$X$7")</f>
        <v>84.6</v>
      </c>
      <c r="E29" s="28">
        <f ca="1">INDIRECT($A15&amp;"!$AA$7")</f>
        <v>0.79600000000000004</v>
      </c>
      <c r="F29" s="80" t="s">
        <v>47</v>
      </c>
      <c r="G29" s="69">
        <f ca="1">INDIRECT($A15&amp;"!$AB$7")</f>
        <v>0.08</v>
      </c>
      <c r="H29" s="149">
        <f ca="1">INDIRECT($A15&amp;"!$W$32")</f>
        <v>375</v>
      </c>
      <c r="I29" s="80" t="s">
        <v>47</v>
      </c>
      <c r="J29" s="150">
        <f ca="1">INDIRECT($A15&amp;"!$X$32")</f>
        <v>23</v>
      </c>
      <c r="K29" s="28">
        <f ca="1">INDIRECT($A15&amp;"!$AA$32")</f>
        <v>0.97599999999999998</v>
      </c>
      <c r="L29" s="80" t="s">
        <v>47</v>
      </c>
      <c r="M29" s="143">
        <f ca="1">INDIRECT($A15&amp;"!$AB$32")</f>
        <v>4.9900000000000005E-3</v>
      </c>
      <c r="N29" s="149">
        <f t="shared" ca="1" si="0"/>
        <v>375</v>
      </c>
      <c r="O29" s="80" t="s">
        <v>47</v>
      </c>
      <c r="P29" s="150">
        <f t="shared" ca="1" si="1"/>
        <v>23</v>
      </c>
      <c r="Q29" s="28">
        <f t="shared" ca="1" si="2"/>
        <v>0.97599999999999998</v>
      </c>
      <c r="R29" s="80" t="s">
        <v>47</v>
      </c>
      <c r="S29" s="69">
        <f t="shared" ca="1" si="3"/>
        <v>4.9900000000000005E-3</v>
      </c>
      <c r="T29" s="146">
        <f t="shared" ca="1" si="4"/>
        <v>478.33333333333331</v>
      </c>
      <c r="U29" s="80" t="s">
        <v>47</v>
      </c>
      <c r="V29" s="75"/>
      <c r="W29" s="28">
        <f t="shared" ca="1" si="5"/>
        <v>0.91600000000000004</v>
      </c>
      <c r="X29" s="80" t="s">
        <v>47</v>
      </c>
      <c r="Y29" s="69"/>
    </row>
    <row r="31" spans="1:25">
      <c r="A31" s="123" t="s">
        <v>33</v>
      </c>
      <c r="B31" s="128" t="s">
        <v>30</v>
      </c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30"/>
    </row>
    <row r="32" spans="1:25">
      <c r="A32" s="124"/>
      <c r="B32" s="131" t="s">
        <v>34</v>
      </c>
      <c r="C32" s="132"/>
      <c r="D32" s="132"/>
      <c r="E32" s="132"/>
      <c r="F32" s="132"/>
      <c r="G32" s="133"/>
      <c r="H32" s="131" t="s">
        <v>35</v>
      </c>
      <c r="I32" s="132"/>
      <c r="J32" s="132"/>
      <c r="K32" s="132"/>
      <c r="L32" s="132"/>
      <c r="M32" s="133"/>
      <c r="N32" s="131" t="s">
        <v>54</v>
      </c>
      <c r="O32" s="132"/>
      <c r="P32" s="132"/>
      <c r="Q32" s="132"/>
      <c r="R32" s="132"/>
      <c r="S32" s="133"/>
      <c r="T32" s="128" t="s">
        <v>44</v>
      </c>
      <c r="U32" s="129"/>
      <c r="V32" s="129"/>
      <c r="W32" s="129"/>
      <c r="X32" s="129"/>
      <c r="Y32" s="130"/>
    </row>
    <row r="33" spans="1:25">
      <c r="A33" s="125"/>
      <c r="B33" s="82" t="s">
        <v>31</v>
      </c>
      <c r="C33" s="83"/>
      <c r="D33" s="84" t="s">
        <v>46</v>
      </c>
      <c r="E33" s="82" t="s">
        <v>32</v>
      </c>
      <c r="F33" s="83"/>
      <c r="G33" s="84" t="s">
        <v>46</v>
      </c>
      <c r="H33" s="82" t="s">
        <v>31</v>
      </c>
      <c r="I33" s="83"/>
      <c r="J33" s="84" t="s">
        <v>46</v>
      </c>
      <c r="K33" s="82" t="s">
        <v>32</v>
      </c>
      <c r="L33" s="83"/>
      <c r="M33" s="85" t="s">
        <v>46</v>
      </c>
      <c r="N33" s="82" t="s">
        <v>31</v>
      </c>
      <c r="O33" s="83"/>
      <c r="P33" s="84" t="s">
        <v>46</v>
      </c>
      <c r="Q33" s="82" t="s">
        <v>32</v>
      </c>
      <c r="R33" s="83"/>
      <c r="S33" s="85" t="s">
        <v>46</v>
      </c>
      <c r="T33" s="57" t="s">
        <v>45</v>
      </c>
      <c r="U33" s="62"/>
      <c r="V33" s="58" t="s">
        <v>46</v>
      </c>
      <c r="W33" s="57" t="s">
        <v>32</v>
      </c>
      <c r="X33" s="62"/>
      <c r="Y33" s="58" t="s">
        <v>46</v>
      </c>
    </row>
    <row r="34" spans="1:25">
      <c r="A34" s="90">
        <v>2</v>
      </c>
      <c r="B34" s="70">
        <f ca="1">INDIRECT($A6&amp;"!$AL$7")</f>
        <v>7.94</v>
      </c>
      <c r="C34" s="78" t="s">
        <v>47</v>
      </c>
      <c r="D34" s="77">
        <f ca="1">INDIRECT($A6&amp;"!$AM$7")</f>
        <v>3.11</v>
      </c>
      <c r="E34" s="26">
        <f ca="1">INDIRECT($A6&amp;"!$AP$7")</f>
        <v>0.8</v>
      </c>
      <c r="F34" s="78" t="s">
        <v>47</v>
      </c>
      <c r="G34" s="67">
        <f ca="1">INDIRECT($A6&amp;"!$AQ$7")</f>
        <v>0.11749999999999999</v>
      </c>
      <c r="H34" s="70">
        <f ca="1">INDIRECT($A6&amp;"!$AL$32")</f>
        <v>13.2</v>
      </c>
      <c r="I34" s="78" t="s">
        <v>47</v>
      </c>
      <c r="J34" s="77">
        <f ca="1">INDIRECT($A6&amp;"!$AM$32")</f>
        <v>2.0499999999999997E-7</v>
      </c>
      <c r="K34" s="26">
        <f ca="1">INDIRECT($A6&amp;"!$AP$32")</f>
        <v>1</v>
      </c>
      <c r="L34" s="78" t="s">
        <v>47</v>
      </c>
      <c r="M34" s="67">
        <f ca="1">INDIRECT($A6&amp;"!$AQ$32")</f>
        <v>0</v>
      </c>
      <c r="N34" s="70">
        <f ca="1">INDIRECT($A6&amp;"!$AL$57")</f>
        <v>13.2</v>
      </c>
      <c r="O34" s="78" t="s">
        <v>47</v>
      </c>
      <c r="P34" s="77">
        <f ca="1">INDIRECT($A6&amp;"!$AM$57")</f>
        <v>2.0499999999999997E-7</v>
      </c>
      <c r="Q34" s="26">
        <f ca="1">INDIRECT($A6&amp;"!$AP$57")</f>
        <v>1</v>
      </c>
      <c r="R34" s="78" t="s">
        <v>47</v>
      </c>
      <c r="S34" s="67">
        <f ca="1">INDIRECT($A6&amp;"!$AQ$57")</f>
        <v>0</v>
      </c>
      <c r="T34" s="144">
        <f ca="1">AVERAGE(B34,H34,N34)</f>
        <v>11.446666666666667</v>
      </c>
      <c r="U34" s="78" t="s">
        <v>47</v>
      </c>
      <c r="V34" s="73" t="s">
        <v>48</v>
      </c>
      <c r="W34" s="26">
        <f ca="1">AVERAGE(E34,K34,Q34)</f>
        <v>0.93333333333333324</v>
      </c>
      <c r="X34" s="78" t="s">
        <v>47</v>
      </c>
      <c r="Y34" s="67" t="s">
        <v>48</v>
      </c>
    </row>
    <row r="35" spans="1:25">
      <c r="A35" s="91">
        <v>5</v>
      </c>
      <c r="B35" s="147">
        <f ca="1">INDIRECT($A7&amp;"!$AL$7")</f>
        <v>25.7</v>
      </c>
      <c r="C35" s="79" t="s">
        <v>47</v>
      </c>
      <c r="D35" s="148">
        <f ca="1">INDIRECT($A7&amp;"!$AM$7")</f>
        <v>6.5</v>
      </c>
      <c r="E35" s="27">
        <f ca="1">INDIRECT($A7&amp;"!$AP$7")</f>
        <v>0.63</v>
      </c>
      <c r="F35" s="79" t="s">
        <v>47</v>
      </c>
      <c r="G35" s="68">
        <f ca="1">INDIRECT($A7&amp;"!$AQ$7")</f>
        <v>0.11479999999999999</v>
      </c>
      <c r="H35" s="147">
        <f ca="1">INDIRECT($A7&amp;"!$AL$32")</f>
        <v>38.799999999999997</v>
      </c>
      <c r="I35" s="79" t="s">
        <v>47</v>
      </c>
      <c r="J35" s="148">
        <f ca="1">INDIRECT($A7&amp;"!$AM$32")</f>
        <v>3.79</v>
      </c>
      <c r="K35" s="27">
        <f ca="1">INDIRECT($A7&amp;"!$AP$32")</f>
        <v>0.95</v>
      </c>
      <c r="L35" s="79" t="s">
        <v>47</v>
      </c>
      <c r="M35" s="68">
        <f ca="1">INDIRECT($A7&amp;"!$AQ$32")</f>
        <v>6.7000000000000004E-2</v>
      </c>
      <c r="N35" s="147">
        <f t="shared" ref="N35:N43" ca="1" si="6">INDIRECT($A7&amp;"!$AL$57")</f>
        <v>38.799999999999997</v>
      </c>
      <c r="O35" s="79" t="s">
        <v>47</v>
      </c>
      <c r="P35" s="148">
        <f t="shared" ref="P35:P43" ca="1" si="7">INDIRECT($A7&amp;"!$AM$57")</f>
        <v>3.79</v>
      </c>
      <c r="Q35" s="27">
        <f t="shared" ref="Q35:Q43" ca="1" si="8">INDIRECT($A7&amp;"!$AP$57")</f>
        <v>0.95</v>
      </c>
      <c r="R35" s="79" t="s">
        <v>47</v>
      </c>
      <c r="S35" s="68">
        <f t="shared" ref="S35:S43" ca="1" si="9">INDIRECT($A7&amp;"!$AQ$57")</f>
        <v>6.7000000000000004E-2</v>
      </c>
      <c r="T35" s="145">
        <f t="shared" ref="T35:T43" ca="1" si="10">AVERAGE(B35,H35,N35)</f>
        <v>34.43333333333333</v>
      </c>
      <c r="U35" s="79" t="s">
        <v>47</v>
      </c>
      <c r="V35" s="74"/>
      <c r="W35" s="27">
        <f t="shared" ref="W35:W43" ca="1" si="11">AVERAGE(E35,K35,Q35)</f>
        <v>0.84333333333333338</v>
      </c>
      <c r="X35" s="79" t="s">
        <v>47</v>
      </c>
      <c r="Y35" s="68"/>
    </row>
    <row r="36" spans="1:25">
      <c r="A36" s="91">
        <v>10</v>
      </c>
      <c r="B36" s="147">
        <f ca="1">INDIRECT($A8&amp;"!$AL$7")</f>
        <v>42.4</v>
      </c>
      <c r="C36" s="79" t="s">
        <v>47</v>
      </c>
      <c r="D36" s="148">
        <f ca="1">INDIRECT($A8&amp;"!$AM$7")</f>
        <v>10.9</v>
      </c>
      <c r="E36" s="27">
        <f ca="1">INDIRECT($A8&amp;"!$AP$7")</f>
        <v>0.54500000000000004</v>
      </c>
      <c r="F36" s="79" t="s">
        <v>47</v>
      </c>
      <c r="G36" s="68">
        <f ca="1">INDIRECT($A8&amp;"!$AQ$7")</f>
        <v>0.129</v>
      </c>
      <c r="H36" s="147">
        <f ca="1">INDIRECT($A8&amp;"!$AL$32")</f>
        <v>64.5</v>
      </c>
      <c r="I36" s="79" t="s">
        <v>47</v>
      </c>
      <c r="J36" s="148">
        <f ca="1">INDIRECT($A8&amp;"!$AM$32")</f>
        <v>6.76</v>
      </c>
      <c r="K36" s="27">
        <f ca="1">INDIRECT($A8&amp;"!$AP$32")</f>
        <v>0.94000000000000006</v>
      </c>
      <c r="L36" s="79" t="s">
        <v>47</v>
      </c>
      <c r="M36" s="68">
        <f ca="1">INDIRECT($A8&amp;"!$AQ$32")</f>
        <v>6.1499999999999999E-2</v>
      </c>
      <c r="N36" s="147">
        <f t="shared" ca="1" si="6"/>
        <v>64.5</v>
      </c>
      <c r="O36" s="79" t="s">
        <v>47</v>
      </c>
      <c r="P36" s="148">
        <f t="shared" ca="1" si="7"/>
        <v>6.76</v>
      </c>
      <c r="Q36" s="27">
        <f t="shared" ca="1" si="8"/>
        <v>0.94000000000000006</v>
      </c>
      <c r="R36" s="79" t="s">
        <v>47</v>
      </c>
      <c r="S36" s="68">
        <f t="shared" ca="1" si="9"/>
        <v>6.1499999999999999E-2</v>
      </c>
      <c r="T36" s="145">
        <f t="shared" ca="1" si="10"/>
        <v>57.133333333333333</v>
      </c>
      <c r="U36" s="79" t="s">
        <v>47</v>
      </c>
      <c r="V36" s="74"/>
      <c r="W36" s="27">
        <f t="shared" ca="1" si="11"/>
        <v>0.80833333333333346</v>
      </c>
      <c r="X36" s="79" t="s">
        <v>47</v>
      </c>
      <c r="Y36" s="68"/>
    </row>
    <row r="37" spans="1:25">
      <c r="A37" s="91">
        <v>30</v>
      </c>
      <c r="B37" s="147">
        <f ca="1">INDIRECT($A9&amp;"!$AL$7")</f>
        <v>85</v>
      </c>
      <c r="C37" s="79" t="s">
        <v>47</v>
      </c>
      <c r="D37" s="148">
        <f ca="1">INDIRECT($A9&amp;"!$AM$7")</f>
        <v>23.1</v>
      </c>
      <c r="E37" s="27">
        <f ca="1">INDIRECT($A9&amp;"!$AP$7")</f>
        <v>0.44333333333333336</v>
      </c>
      <c r="F37" s="79" t="s">
        <v>47</v>
      </c>
      <c r="G37" s="68">
        <f ca="1">INDIRECT($A9&amp;"!$AQ$7")</f>
        <v>0.13366666666666666</v>
      </c>
      <c r="H37" s="147">
        <f ca="1">INDIRECT($A9&amp;"!$AL$32")</f>
        <v>114</v>
      </c>
      <c r="I37" s="79" t="s">
        <v>47</v>
      </c>
      <c r="J37" s="148">
        <f ca="1">INDIRECT($A9&amp;"!$AM$32")</f>
        <v>19.5</v>
      </c>
      <c r="K37" s="27">
        <f ca="1">INDIRECT($A9&amp;"!$AP$32")</f>
        <v>0.87333333333333329</v>
      </c>
      <c r="L37" s="79" t="s">
        <v>47</v>
      </c>
      <c r="M37" s="68">
        <f ca="1">INDIRECT($A9&amp;"!$AQ$32")</f>
        <v>0.129</v>
      </c>
      <c r="N37" s="147">
        <f t="shared" ca="1" si="6"/>
        <v>114</v>
      </c>
      <c r="O37" s="79" t="s">
        <v>47</v>
      </c>
      <c r="P37" s="148">
        <f t="shared" ca="1" si="7"/>
        <v>19.5</v>
      </c>
      <c r="Q37" s="27">
        <f t="shared" ca="1" si="8"/>
        <v>0.87333333333333329</v>
      </c>
      <c r="R37" s="79" t="s">
        <v>47</v>
      </c>
      <c r="S37" s="68">
        <f t="shared" ca="1" si="9"/>
        <v>0.129</v>
      </c>
      <c r="T37" s="145">
        <f t="shared" ca="1" si="10"/>
        <v>104.33333333333333</v>
      </c>
      <c r="U37" s="79" t="s">
        <v>47</v>
      </c>
      <c r="V37" s="74"/>
      <c r="W37" s="27">
        <f t="shared" ca="1" si="11"/>
        <v>0.73</v>
      </c>
      <c r="X37" s="79" t="s">
        <v>47</v>
      </c>
      <c r="Y37" s="68"/>
    </row>
    <row r="38" spans="1:25">
      <c r="A38" s="91">
        <v>50</v>
      </c>
      <c r="B38" s="147">
        <f ca="1">INDIRECT($A10&amp;"!$AL$7")</f>
        <v>65.2</v>
      </c>
      <c r="C38" s="79" t="s">
        <v>47</v>
      </c>
      <c r="D38" s="148">
        <f ca="1">INDIRECT($A10&amp;"!$AM$7")</f>
        <v>19.8</v>
      </c>
      <c r="E38" s="27">
        <f ca="1">INDIRECT($A10&amp;"!$AP$7")</f>
        <v>0.214</v>
      </c>
      <c r="F38" s="79" t="s">
        <v>47</v>
      </c>
      <c r="G38" s="68">
        <f ca="1">INDIRECT($A10&amp;"!$AQ$7")</f>
        <v>8.0399999999999985E-2</v>
      </c>
      <c r="H38" s="147">
        <f ca="1">INDIRECT($A10&amp;"!$AL$32")</f>
        <v>148</v>
      </c>
      <c r="I38" s="79" t="s">
        <v>47</v>
      </c>
      <c r="J38" s="148">
        <f ca="1">INDIRECT($A10&amp;"!$AM$32")</f>
        <v>23.3</v>
      </c>
      <c r="K38" s="27">
        <f ca="1">INDIRECT($A10&amp;"!$AP$32")</f>
        <v>0.87400000000000011</v>
      </c>
      <c r="L38" s="79" t="s">
        <v>47</v>
      </c>
      <c r="M38" s="68">
        <f ca="1">INDIRECT($A10&amp;"!$AQ$32")</f>
        <v>0.10859999999999999</v>
      </c>
      <c r="N38" s="147">
        <f t="shared" ca="1" si="6"/>
        <v>148</v>
      </c>
      <c r="O38" s="79" t="s">
        <v>47</v>
      </c>
      <c r="P38" s="148">
        <f t="shared" ca="1" si="7"/>
        <v>23.3</v>
      </c>
      <c r="Q38" s="27">
        <f t="shared" ca="1" si="8"/>
        <v>0.87400000000000011</v>
      </c>
      <c r="R38" s="79" t="s">
        <v>47</v>
      </c>
      <c r="S38" s="68">
        <f t="shared" ca="1" si="9"/>
        <v>0.10859999999999999</v>
      </c>
      <c r="T38" s="145">
        <f t="shared" ca="1" si="10"/>
        <v>120.39999999999999</v>
      </c>
      <c r="U38" s="79" t="s">
        <v>47</v>
      </c>
      <c r="V38" s="74"/>
      <c r="W38" s="27">
        <f t="shared" ca="1" si="11"/>
        <v>0.65400000000000003</v>
      </c>
      <c r="X38" s="79" t="s">
        <v>47</v>
      </c>
      <c r="Y38" s="68"/>
    </row>
    <row r="39" spans="1:25">
      <c r="A39" s="91">
        <v>80</v>
      </c>
      <c r="B39" s="147">
        <f ca="1">INDIRECT($A11&amp;"!$AL$7")</f>
        <v>104</v>
      </c>
      <c r="C39" s="79" t="s">
        <v>47</v>
      </c>
      <c r="D39" s="148">
        <f ca="1">INDIRECT($A11&amp;"!$AM$7")</f>
        <v>33.799999999999997</v>
      </c>
      <c r="E39" s="27">
        <f ca="1">INDIRECT($A11&amp;"!$AP$7")</f>
        <v>0.22374999999999998</v>
      </c>
      <c r="F39" s="79" t="s">
        <v>47</v>
      </c>
      <c r="G39" s="68">
        <f ca="1">INDIRECT($A11&amp;"!$AQ$7")</f>
        <v>9.1499999999999998E-2</v>
      </c>
      <c r="H39" s="147">
        <f ca="1">INDIRECT($A11&amp;"!$AL$32")</f>
        <v>193</v>
      </c>
      <c r="I39" s="79" t="s">
        <v>47</v>
      </c>
      <c r="J39" s="148">
        <f ca="1">INDIRECT($A11&amp;"!$AM$32")</f>
        <v>19.899999999999999</v>
      </c>
      <c r="K39" s="27">
        <f ca="1">INDIRECT($A11&amp;"!$AP$32")</f>
        <v>0.91374999999999995</v>
      </c>
      <c r="L39" s="79" t="s">
        <v>47</v>
      </c>
      <c r="M39" s="68">
        <f ca="1">INDIRECT($A11&amp;"!$AQ$32")</f>
        <v>9.0999999999999998E-2</v>
      </c>
      <c r="N39" s="147">
        <f t="shared" ca="1" si="6"/>
        <v>193</v>
      </c>
      <c r="O39" s="79" t="s">
        <v>47</v>
      </c>
      <c r="P39" s="148">
        <f t="shared" ca="1" si="7"/>
        <v>19.899999999999999</v>
      </c>
      <c r="Q39" s="27">
        <f t="shared" ca="1" si="8"/>
        <v>0.91374999999999995</v>
      </c>
      <c r="R39" s="79" t="s">
        <v>47</v>
      </c>
      <c r="S39" s="68">
        <f t="shared" ca="1" si="9"/>
        <v>9.0999999999999998E-2</v>
      </c>
      <c r="T39" s="145">
        <f t="shared" ca="1" si="10"/>
        <v>163.33333333333334</v>
      </c>
      <c r="U39" s="79" t="s">
        <v>47</v>
      </c>
      <c r="V39" s="74"/>
      <c r="W39" s="27">
        <f t="shared" ca="1" si="11"/>
        <v>0.68374999999999997</v>
      </c>
      <c r="X39" s="79" t="s">
        <v>47</v>
      </c>
      <c r="Y39" s="68"/>
    </row>
    <row r="40" spans="1:25">
      <c r="A40" s="91">
        <v>100</v>
      </c>
      <c r="B40" s="147">
        <f ca="1">INDIRECT($A12&amp;"!$AL$7")</f>
        <v>104</v>
      </c>
      <c r="C40" s="79" t="s">
        <v>47</v>
      </c>
      <c r="D40" s="148">
        <f ca="1">INDIRECT($A12&amp;"!$AM$7")</f>
        <v>36.5</v>
      </c>
      <c r="E40" s="27">
        <f ca="1">INDIRECT($A12&amp;"!$AP$7")</f>
        <v>0.17600000000000002</v>
      </c>
      <c r="F40" s="79" t="s">
        <v>47</v>
      </c>
      <c r="G40" s="68">
        <f ca="1">INDIRECT($A12&amp;"!$AQ$7")</f>
        <v>6.6900000000000001E-2</v>
      </c>
      <c r="H40" s="147">
        <f ca="1">INDIRECT($A12&amp;"!$AL$32")</f>
        <v>225</v>
      </c>
      <c r="I40" s="79" t="s">
        <v>47</v>
      </c>
      <c r="J40" s="148">
        <f ca="1">INDIRECT($A12&amp;"!$AM$32")</f>
        <v>27.8</v>
      </c>
      <c r="K40" s="27">
        <f ca="1">INDIRECT($A12&amp;"!$AP$32")</f>
        <v>0.91200000000000003</v>
      </c>
      <c r="L40" s="79" t="s">
        <v>47</v>
      </c>
      <c r="M40" s="68">
        <f ca="1">INDIRECT($A12&amp;"!$AQ$32")</f>
        <v>8.8900000000000007E-2</v>
      </c>
      <c r="N40" s="147">
        <f t="shared" ca="1" si="6"/>
        <v>225</v>
      </c>
      <c r="O40" s="79" t="s">
        <v>47</v>
      </c>
      <c r="P40" s="148">
        <f t="shared" ca="1" si="7"/>
        <v>27.8</v>
      </c>
      <c r="Q40" s="27">
        <f t="shared" ca="1" si="8"/>
        <v>0.91200000000000003</v>
      </c>
      <c r="R40" s="79" t="s">
        <v>47</v>
      </c>
      <c r="S40" s="68">
        <f t="shared" ca="1" si="9"/>
        <v>8.8900000000000007E-2</v>
      </c>
      <c r="T40" s="145">
        <f t="shared" ca="1" si="10"/>
        <v>184.66666666666666</v>
      </c>
      <c r="U40" s="79" t="s">
        <v>47</v>
      </c>
      <c r="V40" s="74"/>
      <c r="W40" s="27">
        <f t="shared" ca="1" si="11"/>
        <v>0.66666666666666663</v>
      </c>
      <c r="X40" s="79" t="s">
        <v>47</v>
      </c>
      <c r="Y40" s="68"/>
    </row>
    <row r="41" spans="1:25">
      <c r="A41" s="91">
        <v>200</v>
      </c>
      <c r="B41" s="147">
        <f ca="1">INDIRECT($A13&amp;"!$AL$7")</f>
        <v>99.1</v>
      </c>
      <c r="C41" s="79" t="s">
        <v>47</v>
      </c>
      <c r="D41" s="148">
        <f ca="1">INDIRECT($A13&amp;"!$AM$7")</f>
        <v>46.4</v>
      </c>
      <c r="E41" s="27">
        <f ca="1">INDIRECT($A13&amp;"!$AP$7")</f>
        <v>8.1500000000000003E-2</v>
      </c>
      <c r="F41" s="79" t="s">
        <v>47</v>
      </c>
      <c r="G41" s="68">
        <f ca="1">INDIRECT($A13&amp;"!$AQ$7")</f>
        <v>4.2549999999999998E-2</v>
      </c>
      <c r="H41" s="147">
        <f ca="1">INDIRECT($A13&amp;"!$AL$32")</f>
        <v>315</v>
      </c>
      <c r="I41" s="79" t="s">
        <v>47</v>
      </c>
      <c r="J41" s="148">
        <f ca="1">INDIRECT($A13&amp;"!$AM$32")</f>
        <v>58.1</v>
      </c>
      <c r="K41" s="27">
        <f ca="1">INDIRECT($A13&amp;"!$AP$32")</f>
        <v>0.85499999999999998</v>
      </c>
      <c r="L41" s="79" t="s">
        <v>47</v>
      </c>
      <c r="M41" s="68">
        <f ca="1">INDIRECT($A13&amp;"!$AQ$32")</f>
        <v>0.13350000000000001</v>
      </c>
      <c r="N41" s="147">
        <f t="shared" ca="1" si="6"/>
        <v>315</v>
      </c>
      <c r="O41" s="79" t="s">
        <v>47</v>
      </c>
      <c r="P41" s="148">
        <f t="shared" ca="1" si="7"/>
        <v>58.1</v>
      </c>
      <c r="Q41" s="27">
        <f t="shared" ca="1" si="8"/>
        <v>0.85499999999999998</v>
      </c>
      <c r="R41" s="79" t="s">
        <v>47</v>
      </c>
      <c r="S41" s="68">
        <f t="shared" ca="1" si="9"/>
        <v>0.13350000000000001</v>
      </c>
      <c r="T41" s="145">
        <f t="shared" ca="1" si="10"/>
        <v>243.03333333333333</v>
      </c>
      <c r="U41" s="79" t="s">
        <v>47</v>
      </c>
      <c r="V41" s="74"/>
      <c r="W41" s="27">
        <f t="shared" ca="1" si="11"/>
        <v>0.59716666666666673</v>
      </c>
      <c r="X41" s="79" t="s">
        <v>47</v>
      </c>
      <c r="Y41" s="68"/>
    </row>
    <row r="42" spans="1:25">
      <c r="A42" s="91">
        <v>500</v>
      </c>
      <c r="B42" s="147">
        <f ca="1">INDIRECT($A14&amp;"!$AL$7")</f>
        <v>116</v>
      </c>
      <c r="C42" s="79" t="s">
        <v>47</v>
      </c>
      <c r="D42" s="148">
        <f ca="1">INDIRECT($A14&amp;"!$AM$7")</f>
        <v>52.3</v>
      </c>
      <c r="E42" s="27">
        <f ca="1">INDIRECT($A14&amp;"!$AP$7")</f>
        <v>4.8000000000000001E-2</v>
      </c>
      <c r="F42" s="79" t="s">
        <v>47</v>
      </c>
      <c r="G42" s="68">
        <f ca="1">INDIRECT($A14&amp;"!$AQ$7")</f>
        <v>2.46E-2</v>
      </c>
      <c r="H42" s="147">
        <f ca="1">INDIRECT($A14&amp;"!$AL$32")</f>
        <v>476</v>
      </c>
      <c r="I42" s="79" t="s">
        <v>47</v>
      </c>
      <c r="J42" s="148">
        <f ca="1">INDIRECT($A14&amp;"!$AM$32")</f>
        <v>62.1</v>
      </c>
      <c r="K42" s="27">
        <f ca="1">INDIRECT($A14&amp;"!$AP$32")</f>
        <v>0.84399999999999997</v>
      </c>
      <c r="L42" s="79" t="s">
        <v>47</v>
      </c>
      <c r="M42" s="68">
        <f ca="1">INDIRECT($A14&amp;"!$AQ$32")</f>
        <v>0.112</v>
      </c>
      <c r="N42" s="147">
        <f t="shared" ca="1" si="6"/>
        <v>476</v>
      </c>
      <c r="O42" s="79" t="s">
        <v>47</v>
      </c>
      <c r="P42" s="148">
        <f t="shared" ca="1" si="7"/>
        <v>62.1</v>
      </c>
      <c r="Q42" s="27">
        <f t="shared" ca="1" si="8"/>
        <v>0.84399999999999997</v>
      </c>
      <c r="R42" s="79" t="s">
        <v>47</v>
      </c>
      <c r="S42" s="68">
        <f t="shared" ca="1" si="9"/>
        <v>0.112</v>
      </c>
      <c r="T42" s="145">
        <f t="shared" ca="1" si="10"/>
        <v>356</v>
      </c>
      <c r="U42" s="79" t="s">
        <v>47</v>
      </c>
      <c r="V42" s="74"/>
      <c r="W42" s="27">
        <f t="shared" ca="1" si="11"/>
        <v>0.57866666666666666</v>
      </c>
      <c r="X42" s="79" t="s">
        <v>47</v>
      </c>
      <c r="Y42" s="68"/>
    </row>
    <row r="43" spans="1:25">
      <c r="A43" s="92">
        <v>1000</v>
      </c>
      <c r="B43" s="149">
        <f ca="1">INDIRECT($A15&amp;"!$AL$7")</f>
        <v>170</v>
      </c>
      <c r="C43" s="80" t="s">
        <v>47</v>
      </c>
      <c r="D43" s="150">
        <f ca="1">INDIRECT($A15&amp;"!$AM$7")</f>
        <v>62.3</v>
      </c>
      <c r="E43" s="28">
        <f ca="1">INDIRECT($A15&amp;"!$AP$7")</f>
        <v>4.1000000000000002E-2</v>
      </c>
      <c r="F43" s="80" t="s">
        <v>47</v>
      </c>
      <c r="G43" s="69">
        <f ca="1">INDIRECT($A15&amp;"!$AQ$7")</f>
        <v>2.2699999999999998E-2</v>
      </c>
      <c r="H43" s="149">
        <f ca="1">INDIRECT($A15&amp;"!$AL$32")</f>
        <v>611</v>
      </c>
      <c r="I43" s="80" t="s">
        <v>47</v>
      </c>
      <c r="J43" s="150">
        <f ca="1">INDIRECT($A15&amp;"!$AM$32")</f>
        <v>65.3</v>
      </c>
      <c r="K43" s="28">
        <f ca="1">INDIRECT($A15&amp;"!$AP$32")</f>
        <v>0.85899999999999999</v>
      </c>
      <c r="L43" s="80" t="s">
        <v>47</v>
      </c>
      <c r="M43" s="69">
        <f ca="1">INDIRECT($A15&amp;"!$AQ$32")</f>
        <v>8.3199999999999996E-2</v>
      </c>
      <c r="N43" s="149">
        <f t="shared" ca="1" si="6"/>
        <v>611</v>
      </c>
      <c r="O43" s="80" t="s">
        <v>47</v>
      </c>
      <c r="P43" s="150">
        <f t="shared" ca="1" si="7"/>
        <v>65.3</v>
      </c>
      <c r="Q43" s="28">
        <f t="shared" ca="1" si="8"/>
        <v>0.85899999999999999</v>
      </c>
      <c r="R43" s="80" t="s">
        <v>47</v>
      </c>
      <c r="S43" s="69">
        <f t="shared" ca="1" si="9"/>
        <v>8.3199999999999996E-2</v>
      </c>
      <c r="T43" s="146">
        <f t="shared" ca="1" si="10"/>
        <v>464</v>
      </c>
      <c r="U43" s="80" t="s">
        <v>47</v>
      </c>
      <c r="V43" s="75"/>
      <c r="W43" s="28">
        <f t="shared" ca="1" si="11"/>
        <v>0.58633333333333326</v>
      </c>
      <c r="X43" s="80" t="s">
        <v>47</v>
      </c>
      <c r="Y43" s="69"/>
    </row>
    <row r="45" spans="1:25">
      <c r="A45" s="123" t="s">
        <v>33</v>
      </c>
      <c r="B45" s="134" t="s">
        <v>30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6"/>
    </row>
    <row r="46" spans="1:25">
      <c r="A46" s="124"/>
      <c r="B46" s="137" t="s">
        <v>34</v>
      </c>
      <c r="C46" s="138"/>
      <c r="D46" s="138"/>
      <c r="E46" s="138"/>
      <c r="F46" s="138"/>
      <c r="G46" s="139"/>
      <c r="H46" s="137" t="s">
        <v>35</v>
      </c>
      <c r="I46" s="138"/>
      <c r="J46" s="138"/>
      <c r="K46" s="138"/>
      <c r="L46" s="138"/>
      <c r="M46" s="139"/>
      <c r="N46" s="137" t="s">
        <v>54</v>
      </c>
      <c r="O46" s="138"/>
      <c r="P46" s="138"/>
      <c r="Q46" s="138"/>
      <c r="R46" s="138"/>
      <c r="S46" s="139"/>
      <c r="T46" s="134" t="s">
        <v>44</v>
      </c>
      <c r="U46" s="135"/>
      <c r="V46" s="135"/>
      <c r="W46" s="135"/>
      <c r="X46" s="135"/>
      <c r="Y46" s="136"/>
    </row>
    <row r="47" spans="1:25">
      <c r="A47" s="125"/>
      <c r="B47" s="86" t="s">
        <v>31</v>
      </c>
      <c r="C47" s="87"/>
      <c r="D47" s="88" t="s">
        <v>46</v>
      </c>
      <c r="E47" s="86" t="s">
        <v>32</v>
      </c>
      <c r="F47" s="87"/>
      <c r="G47" s="88" t="s">
        <v>46</v>
      </c>
      <c r="H47" s="86" t="s">
        <v>31</v>
      </c>
      <c r="I47" s="87"/>
      <c r="J47" s="88" t="s">
        <v>46</v>
      </c>
      <c r="K47" s="86" t="s">
        <v>32</v>
      </c>
      <c r="L47" s="87"/>
      <c r="M47" s="89" t="s">
        <v>46</v>
      </c>
      <c r="N47" s="86" t="s">
        <v>31</v>
      </c>
      <c r="O47" s="87"/>
      <c r="P47" s="88" t="s">
        <v>46</v>
      </c>
      <c r="Q47" s="86" t="s">
        <v>32</v>
      </c>
      <c r="R47" s="87"/>
      <c r="S47" s="89" t="s">
        <v>46</v>
      </c>
      <c r="T47" s="53" t="s">
        <v>45</v>
      </c>
      <c r="U47" s="61"/>
      <c r="V47" s="54" t="s">
        <v>46</v>
      </c>
      <c r="W47" s="53" t="s">
        <v>32</v>
      </c>
      <c r="X47" s="61"/>
      <c r="Y47" s="54" t="s">
        <v>46</v>
      </c>
    </row>
    <row r="48" spans="1:25">
      <c r="A48" s="90">
        <v>2</v>
      </c>
      <c r="B48" s="70">
        <f ca="1">INDIRECT($A6&amp;"!$BA$7")</f>
        <v>5.95</v>
      </c>
      <c r="C48" s="78" t="s">
        <v>47</v>
      </c>
      <c r="D48" s="77">
        <f ca="1">INDIRECT($A6&amp;"!$BB$7")</f>
        <v>3.16</v>
      </c>
      <c r="E48" s="26">
        <f ca="1">INDIRECT($A6&amp;"!$BE$7")</f>
        <v>0.72499999999999998</v>
      </c>
      <c r="F48" s="78" t="s">
        <v>47</v>
      </c>
      <c r="G48" s="67">
        <f ca="1">INDIRECT($A6&amp;"!$BF$7")</f>
        <v>0.1195</v>
      </c>
      <c r="H48" s="70">
        <f ca="1">INDIRECT($A6&amp;"!$BA$32")</f>
        <v>12.6</v>
      </c>
      <c r="I48" s="78" t="s">
        <v>47</v>
      </c>
      <c r="J48" s="77">
        <f ca="1">INDIRECT($A6&amp;"!$BB$32")</f>
        <v>1.38</v>
      </c>
      <c r="K48" s="26">
        <f ca="1">INDIRECT($A6&amp;"!$BE$32")</f>
        <v>0.97499999999999998</v>
      </c>
      <c r="L48" s="78" t="s">
        <v>47</v>
      </c>
      <c r="M48" s="67">
        <f ca="1">INDIRECT($A6&amp;"!$BF$32")</f>
        <v>5.2499999999999998E-2</v>
      </c>
      <c r="N48" s="70">
        <f ca="1">INDIRECT($A6&amp;"!$BA$57")</f>
        <v>0</v>
      </c>
      <c r="O48" s="78" t="s">
        <v>47</v>
      </c>
      <c r="P48" s="77">
        <f ca="1">INDIRECT($A6&amp;"!$BB$57")</f>
        <v>0</v>
      </c>
      <c r="Q48" s="26">
        <f ca="1">INDIRECT($A6&amp;"!$BE$57")</f>
        <v>0</v>
      </c>
      <c r="R48" s="78" t="s">
        <v>47</v>
      </c>
      <c r="S48" s="67">
        <f ca="1">INDIRECT($A6&amp;"!$BF$57")</f>
        <v>0</v>
      </c>
      <c r="T48" s="144">
        <f ca="1">AVERAGE(B48,H48,N48)</f>
        <v>6.1833333333333336</v>
      </c>
      <c r="U48" s="78" t="s">
        <v>47</v>
      </c>
      <c r="V48" s="73" t="s">
        <v>48</v>
      </c>
      <c r="W48" s="26">
        <f ca="1">AVERAGE(E48,K48,Q48)</f>
        <v>0.56666666666666665</v>
      </c>
      <c r="X48" s="78" t="s">
        <v>47</v>
      </c>
      <c r="Y48" s="67" t="s">
        <v>48</v>
      </c>
    </row>
    <row r="49" spans="1:25">
      <c r="A49" s="91">
        <v>5</v>
      </c>
      <c r="B49" s="147">
        <f ca="1">INDIRECT($A7&amp;"!$BA$7")</f>
        <v>22.9</v>
      </c>
      <c r="C49" s="79" t="s">
        <v>47</v>
      </c>
      <c r="D49" s="148">
        <f ca="1">INDIRECT($A7&amp;"!$BB$7")</f>
        <v>6.41</v>
      </c>
      <c r="E49" s="27">
        <f ca="1">INDIRECT($A7&amp;"!$BE$7")</f>
        <v>0.57999999999999996</v>
      </c>
      <c r="F49" s="79" t="s">
        <v>47</v>
      </c>
      <c r="G49" s="68">
        <f ca="1">INDIRECT($A7&amp;"!$BF$7")</f>
        <v>0.1132</v>
      </c>
      <c r="H49" s="147">
        <f ca="1">INDIRECT($A7&amp;"!$BA$32")</f>
        <v>33.700000000000003</v>
      </c>
      <c r="I49" s="79" t="s">
        <v>47</v>
      </c>
      <c r="J49" s="148">
        <f ca="1">INDIRECT($A7&amp;"!$BB$32")</f>
        <v>5.6</v>
      </c>
      <c r="K49" s="27">
        <f ca="1">INDIRECT($A7&amp;"!$BE$32")</f>
        <v>0.84000000000000008</v>
      </c>
      <c r="L49" s="79" t="s">
        <v>47</v>
      </c>
      <c r="M49" s="68">
        <f ca="1">INDIRECT($A7&amp;"!$BF$32")</f>
        <v>0.11599999999999999</v>
      </c>
      <c r="N49" s="147">
        <f t="shared" ref="N49:N57" ca="1" si="12">INDIRECT($A7&amp;"!$BA$57")</f>
        <v>0</v>
      </c>
      <c r="O49" s="79" t="s">
        <v>47</v>
      </c>
      <c r="P49" s="148">
        <f t="shared" ref="P49:P57" ca="1" si="13">INDIRECT($A7&amp;"!$BB$57")</f>
        <v>0</v>
      </c>
      <c r="Q49" s="27">
        <f t="shared" ref="Q49:Q57" ca="1" si="14">INDIRECT($A7&amp;"!$BE$57")</f>
        <v>0</v>
      </c>
      <c r="R49" s="79" t="s">
        <v>47</v>
      </c>
      <c r="S49" s="68">
        <f t="shared" ref="S49:S57" ca="1" si="15">INDIRECT($A7&amp;"!$BF$57")</f>
        <v>0</v>
      </c>
      <c r="T49" s="145">
        <f t="shared" ref="T49:T57" ca="1" si="16">AVERAGE(B49,H49,N49)</f>
        <v>18.866666666666667</v>
      </c>
      <c r="U49" s="79" t="s">
        <v>47</v>
      </c>
      <c r="V49" s="74"/>
      <c r="W49" s="27">
        <f t="shared" ref="W49:W57" ca="1" si="17">AVERAGE(E49,K49,Q49)</f>
        <v>0.47333333333333333</v>
      </c>
      <c r="X49" s="79" t="s">
        <v>47</v>
      </c>
      <c r="Y49" s="68"/>
    </row>
    <row r="50" spans="1:25">
      <c r="A50" s="91">
        <v>10</v>
      </c>
      <c r="B50" s="147">
        <f ca="1">INDIRECT($A8&amp;"!$BA$7")</f>
        <v>34.1</v>
      </c>
      <c r="C50" s="79" t="s">
        <v>47</v>
      </c>
      <c r="D50" s="148">
        <f ca="1">INDIRECT($A8&amp;"!$BB$7")</f>
        <v>11.3</v>
      </c>
      <c r="E50" s="27">
        <f ca="1">INDIRECT($A8&amp;"!$BE$7")</f>
        <v>0.47499999999999998</v>
      </c>
      <c r="F50" s="79" t="s">
        <v>47</v>
      </c>
      <c r="G50" s="68">
        <f ca="1">INDIRECT($A8&amp;"!$BF$7")</f>
        <v>0.13600000000000001</v>
      </c>
      <c r="H50" s="147">
        <f ca="1">INDIRECT($A8&amp;"!$BA$32")</f>
        <v>69.900000000000006</v>
      </c>
      <c r="I50" s="79" t="s">
        <v>47</v>
      </c>
      <c r="J50" s="148">
        <f ca="1">INDIRECT($A8&amp;"!$BB$32")</f>
        <v>6.61</v>
      </c>
      <c r="K50" s="27">
        <f ca="1">INDIRECT($A8&amp;"!$BE$32")</f>
        <v>0.90500000000000003</v>
      </c>
      <c r="L50" s="79" t="s">
        <v>47</v>
      </c>
      <c r="M50" s="68">
        <f ca="1">INDIRECT($A8&amp;"!$BF$32")</f>
        <v>5.7099999999999998E-2</v>
      </c>
      <c r="N50" s="147">
        <f t="shared" ca="1" si="12"/>
        <v>0</v>
      </c>
      <c r="O50" s="79" t="s">
        <v>47</v>
      </c>
      <c r="P50" s="148">
        <f t="shared" ca="1" si="13"/>
        <v>0</v>
      </c>
      <c r="Q50" s="27">
        <f t="shared" ca="1" si="14"/>
        <v>0</v>
      </c>
      <c r="R50" s="79" t="s">
        <v>47</v>
      </c>
      <c r="S50" s="68">
        <f t="shared" ca="1" si="15"/>
        <v>0</v>
      </c>
      <c r="T50" s="145">
        <f t="shared" ca="1" si="16"/>
        <v>34.666666666666664</v>
      </c>
      <c r="U50" s="79" t="s">
        <v>47</v>
      </c>
      <c r="V50" s="74"/>
      <c r="W50" s="27">
        <f t="shared" ca="1" si="17"/>
        <v>0.45999999999999996</v>
      </c>
      <c r="X50" s="79" t="s">
        <v>47</v>
      </c>
      <c r="Y50" s="68"/>
    </row>
    <row r="51" spans="1:25">
      <c r="A51" s="91">
        <v>30</v>
      </c>
      <c r="B51" s="147">
        <f ca="1">INDIRECT($A9&amp;"!$BA$7")</f>
        <v>52.8</v>
      </c>
      <c r="C51" s="79" t="s">
        <v>47</v>
      </c>
      <c r="D51" s="148">
        <f ca="1">INDIRECT($A9&amp;"!$BB$7")</f>
        <v>17.399999999999999</v>
      </c>
      <c r="E51" s="27">
        <f ca="1">INDIRECT($A9&amp;"!$BE$7")</f>
        <v>0.26833333333333337</v>
      </c>
      <c r="F51" s="79" t="s">
        <v>47</v>
      </c>
      <c r="G51" s="68">
        <f ca="1">INDIRECT($A9&amp;"!$BF$7")</f>
        <v>9.2999999999999999E-2</v>
      </c>
      <c r="H51" s="147">
        <f ca="1">INDIRECT($A9&amp;"!$BA$32")</f>
        <v>113</v>
      </c>
      <c r="I51" s="79" t="s">
        <v>47</v>
      </c>
      <c r="J51" s="148">
        <f ca="1">INDIRECT($A9&amp;"!$BB$32")</f>
        <v>25.9</v>
      </c>
      <c r="K51" s="27">
        <f ca="1">INDIRECT($A9&amp;"!$BE$32")</f>
        <v>0.71333333333333326</v>
      </c>
      <c r="L51" s="79" t="s">
        <v>47</v>
      </c>
      <c r="M51" s="68">
        <f ca="1">INDIRECT($A9&amp;"!$BF$32")</f>
        <v>0.15233333333333335</v>
      </c>
      <c r="N51" s="147">
        <f t="shared" ca="1" si="12"/>
        <v>0</v>
      </c>
      <c r="O51" s="79" t="s">
        <v>47</v>
      </c>
      <c r="P51" s="148">
        <f t="shared" ca="1" si="13"/>
        <v>0</v>
      </c>
      <c r="Q51" s="27">
        <f t="shared" ca="1" si="14"/>
        <v>0</v>
      </c>
      <c r="R51" s="79" t="s">
        <v>47</v>
      </c>
      <c r="S51" s="68">
        <f t="shared" ca="1" si="15"/>
        <v>0</v>
      </c>
      <c r="T51" s="145">
        <f t="shared" ca="1" si="16"/>
        <v>55.266666666666673</v>
      </c>
      <c r="U51" s="79" t="s">
        <v>47</v>
      </c>
      <c r="V51" s="74"/>
      <c r="W51" s="27">
        <f t="shared" ca="1" si="17"/>
        <v>0.32722222222222225</v>
      </c>
      <c r="X51" s="79" t="s">
        <v>47</v>
      </c>
      <c r="Y51" s="68"/>
    </row>
    <row r="52" spans="1:25">
      <c r="A52" s="91">
        <v>50</v>
      </c>
      <c r="B52" s="147">
        <f ca="1">INDIRECT($A10&amp;"!$BA$7")</f>
        <v>59.5</v>
      </c>
      <c r="C52" s="79" t="s">
        <v>47</v>
      </c>
      <c r="D52" s="148">
        <f ca="1">INDIRECT($A10&amp;"!$BB$7")</f>
        <v>21.6</v>
      </c>
      <c r="E52" s="27">
        <f ca="1">INDIRECT($A10&amp;"!$BE$7")</f>
        <v>0.17300000000000001</v>
      </c>
      <c r="F52" s="79" t="s">
        <v>47</v>
      </c>
      <c r="G52" s="68">
        <f ca="1">INDIRECT($A10&amp;"!$BF$7")</f>
        <v>7.0599999999999996E-2</v>
      </c>
      <c r="H52" s="147">
        <f ca="1">INDIRECT($A10&amp;"!$BA$32")</f>
        <v>127</v>
      </c>
      <c r="I52" s="79" t="s">
        <v>47</v>
      </c>
      <c r="J52" s="148">
        <f ca="1">INDIRECT($A10&amp;"!$BB$32")</f>
        <v>28.2</v>
      </c>
      <c r="K52" s="27">
        <f ca="1">INDIRECT($A10&amp;"!$BE$32")</f>
        <v>0.65799999999999992</v>
      </c>
      <c r="L52" s="79" t="s">
        <v>47</v>
      </c>
      <c r="M52" s="68">
        <f ca="1">INDIRECT($A10&amp;"!$BF$32")</f>
        <v>0.1656</v>
      </c>
      <c r="N52" s="147">
        <f t="shared" ca="1" si="12"/>
        <v>0</v>
      </c>
      <c r="O52" s="79" t="s">
        <v>47</v>
      </c>
      <c r="P52" s="148">
        <f t="shared" ca="1" si="13"/>
        <v>0</v>
      </c>
      <c r="Q52" s="27">
        <f t="shared" ca="1" si="14"/>
        <v>0</v>
      </c>
      <c r="R52" s="79" t="s">
        <v>47</v>
      </c>
      <c r="S52" s="68">
        <f t="shared" ca="1" si="15"/>
        <v>0</v>
      </c>
      <c r="T52" s="145">
        <f t="shared" ca="1" si="16"/>
        <v>62.166666666666664</v>
      </c>
      <c r="U52" s="79" t="s">
        <v>47</v>
      </c>
      <c r="V52" s="74"/>
      <c r="W52" s="27">
        <f t="shared" ca="1" si="17"/>
        <v>0.27699999999999997</v>
      </c>
      <c r="X52" s="79" t="s">
        <v>47</v>
      </c>
      <c r="Y52" s="68"/>
    </row>
    <row r="53" spans="1:25">
      <c r="A53" s="91">
        <v>80</v>
      </c>
      <c r="B53" s="147">
        <f ca="1">INDIRECT($A11&amp;"!$BA$7")</f>
        <v>71.2</v>
      </c>
      <c r="C53" s="79" t="s">
        <v>47</v>
      </c>
      <c r="D53" s="148">
        <f ca="1">INDIRECT($A11&amp;"!$BB$7")</f>
        <v>26.9</v>
      </c>
      <c r="E53" s="27">
        <f ca="1">INDIRECT($A11&amp;"!$BE$7")</f>
        <v>0.14125000000000001</v>
      </c>
      <c r="F53" s="79" t="s">
        <v>47</v>
      </c>
      <c r="G53" s="68">
        <f ca="1">INDIRECT($A11&amp;"!$BF$7")</f>
        <v>6.5250000000000002E-2</v>
      </c>
      <c r="H53" s="147">
        <f ca="1">INDIRECT($A11&amp;"!$BA$32")</f>
        <v>207</v>
      </c>
      <c r="I53" s="79" t="s">
        <v>47</v>
      </c>
      <c r="J53" s="148">
        <f ca="1">INDIRECT($A11&amp;"!$BB$32")</f>
        <v>33.200000000000003</v>
      </c>
      <c r="K53" s="27">
        <f ca="1">INDIRECT($A11&amp;"!$BE$32")</f>
        <v>0.745</v>
      </c>
      <c r="L53" s="79" t="s">
        <v>47</v>
      </c>
      <c r="M53" s="68">
        <f ca="1">INDIRECT($A11&amp;"!$BF$32")</f>
        <v>0.12875</v>
      </c>
      <c r="N53" s="147">
        <f t="shared" ca="1" si="12"/>
        <v>0</v>
      </c>
      <c r="O53" s="79" t="s">
        <v>47</v>
      </c>
      <c r="P53" s="148">
        <f t="shared" ca="1" si="13"/>
        <v>0</v>
      </c>
      <c r="Q53" s="27">
        <f t="shared" ca="1" si="14"/>
        <v>0</v>
      </c>
      <c r="R53" s="79" t="s">
        <v>47</v>
      </c>
      <c r="S53" s="68">
        <f t="shared" ca="1" si="15"/>
        <v>0</v>
      </c>
      <c r="T53" s="145">
        <f t="shared" ca="1" si="16"/>
        <v>92.733333333333334</v>
      </c>
      <c r="U53" s="79" t="s">
        <v>47</v>
      </c>
      <c r="V53" s="74"/>
      <c r="W53" s="27">
        <f t="shared" ca="1" si="17"/>
        <v>0.29541666666666666</v>
      </c>
      <c r="X53" s="79" t="s">
        <v>47</v>
      </c>
      <c r="Y53" s="68"/>
    </row>
    <row r="54" spans="1:25">
      <c r="A54" s="91">
        <v>100</v>
      </c>
      <c r="B54" s="147">
        <f ca="1">INDIRECT($A12&amp;"!$BA$7")</f>
        <v>66.8</v>
      </c>
      <c r="C54" s="79" t="s">
        <v>47</v>
      </c>
      <c r="D54" s="148">
        <f ca="1">INDIRECT($A12&amp;"!$BB$7")</f>
        <v>20.9</v>
      </c>
      <c r="E54" s="27">
        <f ca="1">INDIRECT($A12&amp;"!$BE$7")</f>
        <v>0.11</v>
      </c>
      <c r="F54" s="79" t="s">
        <v>47</v>
      </c>
      <c r="G54" s="68">
        <f ca="1">INDIRECT($A12&amp;"!$BF$7")</f>
        <v>4.2500000000000003E-2</v>
      </c>
      <c r="H54" s="147">
        <f ca="1">INDIRECT($A12&amp;"!$BA$32")</f>
        <v>227</v>
      </c>
      <c r="I54" s="79" t="s">
        <v>47</v>
      </c>
      <c r="J54" s="148">
        <f ca="1">INDIRECT($A12&amp;"!$BB$32")</f>
        <v>41.4</v>
      </c>
      <c r="K54" s="27">
        <f ca="1">INDIRECT($A12&amp;"!$BE$32")</f>
        <v>0.72599999999999998</v>
      </c>
      <c r="L54" s="79" t="s">
        <v>47</v>
      </c>
      <c r="M54" s="68">
        <f ca="1">INDIRECT($A12&amp;"!$BF$32")</f>
        <v>0.14000000000000001</v>
      </c>
      <c r="N54" s="147">
        <f t="shared" ca="1" si="12"/>
        <v>0</v>
      </c>
      <c r="O54" s="79" t="s">
        <v>47</v>
      </c>
      <c r="P54" s="148">
        <f t="shared" ca="1" si="13"/>
        <v>0</v>
      </c>
      <c r="Q54" s="27">
        <f t="shared" ca="1" si="14"/>
        <v>0</v>
      </c>
      <c r="R54" s="79" t="s">
        <v>47</v>
      </c>
      <c r="S54" s="68">
        <f t="shared" ca="1" si="15"/>
        <v>0</v>
      </c>
      <c r="T54" s="145">
        <f t="shared" ca="1" si="16"/>
        <v>97.933333333333337</v>
      </c>
      <c r="U54" s="79" t="s">
        <v>47</v>
      </c>
      <c r="V54" s="74"/>
      <c r="W54" s="27">
        <f t="shared" ca="1" si="17"/>
        <v>0.27866666666666667</v>
      </c>
      <c r="X54" s="79" t="s">
        <v>47</v>
      </c>
      <c r="Y54" s="68"/>
    </row>
    <row r="55" spans="1:25">
      <c r="A55" s="91">
        <v>200</v>
      </c>
      <c r="B55" s="147">
        <f ca="1">INDIRECT($A13&amp;"!$BA$7")</f>
        <v>60.1</v>
      </c>
      <c r="C55" s="79" t="s">
        <v>47</v>
      </c>
      <c r="D55" s="148">
        <f ca="1">INDIRECT($A13&amp;"!$BB$7")</f>
        <v>22.7</v>
      </c>
      <c r="E55" s="27">
        <f ca="1">INDIRECT($A13&amp;"!$BE$7")</f>
        <v>4.0750000000000001E-2</v>
      </c>
      <c r="F55" s="79" t="s">
        <v>47</v>
      </c>
      <c r="G55" s="68">
        <f ca="1">INDIRECT($A13&amp;"!$BF$7")</f>
        <v>1.6399999999999998E-2</v>
      </c>
      <c r="H55" s="147">
        <f ca="1">INDIRECT($A13&amp;"!$BA$32")</f>
        <v>325</v>
      </c>
      <c r="I55" s="79" t="s">
        <v>47</v>
      </c>
      <c r="J55" s="148">
        <f ca="1">INDIRECT($A13&amp;"!$BB$32")</f>
        <v>67.7</v>
      </c>
      <c r="K55" s="27">
        <f ca="1">INDIRECT($A13&amp;"!$BE$32")</f>
        <v>0.69499999999999995</v>
      </c>
      <c r="L55" s="79" t="s">
        <v>47</v>
      </c>
      <c r="M55" s="68">
        <f ca="1">INDIRECT($A13&amp;"!$BF$32")</f>
        <v>0.152</v>
      </c>
      <c r="N55" s="147">
        <f t="shared" ca="1" si="12"/>
        <v>0</v>
      </c>
      <c r="O55" s="79" t="s">
        <v>47</v>
      </c>
      <c r="P55" s="148">
        <f t="shared" ca="1" si="13"/>
        <v>0</v>
      </c>
      <c r="Q55" s="27">
        <f t="shared" ca="1" si="14"/>
        <v>0</v>
      </c>
      <c r="R55" s="79" t="s">
        <v>47</v>
      </c>
      <c r="S55" s="68">
        <f t="shared" ca="1" si="15"/>
        <v>0</v>
      </c>
      <c r="T55" s="145">
        <f t="shared" ca="1" si="16"/>
        <v>128.36666666666667</v>
      </c>
      <c r="U55" s="79" t="s">
        <v>47</v>
      </c>
      <c r="V55" s="74"/>
      <c r="W55" s="27">
        <f t="shared" ca="1" si="17"/>
        <v>0.24524999999999997</v>
      </c>
      <c r="X55" s="79" t="s">
        <v>47</v>
      </c>
      <c r="Y55" s="68"/>
    </row>
    <row r="56" spans="1:25">
      <c r="A56" s="91">
        <v>500</v>
      </c>
      <c r="B56" s="147">
        <f ca="1">INDIRECT($A14&amp;"!$BA$7")</f>
        <v>79.8</v>
      </c>
      <c r="C56" s="79" t="s">
        <v>47</v>
      </c>
      <c r="D56" s="148">
        <f ca="1">INDIRECT($A14&amp;"!$BB$7")</f>
        <v>34.4</v>
      </c>
      <c r="E56" s="27">
        <f ca="1">INDIRECT($A14&amp;"!$BE$7")</f>
        <v>2.5999999999999999E-2</v>
      </c>
      <c r="F56" s="79" t="s">
        <v>47</v>
      </c>
      <c r="G56" s="68">
        <f ca="1">INDIRECT($A14&amp;"!$BF$7")</f>
        <v>1.3779999999999999E-2</v>
      </c>
      <c r="H56" s="147">
        <f ca="1">INDIRECT($A14&amp;"!$BA$32")</f>
        <v>560</v>
      </c>
      <c r="I56" s="79" t="s">
        <v>47</v>
      </c>
      <c r="J56" s="148">
        <f ca="1">INDIRECT($A14&amp;"!$BB$32")</f>
        <v>82.5</v>
      </c>
      <c r="K56" s="27">
        <f ca="1">INDIRECT($A14&amp;"!$BE$32")</f>
        <v>0.69199999999999995</v>
      </c>
      <c r="L56" s="79" t="s">
        <v>47</v>
      </c>
      <c r="M56" s="68">
        <f ca="1">INDIRECT($A14&amp;"!$BF$32")</f>
        <v>0.1046</v>
      </c>
      <c r="N56" s="147">
        <f t="shared" ca="1" si="12"/>
        <v>0</v>
      </c>
      <c r="O56" s="79" t="s">
        <v>47</v>
      </c>
      <c r="P56" s="148">
        <f t="shared" ca="1" si="13"/>
        <v>0</v>
      </c>
      <c r="Q56" s="27">
        <f t="shared" ca="1" si="14"/>
        <v>0</v>
      </c>
      <c r="R56" s="79" t="s">
        <v>47</v>
      </c>
      <c r="S56" s="68">
        <f t="shared" ca="1" si="15"/>
        <v>0</v>
      </c>
      <c r="T56" s="145">
        <f t="shared" ca="1" si="16"/>
        <v>213.26666666666665</v>
      </c>
      <c r="U56" s="79" t="s">
        <v>47</v>
      </c>
      <c r="V56" s="74"/>
      <c r="W56" s="27">
        <f t="shared" ca="1" si="17"/>
        <v>0.23933333333333331</v>
      </c>
      <c r="X56" s="79" t="s">
        <v>47</v>
      </c>
      <c r="Y56" s="68"/>
    </row>
    <row r="57" spans="1:25">
      <c r="A57" s="92">
        <v>1000</v>
      </c>
      <c r="B57" s="149">
        <f ca="1">INDIRECT($A15&amp;"!$BA$7")</f>
        <v>108</v>
      </c>
      <c r="C57" s="80" t="s">
        <v>47</v>
      </c>
      <c r="D57" s="150">
        <f ca="1">INDIRECT($A15&amp;"!$BB$7")</f>
        <v>33.5</v>
      </c>
      <c r="E57" s="28">
        <f ca="1">INDIRECT($A15&amp;"!$BE$7")</f>
        <v>1.55E-2</v>
      </c>
      <c r="F57" s="80" t="s">
        <v>47</v>
      </c>
      <c r="G57" s="69">
        <f ca="1">INDIRECT($A15&amp;"!$BF$7")</f>
        <v>5.7800000000000004E-3</v>
      </c>
      <c r="H57" s="149">
        <f ca="1">INDIRECT($A15&amp;"!$BA$32")</f>
        <v>739</v>
      </c>
      <c r="I57" s="80" t="s">
        <v>47</v>
      </c>
      <c r="J57" s="150">
        <f ca="1">INDIRECT($A15&amp;"!$BB$32")</f>
        <v>80.8</v>
      </c>
      <c r="K57" s="28">
        <f ca="1">INDIRECT($A15&amp;"!$BE$32")</f>
        <v>0.64500000000000002</v>
      </c>
      <c r="L57" s="80" t="s">
        <v>47</v>
      </c>
      <c r="M57" s="69">
        <f ca="1">INDIRECT($A15&amp;"!$BF$32")</f>
        <v>8.1500000000000003E-2</v>
      </c>
      <c r="N57" s="149">
        <f t="shared" ca="1" si="12"/>
        <v>0</v>
      </c>
      <c r="O57" s="80" t="s">
        <v>47</v>
      </c>
      <c r="P57" s="150">
        <f t="shared" ca="1" si="13"/>
        <v>0</v>
      </c>
      <c r="Q57" s="28">
        <f t="shared" ca="1" si="14"/>
        <v>0</v>
      </c>
      <c r="R57" s="80" t="s">
        <v>47</v>
      </c>
      <c r="S57" s="69">
        <f t="shared" ca="1" si="15"/>
        <v>0</v>
      </c>
      <c r="T57" s="146">
        <f t="shared" ca="1" si="16"/>
        <v>282.33333333333331</v>
      </c>
      <c r="U57" s="80" t="s">
        <v>47</v>
      </c>
      <c r="V57" s="75"/>
      <c r="W57" s="28">
        <f t="shared" ca="1" si="17"/>
        <v>0.22016666666666665</v>
      </c>
      <c r="X57" s="80" t="s">
        <v>47</v>
      </c>
      <c r="Y57" s="69"/>
    </row>
    <row r="59" spans="1:25">
      <c r="A59" s="123" t="s">
        <v>33</v>
      </c>
      <c r="B59" s="170" t="s">
        <v>57</v>
      </c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2"/>
    </row>
    <row r="60" spans="1:25">
      <c r="A60" s="124"/>
      <c r="B60" s="176" t="s">
        <v>34</v>
      </c>
      <c r="C60" s="177"/>
      <c r="D60" s="177"/>
      <c r="E60" s="177"/>
      <c r="F60" s="177"/>
      <c r="G60" s="178"/>
      <c r="H60" s="176" t="s">
        <v>35</v>
      </c>
      <c r="I60" s="177"/>
      <c r="J60" s="177"/>
      <c r="K60" s="177"/>
      <c r="L60" s="177"/>
      <c r="M60" s="178"/>
      <c r="N60" s="176" t="s">
        <v>54</v>
      </c>
      <c r="O60" s="177"/>
      <c r="P60" s="177"/>
      <c r="Q60" s="177"/>
      <c r="R60" s="177"/>
      <c r="S60" s="178"/>
      <c r="T60" s="170" t="s">
        <v>44</v>
      </c>
      <c r="U60" s="171"/>
      <c r="V60" s="171"/>
      <c r="W60" s="171"/>
      <c r="X60" s="171"/>
      <c r="Y60" s="172"/>
    </row>
    <row r="61" spans="1:25">
      <c r="A61" s="125"/>
      <c r="B61" s="179" t="s">
        <v>31</v>
      </c>
      <c r="C61" s="180"/>
      <c r="D61" s="181" t="s">
        <v>46</v>
      </c>
      <c r="E61" s="179" t="s">
        <v>32</v>
      </c>
      <c r="F61" s="180"/>
      <c r="G61" s="181" t="s">
        <v>46</v>
      </c>
      <c r="H61" s="179" t="s">
        <v>31</v>
      </c>
      <c r="I61" s="180"/>
      <c r="J61" s="181" t="s">
        <v>46</v>
      </c>
      <c r="K61" s="179" t="s">
        <v>32</v>
      </c>
      <c r="L61" s="180"/>
      <c r="M61" s="182" t="s">
        <v>46</v>
      </c>
      <c r="N61" s="179" t="s">
        <v>31</v>
      </c>
      <c r="O61" s="180"/>
      <c r="P61" s="181" t="s">
        <v>46</v>
      </c>
      <c r="Q61" s="179" t="s">
        <v>32</v>
      </c>
      <c r="R61" s="180"/>
      <c r="S61" s="182" t="s">
        <v>46</v>
      </c>
      <c r="T61" s="173" t="s">
        <v>45</v>
      </c>
      <c r="U61" s="174"/>
      <c r="V61" s="175" t="s">
        <v>46</v>
      </c>
      <c r="W61" s="173" t="s">
        <v>32</v>
      </c>
      <c r="X61" s="174"/>
      <c r="Y61" s="175" t="s">
        <v>46</v>
      </c>
    </row>
    <row r="62" spans="1:25">
      <c r="A62" s="90">
        <v>2</v>
      </c>
      <c r="B62" s="70">
        <f ca="1">INDIRECT($A20&amp;"!$BA$7")</f>
        <v>5.95</v>
      </c>
      <c r="C62" s="78" t="s">
        <v>47</v>
      </c>
      <c r="D62" s="77">
        <f ca="1">INDIRECT($A20&amp;"!$BB$7")</f>
        <v>3.16</v>
      </c>
      <c r="E62" s="26">
        <f ca="1">INDIRECT($A20&amp;"!$BE$7")</f>
        <v>0.72499999999999998</v>
      </c>
      <c r="F62" s="78" t="s">
        <v>47</v>
      </c>
      <c r="G62" s="67">
        <f ca="1">INDIRECT($A20&amp;"!$BF$7")</f>
        <v>0.1195</v>
      </c>
      <c r="H62" s="70">
        <f ca="1">INDIRECT($A20&amp;"!$BA$32")</f>
        <v>12.6</v>
      </c>
      <c r="I62" s="78" t="s">
        <v>47</v>
      </c>
      <c r="J62" s="77">
        <f ca="1">INDIRECT($A20&amp;"!$BB$32")</f>
        <v>1.38</v>
      </c>
      <c r="K62" s="26">
        <f ca="1">INDIRECT($A20&amp;"!$BE$32")</f>
        <v>0.97499999999999998</v>
      </c>
      <c r="L62" s="78" t="s">
        <v>47</v>
      </c>
      <c r="M62" s="67">
        <f ca="1">INDIRECT($A20&amp;"!$BF$32")</f>
        <v>5.2499999999999998E-2</v>
      </c>
      <c r="N62" s="70">
        <f ca="1">INDIRECT($A20&amp;"!$BA$57")</f>
        <v>0</v>
      </c>
      <c r="O62" s="78" t="s">
        <v>47</v>
      </c>
      <c r="P62" s="77">
        <f ca="1">INDIRECT($A20&amp;"!$BB$57")</f>
        <v>0</v>
      </c>
      <c r="Q62" s="26">
        <f ca="1">INDIRECT($A20&amp;"!$BE$57")</f>
        <v>0</v>
      </c>
      <c r="R62" s="78" t="s">
        <v>47</v>
      </c>
      <c r="S62" s="67">
        <f ca="1">INDIRECT($A20&amp;"!$BF$57")</f>
        <v>0</v>
      </c>
      <c r="T62" s="144">
        <f ca="1">AVERAGE(B62,H62,N62)</f>
        <v>6.1833333333333336</v>
      </c>
      <c r="U62" s="78" t="s">
        <v>47</v>
      </c>
      <c r="V62" s="73" t="s">
        <v>48</v>
      </c>
      <c r="W62" s="26">
        <f ca="1">AVERAGE(E62,K62,Q62)</f>
        <v>0.56666666666666665</v>
      </c>
      <c r="X62" s="78" t="s">
        <v>47</v>
      </c>
      <c r="Y62" s="67" t="s">
        <v>48</v>
      </c>
    </row>
    <row r="63" spans="1:25">
      <c r="A63" s="91">
        <v>5</v>
      </c>
      <c r="B63" s="147">
        <f ca="1">INDIRECT($A21&amp;"!$BA$7")</f>
        <v>22.9</v>
      </c>
      <c r="C63" s="79" t="s">
        <v>47</v>
      </c>
      <c r="D63" s="148">
        <f ca="1">INDIRECT($A21&amp;"!$BB$7")</f>
        <v>6.41</v>
      </c>
      <c r="E63" s="27">
        <f ca="1">INDIRECT($A21&amp;"!$BE$7")</f>
        <v>0.57999999999999996</v>
      </c>
      <c r="F63" s="79" t="s">
        <v>47</v>
      </c>
      <c r="G63" s="68">
        <f ca="1">INDIRECT($A21&amp;"!$BF$7")</f>
        <v>0.1132</v>
      </c>
      <c r="H63" s="147">
        <f ca="1">INDIRECT($A21&amp;"!$BA$32")</f>
        <v>33.700000000000003</v>
      </c>
      <c r="I63" s="79" t="s">
        <v>47</v>
      </c>
      <c r="J63" s="148">
        <f ca="1">INDIRECT($A21&amp;"!$BB$32")</f>
        <v>5.6</v>
      </c>
      <c r="K63" s="27">
        <f ca="1">INDIRECT($A21&amp;"!$BE$32")</f>
        <v>0.84000000000000008</v>
      </c>
      <c r="L63" s="79" t="s">
        <v>47</v>
      </c>
      <c r="M63" s="68">
        <f ca="1">INDIRECT($A21&amp;"!$BF$32")</f>
        <v>0.11599999999999999</v>
      </c>
      <c r="N63" s="147">
        <f t="shared" ref="N63:N71" ca="1" si="18">INDIRECT($A21&amp;"!$BA$57")</f>
        <v>0</v>
      </c>
      <c r="O63" s="79" t="s">
        <v>47</v>
      </c>
      <c r="P63" s="148">
        <f t="shared" ref="P63:P71" ca="1" si="19">INDIRECT($A21&amp;"!$BB$57")</f>
        <v>0</v>
      </c>
      <c r="Q63" s="27">
        <f t="shared" ref="Q63:Q71" ca="1" si="20">INDIRECT($A21&amp;"!$BE$57")</f>
        <v>0</v>
      </c>
      <c r="R63" s="79" t="s">
        <v>47</v>
      </c>
      <c r="S63" s="68">
        <f t="shared" ref="S63:S71" ca="1" si="21">INDIRECT($A21&amp;"!$BF$57")</f>
        <v>0</v>
      </c>
      <c r="T63" s="145">
        <f t="shared" ref="T63:T71" ca="1" si="22">AVERAGE(B63,H63,N63)</f>
        <v>18.866666666666667</v>
      </c>
      <c r="U63" s="79" t="s">
        <v>47</v>
      </c>
      <c r="V63" s="74"/>
      <c r="W63" s="27">
        <f t="shared" ref="W63:W71" ca="1" si="23">AVERAGE(E63,K63,Q63)</f>
        <v>0.47333333333333333</v>
      </c>
      <c r="X63" s="79" t="s">
        <v>47</v>
      </c>
      <c r="Y63" s="68"/>
    </row>
    <row r="64" spans="1:25">
      <c r="A64" s="91">
        <v>10</v>
      </c>
      <c r="B64" s="147">
        <f ca="1">INDIRECT($A22&amp;"!$BA$7")</f>
        <v>34.1</v>
      </c>
      <c r="C64" s="79" t="s">
        <v>47</v>
      </c>
      <c r="D64" s="148">
        <f ca="1">INDIRECT($A22&amp;"!$BB$7")</f>
        <v>11.3</v>
      </c>
      <c r="E64" s="27">
        <f ca="1">INDIRECT($A22&amp;"!$BE$7")</f>
        <v>0.47499999999999998</v>
      </c>
      <c r="F64" s="79" t="s">
        <v>47</v>
      </c>
      <c r="G64" s="68">
        <f ca="1">INDIRECT($A22&amp;"!$BF$7")</f>
        <v>0.13600000000000001</v>
      </c>
      <c r="H64" s="147">
        <f ca="1">INDIRECT($A22&amp;"!$BA$32")</f>
        <v>69.900000000000006</v>
      </c>
      <c r="I64" s="79" t="s">
        <v>47</v>
      </c>
      <c r="J64" s="148">
        <f ca="1">INDIRECT($A22&amp;"!$BB$32")</f>
        <v>6.61</v>
      </c>
      <c r="K64" s="27">
        <f ca="1">INDIRECT($A22&amp;"!$BE$32")</f>
        <v>0.90500000000000003</v>
      </c>
      <c r="L64" s="79" t="s">
        <v>47</v>
      </c>
      <c r="M64" s="68">
        <f ca="1">INDIRECT($A22&amp;"!$BF$32")</f>
        <v>5.7099999999999998E-2</v>
      </c>
      <c r="N64" s="147">
        <f t="shared" ca="1" si="18"/>
        <v>0</v>
      </c>
      <c r="O64" s="79" t="s">
        <v>47</v>
      </c>
      <c r="P64" s="148">
        <f t="shared" ca="1" si="19"/>
        <v>0</v>
      </c>
      <c r="Q64" s="27">
        <f t="shared" ca="1" si="20"/>
        <v>0</v>
      </c>
      <c r="R64" s="79" t="s">
        <v>47</v>
      </c>
      <c r="S64" s="68">
        <f t="shared" ca="1" si="21"/>
        <v>0</v>
      </c>
      <c r="T64" s="145">
        <f t="shared" ca="1" si="22"/>
        <v>34.666666666666664</v>
      </c>
      <c r="U64" s="79" t="s">
        <v>47</v>
      </c>
      <c r="V64" s="74"/>
      <c r="W64" s="27">
        <f t="shared" ca="1" si="23"/>
        <v>0.45999999999999996</v>
      </c>
      <c r="X64" s="79" t="s">
        <v>47</v>
      </c>
      <c r="Y64" s="68"/>
    </row>
    <row r="65" spans="1:25">
      <c r="A65" s="91">
        <v>30</v>
      </c>
      <c r="B65" s="147">
        <f ca="1">INDIRECT($A23&amp;"!$BA$7")</f>
        <v>52.8</v>
      </c>
      <c r="C65" s="79" t="s">
        <v>47</v>
      </c>
      <c r="D65" s="148">
        <f ca="1">INDIRECT($A23&amp;"!$BB$7")</f>
        <v>17.399999999999999</v>
      </c>
      <c r="E65" s="27">
        <f ca="1">INDIRECT($A23&amp;"!$BE$7")</f>
        <v>0.26833333333333337</v>
      </c>
      <c r="F65" s="79" t="s">
        <v>47</v>
      </c>
      <c r="G65" s="68">
        <f ca="1">INDIRECT($A23&amp;"!$BF$7")</f>
        <v>9.2999999999999999E-2</v>
      </c>
      <c r="H65" s="147">
        <f ca="1">INDIRECT($A23&amp;"!$BA$32")</f>
        <v>113</v>
      </c>
      <c r="I65" s="79" t="s">
        <v>47</v>
      </c>
      <c r="J65" s="148">
        <f ca="1">INDIRECT($A23&amp;"!$BB$32")</f>
        <v>25.9</v>
      </c>
      <c r="K65" s="27">
        <f ca="1">INDIRECT($A23&amp;"!$BE$32")</f>
        <v>0.71333333333333326</v>
      </c>
      <c r="L65" s="79" t="s">
        <v>47</v>
      </c>
      <c r="M65" s="68">
        <f ca="1">INDIRECT($A23&amp;"!$BF$32")</f>
        <v>0.15233333333333335</v>
      </c>
      <c r="N65" s="147">
        <f t="shared" ca="1" si="18"/>
        <v>0</v>
      </c>
      <c r="O65" s="79" t="s">
        <v>47</v>
      </c>
      <c r="P65" s="148">
        <f t="shared" ca="1" si="19"/>
        <v>0</v>
      </c>
      <c r="Q65" s="27">
        <f t="shared" ca="1" si="20"/>
        <v>0</v>
      </c>
      <c r="R65" s="79" t="s">
        <v>47</v>
      </c>
      <c r="S65" s="68">
        <f t="shared" ca="1" si="21"/>
        <v>0</v>
      </c>
      <c r="T65" s="145">
        <f t="shared" ca="1" si="22"/>
        <v>55.266666666666673</v>
      </c>
      <c r="U65" s="79" t="s">
        <v>47</v>
      </c>
      <c r="V65" s="74"/>
      <c r="W65" s="27">
        <f t="shared" ca="1" si="23"/>
        <v>0.32722222222222225</v>
      </c>
      <c r="X65" s="79" t="s">
        <v>47</v>
      </c>
      <c r="Y65" s="68"/>
    </row>
    <row r="66" spans="1:25">
      <c r="A66" s="91">
        <v>50</v>
      </c>
      <c r="B66" s="147">
        <f ca="1">INDIRECT($A24&amp;"!$BA$7")</f>
        <v>59.5</v>
      </c>
      <c r="C66" s="79" t="s">
        <v>47</v>
      </c>
      <c r="D66" s="148">
        <f ca="1">INDIRECT($A24&amp;"!$BB$7")</f>
        <v>21.6</v>
      </c>
      <c r="E66" s="27">
        <f ca="1">INDIRECT($A24&amp;"!$BE$7")</f>
        <v>0.17300000000000001</v>
      </c>
      <c r="F66" s="79" t="s">
        <v>47</v>
      </c>
      <c r="G66" s="68">
        <f ca="1">INDIRECT($A24&amp;"!$BF$7")</f>
        <v>7.0599999999999996E-2</v>
      </c>
      <c r="H66" s="147">
        <f ca="1">INDIRECT($A24&amp;"!$BA$32")</f>
        <v>127</v>
      </c>
      <c r="I66" s="79" t="s">
        <v>47</v>
      </c>
      <c r="J66" s="148">
        <f ca="1">INDIRECT($A24&amp;"!$BB$32")</f>
        <v>28.2</v>
      </c>
      <c r="K66" s="27">
        <f ca="1">INDIRECT($A24&amp;"!$BE$32")</f>
        <v>0.65799999999999992</v>
      </c>
      <c r="L66" s="79" t="s">
        <v>47</v>
      </c>
      <c r="M66" s="68">
        <f ca="1">INDIRECT($A24&amp;"!$BF$32")</f>
        <v>0.1656</v>
      </c>
      <c r="N66" s="147">
        <f t="shared" ca="1" si="18"/>
        <v>0</v>
      </c>
      <c r="O66" s="79" t="s">
        <v>47</v>
      </c>
      <c r="P66" s="148">
        <f t="shared" ca="1" si="19"/>
        <v>0</v>
      </c>
      <c r="Q66" s="27">
        <f t="shared" ca="1" si="20"/>
        <v>0</v>
      </c>
      <c r="R66" s="79" t="s">
        <v>47</v>
      </c>
      <c r="S66" s="68">
        <f t="shared" ca="1" si="21"/>
        <v>0</v>
      </c>
      <c r="T66" s="145">
        <f t="shared" ca="1" si="22"/>
        <v>62.166666666666664</v>
      </c>
      <c r="U66" s="79" t="s">
        <v>47</v>
      </c>
      <c r="V66" s="74"/>
      <c r="W66" s="27">
        <f t="shared" ca="1" si="23"/>
        <v>0.27699999999999997</v>
      </c>
      <c r="X66" s="79" t="s">
        <v>47</v>
      </c>
      <c r="Y66" s="68"/>
    </row>
    <row r="67" spans="1:25">
      <c r="A67" s="91">
        <v>80</v>
      </c>
      <c r="B67" s="147">
        <f ca="1">INDIRECT($A25&amp;"!$BA$7")</f>
        <v>71.2</v>
      </c>
      <c r="C67" s="79" t="s">
        <v>47</v>
      </c>
      <c r="D67" s="148">
        <f ca="1">INDIRECT($A25&amp;"!$BB$7")</f>
        <v>26.9</v>
      </c>
      <c r="E67" s="27">
        <f ca="1">INDIRECT($A25&amp;"!$BE$7")</f>
        <v>0.14125000000000001</v>
      </c>
      <c r="F67" s="79" t="s">
        <v>47</v>
      </c>
      <c r="G67" s="68">
        <f ca="1">INDIRECT($A25&amp;"!$BF$7")</f>
        <v>6.5250000000000002E-2</v>
      </c>
      <c r="H67" s="147">
        <f ca="1">INDIRECT($A25&amp;"!$BA$32")</f>
        <v>207</v>
      </c>
      <c r="I67" s="79" t="s">
        <v>47</v>
      </c>
      <c r="J67" s="148">
        <f ca="1">INDIRECT($A25&amp;"!$BB$32")</f>
        <v>33.200000000000003</v>
      </c>
      <c r="K67" s="27">
        <f ca="1">INDIRECT($A25&amp;"!$BE$32")</f>
        <v>0.745</v>
      </c>
      <c r="L67" s="79" t="s">
        <v>47</v>
      </c>
      <c r="M67" s="68">
        <f ca="1">INDIRECT($A25&amp;"!$BF$32")</f>
        <v>0.12875</v>
      </c>
      <c r="N67" s="147">
        <f t="shared" ca="1" si="18"/>
        <v>0</v>
      </c>
      <c r="O67" s="79" t="s">
        <v>47</v>
      </c>
      <c r="P67" s="148">
        <f t="shared" ca="1" si="19"/>
        <v>0</v>
      </c>
      <c r="Q67" s="27">
        <f t="shared" ca="1" si="20"/>
        <v>0</v>
      </c>
      <c r="R67" s="79" t="s">
        <v>47</v>
      </c>
      <c r="S67" s="68">
        <f t="shared" ca="1" si="21"/>
        <v>0</v>
      </c>
      <c r="T67" s="145">
        <f t="shared" ca="1" si="22"/>
        <v>92.733333333333334</v>
      </c>
      <c r="U67" s="79" t="s">
        <v>47</v>
      </c>
      <c r="V67" s="74"/>
      <c r="W67" s="27">
        <f t="shared" ca="1" si="23"/>
        <v>0.29541666666666666</v>
      </c>
      <c r="X67" s="79" t="s">
        <v>47</v>
      </c>
      <c r="Y67" s="68"/>
    </row>
    <row r="68" spans="1:25">
      <c r="A68" s="91">
        <v>100</v>
      </c>
      <c r="B68" s="147">
        <f ca="1">INDIRECT($A26&amp;"!$BA$7")</f>
        <v>66.8</v>
      </c>
      <c r="C68" s="79" t="s">
        <v>47</v>
      </c>
      <c r="D68" s="148">
        <f ca="1">INDIRECT($A26&amp;"!$BB$7")</f>
        <v>20.9</v>
      </c>
      <c r="E68" s="27">
        <f ca="1">INDIRECT($A26&amp;"!$BE$7")</f>
        <v>0.11</v>
      </c>
      <c r="F68" s="79" t="s">
        <v>47</v>
      </c>
      <c r="G68" s="68">
        <f ca="1">INDIRECT($A26&amp;"!$BF$7")</f>
        <v>4.2500000000000003E-2</v>
      </c>
      <c r="H68" s="147">
        <f ca="1">INDIRECT($A26&amp;"!$BA$32")</f>
        <v>227</v>
      </c>
      <c r="I68" s="79" t="s">
        <v>47</v>
      </c>
      <c r="J68" s="148">
        <f ca="1">INDIRECT($A26&amp;"!$BB$32")</f>
        <v>41.4</v>
      </c>
      <c r="K68" s="27">
        <f ca="1">INDIRECT($A26&amp;"!$BE$32")</f>
        <v>0.72599999999999998</v>
      </c>
      <c r="L68" s="79" t="s">
        <v>47</v>
      </c>
      <c r="M68" s="68">
        <f ca="1">INDIRECT($A26&amp;"!$BF$32")</f>
        <v>0.14000000000000001</v>
      </c>
      <c r="N68" s="147">
        <f t="shared" ca="1" si="18"/>
        <v>0</v>
      </c>
      <c r="O68" s="79" t="s">
        <v>47</v>
      </c>
      <c r="P68" s="148">
        <f t="shared" ca="1" si="19"/>
        <v>0</v>
      </c>
      <c r="Q68" s="27">
        <f t="shared" ca="1" si="20"/>
        <v>0</v>
      </c>
      <c r="R68" s="79" t="s">
        <v>47</v>
      </c>
      <c r="S68" s="68">
        <f t="shared" ca="1" si="21"/>
        <v>0</v>
      </c>
      <c r="T68" s="145">
        <f t="shared" ca="1" si="22"/>
        <v>97.933333333333337</v>
      </c>
      <c r="U68" s="79" t="s">
        <v>47</v>
      </c>
      <c r="V68" s="74"/>
      <c r="W68" s="27">
        <f t="shared" ca="1" si="23"/>
        <v>0.27866666666666667</v>
      </c>
      <c r="X68" s="79" t="s">
        <v>47</v>
      </c>
      <c r="Y68" s="68"/>
    </row>
    <row r="69" spans="1:25">
      <c r="A69" s="91">
        <v>200</v>
      </c>
      <c r="B69" s="147">
        <f ca="1">INDIRECT($A27&amp;"!$BA$7")</f>
        <v>60.1</v>
      </c>
      <c r="C69" s="79" t="s">
        <v>47</v>
      </c>
      <c r="D69" s="148">
        <f ca="1">INDIRECT($A27&amp;"!$BB$7")</f>
        <v>22.7</v>
      </c>
      <c r="E69" s="27">
        <f ca="1">INDIRECT($A27&amp;"!$BE$7")</f>
        <v>4.0750000000000001E-2</v>
      </c>
      <c r="F69" s="79" t="s">
        <v>47</v>
      </c>
      <c r="G69" s="68">
        <f ca="1">INDIRECT($A27&amp;"!$BF$7")</f>
        <v>1.6399999999999998E-2</v>
      </c>
      <c r="H69" s="147">
        <f ca="1">INDIRECT($A27&amp;"!$BA$32")</f>
        <v>325</v>
      </c>
      <c r="I69" s="79" t="s">
        <v>47</v>
      </c>
      <c r="J69" s="148">
        <f ca="1">INDIRECT($A27&amp;"!$BB$32")</f>
        <v>67.7</v>
      </c>
      <c r="K69" s="27">
        <f ca="1">INDIRECT($A27&amp;"!$BE$32")</f>
        <v>0.69499999999999995</v>
      </c>
      <c r="L69" s="79" t="s">
        <v>47</v>
      </c>
      <c r="M69" s="68">
        <f ca="1">INDIRECT($A27&amp;"!$BF$32")</f>
        <v>0.152</v>
      </c>
      <c r="N69" s="147">
        <f t="shared" ca="1" si="18"/>
        <v>0</v>
      </c>
      <c r="O69" s="79" t="s">
        <v>47</v>
      </c>
      <c r="P69" s="148">
        <f t="shared" ca="1" si="19"/>
        <v>0</v>
      </c>
      <c r="Q69" s="27">
        <f t="shared" ca="1" si="20"/>
        <v>0</v>
      </c>
      <c r="R69" s="79" t="s">
        <v>47</v>
      </c>
      <c r="S69" s="68">
        <f t="shared" ca="1" si="21"/>
        <v>0</v>
      </c>
      <c r="T69" s="145">
        <f t="shared" ca="1" si="22"/>
        <v>128.36666666666667</v>
      </c>
      <c r="U69" s="79" t="s">
        <v>47</v>
      </c>
      <c r="V69" s="74"/>
      <c r="W69" s="27">
        <f t="shared" ca="1" si="23"/>
        <v>0.24524999999999997</v>
      </c>
      <c r="X69" s="79" t="s">
        <v>47</v>
      </c>
      <c r="Y69" s="68"/>
    </row>
    <row r="70" spans="1:25">
      <c r="A70" s="91">
        <v>500</v>
      </c>
      <c r="B70" s="147">
        <f ca="1">INDIRECT($A28&amp;"!$BA$7")</f>
        <v>79.8</v>
      </c>
      <c r="C70" s="79" t="s">
        <v>47</v>
      </c>
      <c r="D70" s="148">
        <f ca="1">INDIRECT($A28&amp;"!$BB$7")</f>
        <v>34.4</v>
      </c>
      <c r="E70" s="27">
        <f ca="1">INDIRECT($A28&amp;"!$BE$7")</f>
        <v>2.5999999999999999E-2</v>
      </c>
      <c r="F70" s="79" t="s">
        <v>47</v>
      </c>
      <c r="G70" s="68">
        <f ca="1">INDIRECT($A28&amp;"!$BF$7")</f>
        <v>1.3779999999999999E-2</v>
      </c>
      <c r="H70" s="147">
        <f ca="1">INDIRECT($A28&amp;"!$BA$32")</f>
        <v>560</v>
      </c>
      <c r="I70" s="79" t="s">
        <v>47</v>
      </c>
      <c r="J70" s="148">
        <f ca="1">INDIRECT($A28&amp;"!$BB$32")</f>
        <v>82.5</v>
      </c>
      <c r="K70" s="27">
        <f ca="1">INDIRECT($A28&amp;"!$BE$32")</f>
        <v>0.69199999999999995</v>
      </c>
      <c r="L70" s="79" t="s">
        <v>47</v>
      </c>
      <c r="M70" s="68">
        <f ca="1">INDIRECT($A28&amp;"!$BF$32")</f>
        <v>0.1046</v>
      </c>
      <c r="N70" s="147">
        <f t="shared" ca="1" si="18"/>
        <v>0</v>
      </c>
      <c r="O70" s="79" t="s">
        <v>47</v>
      </c>
      <c r="P70" s="148">
        <f t="shared" ca="1" si="19"/>
        <v>0</v>
      </c>
      <c r="Q70" s="27">
        <f t="shared" ca="1" si="20"/>
        <v>0</v>
      </c>
      <c r="R70" s="79" t="s">
        <v>47</v>
      </c>
      <c r="S70" s="68">
        <f t="shared" ca="1" si="21"/>
        <v>0</v>
      </c>
      <c r="T70" s="145">
        <f t="shared" ca="1" si="22"/>
        <v>213.26666666666665</v>
      </c>
      <c r="U70" s="79" t="s">
        <v>47</v>
      </c>
      <c r="V70" s="74"/>
      <c r="W70" s="27">
        <f t="shared" ca="1" si="23"/>
        <v>0.23933333333333331</v>
      </c>
      <c r="X70" s="79" t="s">
        <v>47</v>
      </c>
      <c r="Y70" s="68"/>
    </row>
    <row r="71" spans="1:25">
      <c r="A71" s="92">
        <v>1000</v>
      </c>
      <c r="B71" s="149">
        <f ca="1">INDIRECT($A29&amp;"!$BA$7")</f>
        <v>108</v>
      </c>
      <c r="C71" s="80" t="s">
        <v>47</v>
      </c>
      <c r="D71" s="150">
        <f ca="1">INDIRECT($A29&amp;"!$BB$7")</f>
        <v>33.5</v>
      </c>
      <c r="E71" s="28">
        <f ca="1">INDIRECT($A29&amp;"!$BE$7")</f>
        <v>1.55E-2</v>
      </c>
      <c r="F71" s="80" t="s">
        <v>47</v>
      </c>
      <c r="G71" s="69">
        <f ca="1">INDIRECT($A29&amp;"!$BF$7")</f>
        <v>5.7800000000000004E-3</v>
      </c>
      <c r="H71" s="149">
        <f ca="1">INDIRECT($A29&amp;"!$BA$32")</f>
        <v>739</v>
      </c>
      <c r="I71" s="80" t="s">
        <v>47</v>
      </c>
      <c r="J71" s="150">
        <f ca="1">INDIRECT($A29&amp;"!$BB$32")</f>
        <v>80.8</v>
      </c>
      <c r="K71" s="28">
        <f ca="1">INDIRECT($A29&amp;"!$BE$32")</f>
        <v>0.64500000000000002</v>
      </c>
      <c r="L71" s="80" t="s">
        <v>47</v>
      </c>
      <c r="M71" s="69">
        <f ca="1">INDIRECT($A29&amp;"!$BF$32")</f>
        <v>8.1500000000000003E-2</v>
      </c>
      <c r="N71" s="149">
        <f t="shared" ca="1" si="18"/>
        <v>0</v>
      </c>
      <c r="O71" s="80" t="s">
        <v>47</v>
      </c>
      <c r="P71" s="150">
        <f t="shared" ca="1" si="19"/>
        <v>0</v>
      </c>
      <c r="Q71" s="28">
        <f t="shared" ca="1" si="20"/>
        <v>0</v>
      </c>
      <c r="R71" s="80" t="s">
        <v>47</v>
      </c>
      <c r="S71" s="69">
        <f t="shared" ca="1" si="21"/>
        <v>0</v>
      </c>
      <c r="T71" s="146">
        <f t="shared" ca="1" si="22"/>
        <v>282.33333333333331</v>
      </c>
      <c r="U71" s="80" t="s">
        <v>47</v>
      </c>
      <c r="V71" s="75"/>
      <c r="W71" s="28">
        <f t="shared" ca="1" si="23"/>
        <v>0.22016666666666665</v>
      </c>
      <c r="X71" s="80" t="s">
        <v>47</v>
      </c>
      <c r="Y71" s="69"/>
    </row>
  </sheetData>
  <mergeCells count="29">
    <mergeCell ref="A59:A61"/>
    <mergeCell ref="B59:Y59"/>
    <mergeCell ref="B60:G60"/>
    <mergeCell ref="H60:M60"/>
    <mergeCell ref="N60:S60"/>
    <mergeCell ref="T60:Y60"/>
    <mergeCell ref="A31:A33"/>
    <mergeCell ref="A45:A47"/>
    <mergeCell ref="E4:G4"/>
    <mergeCell ref="B4:D4"/>
    <mergeCell ref="B3:G3"/>
    <mergeCell ref="B45:Y45"/>
    <mergeCell ref="B46:G46"/>
    <mergeCell ref="H46:M46"/>
    <mergeCell ref="T46:Y46"/>
    <mergeCell ref="A17:A19"/>
    <mergeCell ref="N18:S18"/>
    <mergeCell ref="N32:S32"/>
    <mergeCell ref="N46:S46"/>
    <mergeCell ref="A3:A5"/>
    <mergeCell ref="B31:Y31"/>
    <mergeCell ref="B32:G32"/>
    <mergeCell ref="H32:M32"/>
    <mergeCell ref="T32:Y32"/>
    <mergeCell ref="B18:G18"/>
    <mergeCell ref="H18:M18"/>
    <mergeCell ref="T18:Y18"/>
    <mergeCell ref="B17:Y17"/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Q43"/>
  <sheetViews>
    <sheetView topLeftCell="A19" workbookViewId="0">
      <selection activeCell="Q27" sqref="Q27"/>
    </sheetView>
  </sheetViews>
  <sheetFormatPr defaultRowHeight="15"/>
  <sheetData>
    <row r="3" spans="1:6">
      <c r="A3" s="140">
        <v>0</v>
      </c>
      <c r="B3" s="10" t="s">
        <v>10</v>
      </c>
      <c r="C3" s="10">
        <v>0.82699999999999996</v>
      </c>
      <c r="E3" s="10">
        <v>0.82699999999999996</v>
      </c>
      <c r="F3" s="10">
        <v>13.061</v>
      </c>
    </row>
    <row r="4" spans="1:6">
      <c r="A4" s="140"/>
      <c r="B4" s="10" t="s">
        <v>11</v>
      </c>
      <c r="C4" s="10">
        <v>13.061</v>
      </c>
      <c r="E4" s="10">
        <v>12.499000000000001</v>
      </c>
      <c r="F4" s="10">
        <v>3.1</v>
      </c>
    </row>
    <row r="5" spans="1:6">
      <c r="A5" s="140">
        <v>1</v>
      </c>
      <c r="B5" s="10" t="s">
        <v>10</v>
      </c>
      <c r="C5" s="10">
        <v>12.499000000000001</v>
      </c>
      <c r="E5" s="10">
        <v>5.4560000000000004</v>
      </c>
      <c r="F5" s="10">
        <v>13.779</v>
      </c>
    </row>
    <row r="6" spans="1:6">
      <c r="A6" s="140"/>
      <c r="B6" s="10" t="s">
        <v>11</v>
      </c>
      <c r="C6" s="10">
        <v>3.1</v>
      </c>
      <c r="E6" s="10">
        <v>14.691000000000001</v>
      </c>
      <c r="F6" s="10">
        <v>7.3259999999999996</v>
      </c>
    </row>
    <row r="7" spans="1:6">
      <c r="A7" s="140">
        <v>2</v>
      </c>
      <c r="B7" s="10" t="s">
        <v>10</v>
      </c>
      <c r="C7" s="10">
        <v>5.4560000000000004</v>
      </c>
      <c r="E7" s="10">
        <v>1.347</v>
      </c>
      <c r="F7" s="10">
        <v>9.1760000000000002</v>
      </c>
    </row>
    <row r="8" spans="1:6">
      <c r="A8" s="140"/>
      <c r="B8" s="10" t="s">
        <v>11</v>
      </c>
      <c r="C8" s="10">
        <v>13.779</v>
      </c>
    </row>
    <row r="9" spans="1:6">
      <c r="A9" s="140">
        <v>3</v>
      </c>
      <c r="B9" s="10" t="s">
        <v>10</v>
      </c>
      <c r="C9" s="10">
        <v>14.691000000000001</v>
      </c>
    </row>
    <row r="10" spans="1:6">
      <c r="A10" s="140"/>
      <c r="B10" s="10" t="s">
        <v>11</v>
      </c>
      <c r="C10" s="10">
        <v>7.3259999999999996</v>
      </c>
    </row>
    <row r="11" spans="1:6">
      <c r="A11" s="140">
        <v>4</v>
      </c>
      <c r="B11" s="10" t="s">
        <v>10</v>
      </c>
      <c r="C11" s="10">
        <v>1.347</v>
      </c>
    </row>
    <row r="12" spans="1:6">
      <c r="A12" s="140"/>
      <c r="B12" s="10" t="s">
        <v>11</v>
      </c>
      <c r="C12" s="10">
        <v>9.1760000000000002</v>
      </c>
    </row>
    <row r="15" spans="1:6">
      <c r="A15" s="11" t="s">
        <v>12</v>
      </c>
      <c r="B15">
        <f>SQRT((C5-C7)^2+(C6-C8)^2)</f>
        <v>12.792376245248574</v>
      </c>
    </row>
    <row r="16" spans="1:6">
      <c r="A16" t="s">
        <v>13</v>
      </c>
      <c r="B16">
        <f>SQRT((C7-C9)^2+(C8-C10)^2)</f>
        <v>11.266163233328372</v>
      </c>
    </row>
    <row r="17" spans="1:17">
      <c r="A17" t="s">
        <v>14</v>
      </c>
      <c r="B17">
        <f>SQRT((C9-C11)^2+(C10-C12)^2)</f>
        <v>13.471630784726846</v>
      </c>
    </row>
    <row r="19" spans="1:17">
      <c r="A19" s="31" t="s">
        <v>38</v>
      </c>
      <c r="B19">
        <v>0.02</v>
      </c>
      <c r="J19" s="30" t="s">
        <v>38</v>
      </c>
      <c r="K19">
        <v>0.01</v>
      </c>
    </row>
    <row r="20" spans="1:17">
      <c r="A20" s="37">
        <f>$B$19</f>
        <v>0.02</v>
      </c>
      <c r="B20" s="38" t="s">
        <v>27</v>
      </c>
      <c r="C20" s="39">
        <v>2</v>
      </c>
      <c r="D20" s="40" t="s">
        <v>26</v>
      </c>
      <c r="E20" s="39">
        <f t="shared" ref="E20:E27" si="0">C20/A20</f>
        <v>100</v>
      </c>
      <c r="F20" s="40" t="s">
        <v>20</v>
      </c>
      <c r="G20" s="41" t="s">
        <v>19</v>
      </c>
      <c r="H20" s="42">
        <f t="shared" ref="H20:H27" si="1">SQRT(E20)</f>
        <v>10</v>
      </c>
      <c r="J20" s="37">
        <f>$K$19</f>
        <v>0.01</v>
      </c>
      <c r="K20" s="38" t="s">
        <v>27</v>
      </c>
      <c r="L20" s="39">
        <v>2</v>
      </c>
      <c r="M20" s="40" t="s">
        <v>26</v>
      </c>
      <c r="N20" s="39">
        <f t="shared" ref="N20:N30" si="2">L20/J20</f>
        <v>200</v>
      </c>
      <c r="O20" s="40" t="s">
        <v>20</v>
      </c>
      <c r="P20" s="41" t="s">
        <v>19</v>
      </c>
      <c r="Q20" s="42">
        <f t="shared" ref="Q20:Q30" si="3">SQRT(N20)</f>
        <v>14.142135623730951</v>
      </c>
    </row>
    <row r="21" spans="1:17">
      <c r="A21" s="37">
        <f>$B$19</f>
        <v>0.02</v>
      </c>
      <c r="B21" s="38" t="s">
        <v>27</v>
      </c>
      <c r="C21" s="39">
        <v>3</v>
      </c>
      <c r="D21" s="40" t="s">
        <v>26</v>
      </c>
      <c r="E21" s="39">
        <f t="shared" ref="E21" si="4">C21/A21</f>
        <v>150</v>
      </c>
      <c r="F21" s="40" t="s">
        <v>20</v>
      </c>
      <c r="G21" s="41" t="s">
        <v>19</v>
      </c>
      <c r="H21" s="42">
        <f t="shared" ref="H21" si="5">SQRT(E21)</f>
        <v>12.24744871391589</v>
      </c>
      <c r="J21" s="37">
        <f>$K$19</f>
        <v>0.01</v>
      </c>
      <c r="K21" s="38" t="s">
        <v>27</v>
      </c>
      <c r="L21" s="39">
        <v>3</v>
      </c>
      <c r="M21" s="40" t="s">
        <v>26</v>
      </c>
      <c r="N21" s="39">
        <f t="shared" ref="N21" si="6">L21/J21</f>
        <v>300</v>
      </c>
      <c r="O21" s="40" t="s">
        <v>20</v>
      </c>
      <c r="P21" s="41" t="s">
        <v>19</v>
      </c>
      <c r="Q21" s="42">
        <f t="shared" ref="Q21" si="7">SQRT(N21)</f>
        <v>17.320508075688775</v>
      </c>
    </row>
    <row r="22" spans="1:17">
      <c r="A22" s="37">
        <f t="shared" ref="A22:A30" si="8">$B$19</f>
        <v>0.02</v>
      </c>
      <c r="B22" s="33" t="s">
        <v>27</v>
      </c>
      <c r="C22" s="34">
        <v>5</v>
      </c>
      <c r="D22" s="35" t="s">
        <v>26</v>
      </c>
      <c r="E22" s="34">
        <f t="shared" si="0"/>
        <v>250</v>
      </c>
      <c r="F22" s="35" t="s">
        <v>20</v>
      </c>
      <c r="G22" s="36" t="s">
        <v>19</v>
      </c>
      <c r="H22" s="13">
        <f t="shared" si="1"/>
        <v>15.811388300841896</v>
      </c>
      <c r="J22" s="37">
        <f t="shared" ref="J22:J30" si="9">$K$19</f>
        <v>0.01</v>
      </c>
      <c r="K22" s="33" t="s">
        <v>27</v>
      </c>
      <c r="L22" s="34">
        <v>5</v>
      </c>
      <c r="M22" s="35" t="s">
        <v>26</v>
      </c>
      <c r="N22" s="34">
        <f t="shared" si="2"/>
        <v>500</v>
      </c>
      <c r="O22" s="35" t="s">
        <v>20</v>
      </c>
      <c r="P22" s="36" t="s">
        <v>19</v>
      </c>
      <c r="Q22" s="13">
        <f t="shared" si="3"/>
        <v>22.360679774997898</v>
      </c>
    </row>
    <row r="23" spans="1:17">
      <c r="A23" s="37">
        <f t="shared" si="8"/>
        <v>0.02</v>
      </c>
      <c r="B23" s="33" t="s">
        <v>27</v>
      </c>
      <c r="C23" s="34">
        <v>10</v>
      </c>
      <c r="D23" s="35" t="s">
        <v>26</v>
      </c>
      <c r="E23" s="34">
        <f t="shared" si="0"/>
        <v>500</v>
      </c>
      <c r="F23" s="35" t="s">
        <v>21</v>
      </c>
      <c r="G23" s="36" t="s">
        <v>19</v>
      </c>
      <c r="H23" s="13">
        <f t="shared" si="1"/>
        <v>22.360679774997898</v>
      </c>
      <c r="J23" s="37">
        <f t="shared" si="9"/>
        <v>0.01</v>
      </c>
      <c r="K23" s="33" t="s">
        <v>27</v>
      </c>
      <c r="L23" s="34">
        <v>10</v>
      </c>
      <c r="M23" s="35" t="s">
        <v>26</v>
      </c>
      <c r="N23" s="34">
        <f t="shared" si="2"/>
        <v>1000</v>
      </c>
      <c r="O23" s="35" t="s">
        <v>21</v>
      </c>
      <c r="P23" s="36" t="s">
        <v>19</v>
      </c>
      <c r="Q23" s="13">
        <f t="shared" si="3"/>
        <v>31.622776601683793</v>
      </c>
    </row>
    <row r="24" spans="1:17">
      <c r="A24" s="37">
        <f t="shared" si="8"/>
        <v>0.02</v>
      </c>
      <c r="B24" s="33" t="s">
        <v>27</v>
      </c>
      <c r="C24" s="34">
        <v>30</v>
      </c>
      <c r="D24" s="35" t="s">
        <v>26</v>
      </c>
      <c r="E24" s="34">
        <f t="shared" si="0"/>
        <v>1500</v>
      </c>
      <c r="F24" s="35" t="s">
        <v>22</v>
      </c>
      <c r="G24" s="36" t="s">
        <v>19</v>
      </c>
      <c r="H24" s="13">
        <f t="shared" si="1"/>
        <v>38.729833462074168</v>
      </c>
      <c r="J24" s="37">
        <f t="shared" si="9"/>
        <v>0.01</v>
      </c>
      <c r="K24" s="33" t="s">
        <v>27</v>
      </c>
      <c r="L24" s="34">
        <v>30</v>
      </c>
      <c r="M24" s="35" t="s">
        <v>26</v>
      </c>
      <c r="N24" s="34">
        <f>L24/J24</f>
        <v>3000</v>
      </c>
      <c r="O24" s="35" t="s">
        <v>22</v>
      </c>
      <c r="P24" s="36" t="s">
        <v>19</v>
      </c>
      <c r="Q24" s="13">
        <f t="shared" si="3"/>
        <v>54.772255750516614</v>
      </c>
    </row>
    <row r="25" spans="1:17">
      <c r="A25" s="37">
        <f t="shared" si="8"/>
        <v>0.02</v>
      </c>
      <c r="B25" s="33" t="s">
        <v>27</v>
      </c>
      <c r="C25" s="34">
        <v>50</v>
      </c>
      <c r="D25" s="35" t="s">
        <v>26</v>
      </c>
      <c r="E25" s="34">
        <f t="shared" si="0"/>
        <v>2500</v>
      </c>
      <c r="F25" s="35" t="s">
        <v>23</v>
      </c>
      <c r="G25" s="36" t="s">
        <v>19</v>
      </c>
      <c r="H25" s="13">
        <f t="shared" si="1"/>
        <v>50</v>
      </c>
      <c r="J25" s="37">
        <f t="shared" si="9"/>
        <v>0.01</v>
      </c>
      <c r="K25" s="33" t="s">
        <v>27</v>
      </c>
      <c r="L25" s="34">
        <v>50</v>
      </c>
      <c r="M25" s="35" t="s">
        <v>26</v>
      </c>
      <c r="N25" s="34">
        <f t="shared" si="2"/>
        <v>5000</v>
      </c>
      <c r="O25" s="35" t="s">
        <v>23</v>
      </c>
      <c r="P25" s="36" t="s">
        <v>19</v>
      </c>
      <c r="Q25" s="13">
        <f t="shared" si="3"/>
        <v>70.710678118654755</v>
      </c>
    </row>
    <row r="26" spans="1:17">
      <c r="A26" s="37">
        <f t="shared" si="8"/>
        <v>0.02</v>
      </c>
      <c r="B26" s="33" t="s">
        <v>27</v>
      </c>
      <c r="C26" s="34">
        <v>80</v>
      </c>
      <c r="D26" s="35" t="s">
        <v>26</v>
      </c>
      <c r="E26" s="34">
        <f t="shared" si="0"/>
        <v>4000</v>
      </c>
      <c r="F26" s="35" t="s">
        <v>24</v>
      </c>
      <c r="G26" s="36" t="s">
        <v>19</v>
      </c>
      <c r="H26" s="13">
        <f t="shared" si="1"/>
        <v>63.245553203367585</v>
      </c>
      <c r="J26" s="37">
        <f t="shared" si="9"/>
        <v>0.01</v>
      </c>
      <c r="K26" s="33" t="s">
        <v>27</v>
      </c>
      <c r="L26" s="34">
        <v>80</v>
      </c>
      <c r="M26" s="35" t="s">
        <v>26</v>
      </c>
      <c r="N26" s="34">
        <f t="shared" si="2"/>
        <v>8000</v>
      </c>
      <c r="O26" s="35" t="s">
        <v>24</v>
      </c>
      <c r="P26" s="36" t="s">
        <v>19</v>
      </c>
      <c r="Q26" s="13">
        <f t="shared" si="3"/>
        <v>89.442719099991592</v>
      </c>
    </row>
    <row r="27" spans="1:17">
      <c r="A27" s="37">
        <f t="shared" si="8"/>
        <v>0.02</v>
      </c>
      <c r="B27" s="33" t="s">
        <v>27</v>
      </c>
      <c r="C27" s="34">
        <v>100</v>
      </c>
      <c r="D27" s="35" t="s">
        <v>26</v>
      </c>
      <c r="E27" s="34">
        <f t="shared" si="0"/>
        <v>5000</v>
      </c>
      <c r="F27" s="35" t="s">
        <v>25</v>
      </c>
      <c r="G27" s="36" t="s">
        <v>19</v>
      </c>
      <c r="H27" s="13">
        <f t="shared" si="1"/>
        <v>70.710678118654755</v>
      </c>
      <c r="J27" s="37">
        <f t="shared" si="9"/>
        <v>0.01</v>
      </c>
      <c r="K27" s="33" t="s">
        <v>27</v>
      </c>
      <c r="L27" s="34">
        <v>100</v>
      </c>
      <c r="M27" s="35" t="s">
        <v>26</v>
      </c>
      <c r="N27" s="34">
        <f t="shared" si="2"/>
        <v>10000</v>
      </c>
      <c r="O27" s="35" t="s">
        <v>25</v>
      </c>
      <c r="P27" s="36" t="s">
        <v>19</v>
      </c>
      <c r="Q27" s="13">
        <f t="shared" si="3"/>
        <v>100</v>
      </c>
    </row>
    <row r="28" spans="1:17">
      <c r="A28" s="37">
        <f t="shared" si="8"/>
        <v>0.02</v>
      </c>
      <c r="B28" s="33" t="s">
        <v>27</v>
      </c>
      <c r="C28" s="34">
        <v>200</v>
      </c>
      <c r="D28" s="35" t="s">
        <v>26</v>
      </c>
      <c r="E28" s="34">
        <f t="shared" ref="E28:E30" si="10">C28/A28</f>
        <v>10000</v>
      </c>
      <c r="F28" s="35" t="s">
        <v>25</v>
      </c>
      <c r="G28" s="36" t="s">
        <v>19</v>
      </c>
      <c r="H28" s="13">
        <f t="shared" ref="H28:H30" si="11">SQRT(E28)</f>
        <v>100</v>
      </c>
      <c r="J28" s="37">
        <f t="shared" si="9"/>
        <v>0.01</v>
      </c>
      <c r="K28" s="33" t="s">
        <v>27</v>
      </c>
      <c r="L28" s="34">
        <v>200</v>
      </c>
      <c r="M28" s="35" t="s">
        <v>26</v>
      </c>
      <c r="N28" s="34">
        <f t="shared" si="2"/>
        <v>20000</v>
      </c>
      <c r="O28" s="35" t="s">
        <v>25</v>
      </c>
      <c r="P28" s="36" t="s">
        <v>19</v>
      </c>
      <c r="Q28" s="13">
        <f t="shared" si="3"/>
        <v>141.42135623730951</v>
      </c>
    </row>
    <row r="29" spans="1:17">
      <c r="A29" s="37">
        <f t="shared" si="8"/>
        <v>0.02</v>
      </c>
      <c r="B29" s="33" t="s">
        <v>27</v>
      </c>
      <c r="C29" s="34">
        <v>500</v>
      </c>
      <c r="D29" s="35" t="s">
        <v>26</v>
      </c>
      <c r="E29" s="34">
        <f t="shared" si="10"/>
        <v>25000</v>
      </c>
      <c r="F29" s="35" t="s">
        <v>25</v>
      </c>
      <c r="G29" s="36" t="s">
        <v>19</v>
      </c>
      <c r="H29" s="13">
        <f t="shared" si="11"/>
        <v>158.11388300841898</v>
      </c>
      <c r="J29" s="37">
        <f t="shared" si="9"/>
        <v>0.01</v>
      </c>
      <c r="K29" s="33" t="s">
        <v>27</v>
      </c>
      <c r="L29" s="34">
        <v>500</v>
      </c>
      <c r="M29" s="35" t="s">
        <v>26</v>
      </c>
      <c r="N29" s="34">
        <f t="shared" si="2"/>
        <v>50000</v>
      </c>
      <c r="O29" s="35" t="s">
        <v>25</v>
      </c>
      <c r="P29" s="36" t="s">
        <v>19</v>
      </c>
      <c r="Q29" s="13">
        <f t="shared" si="3"/>
        <v>223.60679774997897</v>
      </c>
    </row>
    <row r="30" spans="1:17">
      <c r="A30" s="32">
        <f t="shared" si="8"/>
        <v>0.02</v>
      </c>
      <c r="B30" s="33" t="s">
        <v>27</v>
      </c>
      <c r="C30" s="34">
        <v>1000</v>
      </c>
      <c r="D30" s="35" t="s">
        <v>26</v>
      </c>
      <c r="E30" s="34">
        <f t="shared" si="10"/>
        <v>50000</v>
      </c>
      <c r="F30" s="35" t="s">
        <v>25</v>
      </c>
      <c r="G30" s="36" t="s">
        <v>19</v>
      </c>
      <c r="H30" s="13">
        <f t="shared" si="11"/>
        <v>223.60679774997897</v>
      </c>
      <c r="J30" s="32">
        <f t="shared" si="9"/>
        <v>0.01</v>
      </c>
      <c r="K30" s="33" t="s">
        <v>27</v>
      </c>
      <c r="L30" s="34">
        <v>1000</v>
      </c>
      <c r="M30" s="35" t="s">
        <v>26</v>
      </c>
      <c r="N30" s="34">
        <f t="shared" si="2"/>
        <v>100000</v>
      </c>
      <c r="O30" s="35" t="s">
        <v>25</v>
      </c>
      <c r="P30" s="36" t="s">
        <v>19</v>
      </c>
      <c r="Q30" s="13">
        <f t="shared" si="3"/>
        <v>316.22776601683796</v>
      </c>
    </row>
    <row r="32" spans="1:17">
      <c r="A32" s="30" t="s">
        <v>38</v>
      </c>
      <c r="B32">
        <v>8.0000000000000002E-3</v>
      </c>
      <c r="J32" s="30" t="s">
        <v>38</v>
      </c>
      <c r="K32">
        <v>5.0000000000000001E-3</v>
      </c>
    </row>
    <row r="33" spans="1:17">
      <c r="A33" s="37">
        <f>$B$32</f>
        <v>8.0000000000000002E-3</v>
      </c>
      <c r="B33" s="38" t="s">
        <v>27</v>
      </c>
      <c r="C33" s="39">
        <v>2</v>
      </c>
      <c r="D33" s="40" t="s">
        <v>26</v>
      </c>
      <c r="E33" s="39">
        <f t="shared" ref="E33:E43" si="12">C33/A33</f>
        <v>250</v>
      </c>
      <c r="F33" s="40" t="s">
        <v>20</v>
      </c>
      <c r="G33" s="41" t="s">
        <v>19</v>
      </c>
      <c r="H33" s="42">
        <f t="shared" ref="H33:H43" si="13">SQRT(E33)</f>
        <v>15.811388300841896</v>
      </c>
      <c r="J33" s="37">
        <f>$K$32</f>
        <v>5.0000000000000001E-3</v>
      </c>
      <c r="K33" s="38" t="s">
        <v>27</v>
      </c>
      <c r="L33" s="39">
        <v>2</v>
      </c>
      <c r="M33" s="40" t="s">
        <v>26</v>
      </c>
      <c r="N33" s="39">
        <f t="shared" ref="N33:N43" si="14">L33/J33</f>
        <v>400</v>
      </c>
      <c r="O33" s="40" t="s">
        <v>20</v>
      </c>
      <c r="P33" s="41" t="s">
        <v>19</v>
      </c>
      <c r="Q33" s="42">
        <f t="shared" ref="Q33:Q43" si="15">SQRT(N33)</f>
        <v>20</v>
      </c>
    </row>
    <row r="34" spans="1:17">
      <c r="A34" s="37">
        <f>$B$32</f>
        <v>8.0000000000000002E-3</v>
      </c>
      <c r="B34" s="38" t="s">
        <v>27</v>
      </c>
      <c r="C34" s="39">
        <v>3</v>
      </c>
      <c r="D34" s="40" t="s">
        <v>26</v>
      </c>
      <c r="E34" s="39">
        <f t="shared" ref="E34" si="16">C34/A34</f>
        <v>375</v>
      </c>
      <c r="F34" s="40" t="s">
        <v>20</v>
      </c>
      <c r="G34" s="41" t="s">
        <v>19</v>
      </c>
      <c r="H34" s="42">
        <f t="shared" ref="H34" si="17">SQRT(E34)</f>
        <v>19.364916731037084</v>
      </c>
      <c r="J34" s="37">
        <f>$K$32</f>
        <v>5.0000000000000001E-3</v>
      </c>
      <c r="K34" s="38" t="s">
        <v>27</v>
      </c>
      <c r="L34" s="39">
        <v>3</v>
      </c>
      <c r="M34" s="40" t="s">
        <v>26</v>
      </c>
      <c r="N34" s="39">
        <f t="shared" ref="N34" si="18">L34/J34</f>
        <v>600</v>
      </c>
      <c r="O34" s="40" t="s">
        <v>20</v>
      </c>
      <c r="P34" s="41" t="s">
        <v>19</v>
      </c>
      <c r="Q34" s="42">
        <f t="shared" ref="Q34" si="19">SQRT(N34)</f>
        <v>24.494897427831781</v>
      </c>
    </row>
    <row r="35" spans="1:17">
      <c r="A35" s="37">
        <f t="shared" ref="A35:A43" si="20">$B$32</f>
        <v>8.0000000000000002E-3</v>
      </c>
      <c r="B35" s="33" t="s">
        <v>27</v>
      </c>
      <c r="C35" s="34">
        <v>5</v>
      </c>
      <c r="D35" s="35" t="s">
        <v>26</v>
      </c>
      <c r="E35" s="34">
        <f t="shared" si="12"/>
        <v>625</v>
      </c>
      <c r="F35" s="35" t="s">
        <v>20</v>
      </c>
      <c r="G35" s="36" t="s">
        <v>19</v>
      </c>
      <c r="H35" s="13">
        <f t="shared" si="13"/>
        <v>25</v>
      </c>
      <c r="J35" s="37">
        <f t="shared" ref="J35:J43" si="21">$K$32</f>
        <v>5.0000000000000001E-3</v>
      </c>
      <c r="K35" s="33" t="s">
        <v>27</v>
      </c>
      <c r="L35" s="34">
        <v>5</v>
      </c>
      <c r="M35" s="35" t="s">
        <v>26</v>
      </c>
      <c r="N35" s="34">
        <f t="shared" si="14"/>
        <v>1000</v>
      </c>
      <c r="O35" s="35" t="s">
        <v>20</v>
      </c>
      <c r="P35" s="36" t="s">
        <v>19</v>
      </c>
      <c r="Q35" s="13">
        <f t="shared" si="15"/>
        <v>31.622776601683793</v>
      </c>
    </row>
    <row r="36" spans="1:17">
      <c r="A36" s="37">
        <f t="shared" si="20"/>
        <v>8.0000000000000002E-3</v>
      </c>
      <c r="B36" s="33" t="s">
        <v>27</v>
      </c>
      <c r="C36" s="34">
        <v>10</v>
      </c>
      <c r="D36" s="35" t="s">
        <v>26</v>
      </c>
      <c r="E36" s="34">
        <f t="shared" si="12"/>
        <v>1250</v>
      </c>
      <c r="F36" s="35" t="s">
        <v>21</v>
      </c>
      <c r="G36" s="36" t="s">
        <v>19</v>
      </c>
      <c r="H36" s="13">
        <f t="shared" si="13"/>
        <v>35.355339059327378</v>
      </c>
      <c r="J36" s="37">
        <f t="shared" si="21"/>
        <v>5.0000000000000001E-3</v>
      </c>
      <c r="K36" s="33" t="s">
        <v>27</v>
      </c>
      <c r="L36" s="34">
        <v>10</v>
      </c>
      <c r="M36" s="35" t="s">
        <v>26</v>
      </c>
      <c r="N36" s="34">
        <f t="shared" si="14"/>
        <v>2000</v>
      </c>
      <c r="O36" s="35" t="s">
        <v>21</v>
      </c>
      <c r="P36" s="36" t="s">
        <v>19</v>
      </c>
      <c r="Q36" s="13">
        <f t="shared" si="15"/>
        <v>44.721359549995796</v>
      </c>
    </row>
    <row r="37" spans="1:17">
      <c r="A37" s="37">
        <f t="shared" si="20"/>
        <v>8.0000000000000002E-3</v>
      </c>
      <c r="B37" s="33" t="s">
        <v>27</v>
      </c>
      <c r="C37" s="34">
        <v>30</v>
      </c>
      <c r="D37" s="35" t="s">
        <v>26</v>
      </c>
      <c r="E37" s="34">
        <f t="shared" si="12"/>
        <v>3750</v>
      </c>
      <c r="F37" s="35" t="s">
        <v>22</v>
      </c>
      <c r="G37" s="36" t="s">
        <v>19</v>
      </c>
      <c r="H37" s="13">
        <f t="shared" si="13"/>
        <v>61.237243569579455</v>
      </c>
      <c r="J37" s="37">
        <f t="shared" si="21"/>
        <v>5.0000000000000001E-3</v>
      </c>
      <c r="K37" s="33" t="s">
        <v>27</v>
      </c>
      <c r="L37" s="34">
        <v>30</v>
      </c>
      <c r="M37" s="35" t="s">
        <v>26</v>
      </c>
      <c r="N37" s="34">
        <f t="shared" si="14"/>
        <v>6000</v>
      </c>
      <c r="O37" s="35" t="s">
        <v>22</v>
      </c>
      <c r="P37" s="36" t="s">
        <v>19</v>
      </c>
      <c r="Q37" s="13">
        <f t="shared" si="15"/>
        <v>77.459666924148337</v>
      </c>
    </row>
    <row r="38" spans="1:17">
      <c r="A38" s="37">
        <f t="shared" si="20"/>
        <v>8.0000000000000002E-3</v>
      </c>
      <c r="B38" s="33" t="s">
        <v>27</v>
      </c>
      <c r="C38" s="34">
        <v>50</v>
      </c>
      <c r="D38" s="35" t="s">
        <v>26</v>
      </c>
      <c r="E38" s="34">
        <f t="shared" si="12"/>
        <v>6250</v>
      </c>
      <c r="F38" s="35" t="s">
        <v>23</v>
      </c>
      <c r="G38" s="36" t="s">
        <v>19</v>
      </c>
      <c r="H38" s="13">
        <f t="shared" si="13"/>
        <v>79.05694150420949</v>
      </c>
      <c r="J38" s="37">
        <f t="shared" si="21"/>
        <v>5.0000000000000001E-3</v>
      </c>
      <c r="K38" s="33" t="s">
        <v>27</v>
      </c>
      <c r="L38" s="34">
        <v>50</v>
      </c>
      <c r="M38" s="35" t="s">
        <v>26</v>
      </c>
      <c r="N38" s="34">
        <f t="shared" si="14"/>
        <v>10000</v>
      </c>
      <c r="O38" s="35" t="s">
        <v>23</v>
      </c>
      <c r="P38" s="36" t="s">
        <v>19</v>
      </c>
      <c r="Q38" s="13">
        <f t="shared" si="15"/>
        <v>100</v>
      </c>
    </row>
    <row r="39" spans="1:17">
      <c r="A39" s="37">
        <f t="shared" si="20"/>
        <v>8.0000000000000002E-3</v>
      </c>
      <c r="B39" s="33" t="s">
        <v>27</v>
      </c>
      <c r="C39" s="34">
        <v>80</v>
      </c>
      <c r="D39" s="35" t="s">
        <v>26</v>
      </c>
      <c r="E39" s="34">
        <f t="shared" si="12"/>
        <v>10000</v>
      </c>
      <c r="F39" s="35" t="s">
        <v>24</v>
      </c>
      <c r="G39" s="36" t="s">
        <v>19</v>
      </c>
      <c r="H39" s="13">
        <f t="shared" si="13"/>
        <v>100</v>
      </c>
      <c r="J39" s="37">
        <f t="shared" si="21"/>
        <v>5.0000000000000001E-3</v>
      </c>
      <c r="K39" s="33" t="s">
        <v>27</v>
      </c>
      <c r="L39" s="34">
        <v>80</v>
      </c>
      <c r="M39" s="35" t="s">
        <v>26</v>
      </c>
      <c r="N39" s="34">
        <f t="shared" si="14"/>
        <v>16000</v>
      </c>
      <c r="O39" s="35" t="s">
        <v>24</v>
      </c>
      <c r="P39" s="36" t="s">
        <v>19</v>
      </c>
      <c r="Q39" s="13">
        <f t="shared" si="15"/>
        <v>126.49110640673517</v>
      </c>
    </row>
    <row r="40" spans="1:17">
      <c r="A40" s="37">
        <f t="shared" si="20"/>
        <v>8.0000000000000002E-3</v>
      </c>
      <c r="B40" s="33" t="s">
        <v>27</v>
      </c>
      <c r="C40" s="34">
        <v>100</v>
      </c>
      <c r="D40" s="35" t="s">
        <v>26</v>
      </c>
      <c r="E40" s="34">
        <f t="shared" si="12"/>
        <v>12500</v>
      </c>
      <c r="F40" s="35" t="s">
        <v>25</v>
      </c>
      <c r="G40" s="36" t="s">
        <v>19</v>
      </c>
      <c r="H40" s="13">
        <f t="shared" si="13"/>
        <v>111.80339887498948</v>
      </c>
      <c r="J40" s="37">
        <f t="shared" si="21"/>
        <v>5.0000000000000001E-3</v>
      </c>
      <c r="K40" s="33" t="s">
        <v>27</v>
      </c>
      <c r="L40" s="34">
        <v>100</v>
      </c>
      <c r="M40" s="35" t="s">
        <v>26</v>
      </c>
      <c r="N40" s="34">
        <f t="shared" si="14"/>
        <v>20000</v>
      </c>
      <c r="O40" s="35" t="s">
        <v>25</v>
      </c>
      <c r="P40" s="36" t="s">
        <v>19</v>
      </c>
      <c r="Q40" s="13">
        <f t="shared" si="15"/>
        <v>141.42135623730951</v>
      </c>
    </row>
    <row r="41" spans="1:17">
      <c r="A41" s="37">
        <f t="shared" si="20"/>
        <v>8.0000000000000002E-3</v>
      </c>
      <c r="B41" s="33" t="s">
        <v>27</v>
      </c>
      <c r="C41" s="34">
        <v>200</v>
      </c>
      <c r="D41" s="35" t="s">
        <v>26</v>
      </c>
      <c r="E41" s="34">
        <f t="shared" si="12"/>
        <v>25000</v>
      </c>
      <c r="F41" s="35" t="s">
        <v>25</v>
      </c>
      <c r="G41" s="36" t="s">
        <v>19</v>
      </c>
      <c r="H41" s="13">
        <f t="shared" si="13"/>
        <v>158.11388300841898</v>
      </c>
      <c r="J41" s="37">
        <f t="shared" si="21"/>
        <v>5.0000000000000001E-3</v>
      </c>
      <c r="K41" s="33" t="s">
        <v>27</v>
      </c>
      <c r="L41" s="34">
        <v>200</v>
      </c>
      <c r="M41" s="35" t="s">
        <v>26</v>
      </c>
      <c r="N41" s="34">
        <f t="shared" si="14"/>
        <v>40000</v>
      </c>
      <c r="O41" s="35" t="s">
        <v>25</v>
      </c>
      <c r="P41" s="36" t="s">
        <v>19</v>
      </c>
      <c r="Q41" s="13">
        <f t="shared" si="15"/>
        <v>200</v>
      </c>
    </row>
    <row r="42" spans="1:17">
      <c r="A42" s="37">
        <f t="shared" si="20"/>
        <v>8.0000000000000002E-3</v>
      </c>
      <c r="B42" s="33" t="s">
        <v>27</v>
      </c>
      <c r="C42" s="34">
        <v>500</v>
      </c>
      <c r="D42" s="35" t="s">
        <v>26</v>
      </c>
      <c r="E42" s="34">
        <f t="shared" si="12"/>
        <v>62500</v>
      </c>
      <c r="F42" s="35" t="s">
        <v>25</v>
      </c>
      <c r="G42" s="36" t="s">
        <v>19</v>
      </c>
      <c r="H42" s="13">
        <f t="shared" si="13"/>
        <v>250</v>
      </c>
      <c r="J42" s="37">
        <f t="shared" si="21"/>
        <v>5.0000000000000001E-3</v>
      </c>
      <c r="K42" s="33" t="s">
        <v>27</v>
      </c>
      <c r="L42" s="34">
        <v>500</v>
      </c>
      <c r="M42" s="35" t="s">
        <v>26</v>
      </c>
      <c r="N42" s="34">
        <f t="shared" si="14"/>
        <v>100000</v>
      </c>
      <c r="O42" s="35" t="s">
        <v>25</v>
      </c>
      <c r="P42" s="36" t="s">
        <v>19</v>
      </c>
      <c r="Q42" s="13">
        <f t="shared" si="15"/>
        <v>316.22776601683796</v>
      </c>
    </row>
    <row r="43" spans="1:17">
      <c r="A43" s="32">
        <f t="shared" si="20"/>
        <v>8.0000000000000002E-3</v>
      </c>
      <c r="B43" s="33" t="s">
        <v>27</v>
      </c>
      <c r="C43" s="34">
        <v>1000</v>
      </c>
      <c r="D43" s="35" t="s">
        <v>26</v>
      </c>
      <c r="E43" s="34">
        <f t="shared" si="12"/>
        <v>125000</v>
      </c>
      <c r="F43" s="35" t="s">
        <v>25</v>
      </c>
      <c r="G43" s="36" t="s">
        <v>19</v>
      </c>
      <c r="H43" s="13">
        <f t="shared" si="13"/>
        <v>353.55339059327378</v>
      </c>
      <c r="J43" s="32">
        <f t="shared" si="21"/>
        <v>5.0000000000000001E-3</v>
      </c>
      <c r="K43" s="33" t="s">
        <v>27</v>
      </c>
      <c r="L43" s="34">
        <v>1000</v>
      </c>
      <c r="M43" s="35" t="s">
        <v>26</v>
      </c>
      <c r="N43" s="34">
        <f t="shared" si="14"/>
        <v>200000</v>
      </c>
      <c r="O43" s="35" t="s">
        <v>25</v>
      </c>
      <c r="P43" s="36" t="s">
        <v>19</v>
      </c>
      <c r="Q43" s="13">
        <f t="shared" si="15"/>
        <v>447.21359549995793</v>
      </c>
    </row>
  </sheetData>
  <mergeCells count="5">
    <mergeCell ref="A11:A12"/>
    <mergeCell ref="A9:A10"/>
    <mergeCell ref="A7:A8"/>
    <mergeCell ref="A5:A6"/>
    <mergeCell ref="A3:A4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3" sqref="C1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BU76"/>
  <sheetViews>
    <sheetView topLeftCell="AP19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5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5</v>
      </c>
      <c r="B7" s="15">
        <v>16</v>
      </c>
      <c r="C7" s="15">
        <v>16</v>
      </c>
      <c r="D7" s="15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8">
        <f>I7/A$7</f>
        <v>1</v>
      </c>
      <c r="K7" s="14">
        <f>AVERAGE(H7:H16)</f>
        <v>36.97</v>
      </c>
      <c r="L7" s="14">
        <f>AVERAGEIF(H7:H16,"&gt;0")</f>
        <v>36.97</v>
      </c>
      <c r="M7" s="17">
        <f>AVERAGE(J7:J16)</f>
        <v>0.91999999999999993</v>
      </c>
      <c r="N7" s="4">
        <v>1</v>
      </c>
      <c r="O7" s="4">
        <v>37.69</v>
      </c>
      <c r="P7" s="4">
        <v>5</v>
      </c>
      <c r="Q7" s="18">
        <f>P7/A$8</f>
        <v>1</v>
      </c>
      <c r="R7" s="94">
        <f>AVERAGE(O7:O26)</f>
        <v>34.884</v>
      </c>
      <c r="S7" s="94">
        <f>AVERAGEIF(O7:O26,"&gt;0")</f>
        <v>34.884</v>
      </c>
      <c r="T7" s="94">
        <f>VAR(O7:O26)</f>
        <v>120.41169894736825</v>
      </c>
      <c r="U7" s="94">
        <f>STDEV(O7:O26)</f>
        <v>10.973226460224369</v>
      </c>
      <c r="V7" s="95">
        <f>AVERAGE(Q7:Q26)</f>
        <v>0.8600000000000001</v>
      </c>
      <c r="W7" s="46">
        <v>34.9</v>
      </c>
      <c r="X7" s="64">
        <v>4.1399999999999997</v>
      </c>
      <c r="Y7" s="64">
        <v>4.3</v>
      </c>
      <c r="Z7" s="64">
        <v>0.52800000000000002</v>
      </c>
      <c r="AA7" s="47">
        <f>Y7/$A8</f>
        <v>0.86</v>
      </c>
      <c r="AB7" s="47">
        <f>Z7/$A$8</f>
        <v>0.1056</v>
      </c>
      <c r="AC7" s="4">
        <v>1</v>
      </c>
      <c r="AD7" s="4">
        <v>37.69</v>
      </c>
      <c r="AE7" s="4">
        <v>5</v>
      </c>
      <c r="AF7" s="18">
        <f>AE7/A$9</f>
        <v>1</v>
      </c>
      <c r="AG7" s="94">
        <f>AVERAGE(AD7:AD26)</f>
        <v>25.662500000000001</v>
      </c>
      <c r="AH7" s="94">
        <f>AVERAGEIF(AD7:AD26,"&gt;0")</f>
        <v>27.013157894736842</v>
      </c>
      <c r="AI7" s="94">
        <f>VAR(AD7:AD26)</f>
        <v>192.89097763157883</v>
      </c>
      <c r="AJ7" s="94">
        <f>STDEV(AD7:AD26)</f>
        <v>13.88851963427272</v>
      </c>
      <c r="AK7" s="95">
        <f>AVERAGE(AF7:AF26)</f>
        <v>0.63000000000000012</v>
      </c>
      <c r="AL7" s="50">
        <v>25.7</v>
      </c>
      <c r="AM7" s="65">
        <v>6.5</v>
      </c>
      <c r="AN7" s="65">
        <v>3.15</v>
      </c>
      <c r="AO7" s="65">
        <v>0.57399999999999995</v>
      </c>
      <c r="AP7" s="51">
        <f>AN7/$A9</f>
        <v>0.63</v>
      </c>
      <c r="AQ7" s="51">
        <f>AO7/$A$9</f>
        <v>0.11479999999999999</v>
      </c>
      <c r="AR7" s="4">
        <v>1</v>
      </c>
      <c r="AS7" s="4">
        <v>37.69</v>
      </c>
      <c r="AT7" s="4">
        <v>5</v>
      </c>
      <c r="AU7" s="18">
        <f>AT7/A$10</f>
        <v>1</v>
      </c>
      <c r="AV7" s="94">
        <f>AVERAGE(AS7:AS26)</f>
        <v>1323.8924999999997</v>
      </c>
      <c r="AW7" s="94">
        <f>AVERAGEIF(AS7:AS26,"&gt;0")</f>
        <v>1470.9916666666663</v>
      </c>
      <c r="AX7" s="94">
        <f>VAR(AS7:AS26)</f>
        <v>16008260.205019731</v>
      </c>
      <c r="AY7" s="94">
        <f>STDEV(AS7:AS26)</f>
        <v>4001.0323923982082</v>
      </c>
      <c r="AZ7" s="95">
        <f>AVERAGE(AU7:AU26)</f>
        <v>0.58000000000000018</v>
      </c>
      <c r="BA7" s="185">
        <v>22.9</v>
      </c>
      <c r="BB7" s="186">
        <v>6.41</v>
      </c>
      <c r="BC7" s="186">
        <v>2.9</v>
      </c>
      <c r="BD7" s="186">
        <v>0.56599999999999995</v>
      </c>
      <c r="BE7" s="187">
        <f>BC7/$A10</f>
        <v>0.57999999999999996</v>
      </c>
      <c r="BF7" s="187">
        <f>BD7/$A$10</f>
        <v>0.1132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v>5</v>
      </c>
      <c r="B8" s="16">
        <v>15</v>
      </c>
      <c r="C8" s="16">
        <v>15</v>
      </c>
      <c r="D8" s="16">
        <f t="shared" ref="D8:D10" si="0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8">
        <f t="shared" ref="J8:J16" si="1">I8/A$7</f>
        <v>1</v>
      </c>
      <c r="N8" s="4">
        <v>2</v>
      </c>
      <c r="O8" s="4">
        <v>25.46</v>
      </c>
      <c r="P8" s="4">
        <v>3</v>
      </c>
      <c r="Q8" s="18">
        <f t="shared" ref="Q8:Q26" si="2">P8/A$8</f>
        <v>0.6</v>
      </c>
      <c r="AC8" s="4">
        <v>2</v>
      </c>
      <c r="AD8" s="4">
        <v>25.46</v>
      </c>
      <c r="AE8" s="4">
        <v>3</v>
      </c>
      <c r="AF8" s="18">
        <f t="shared" ref="AF8:AF26" si="3">AE8/A$9</f>
        <v>0.6</v>
      </c>
      <c r="AR8" s="4">
        <v>2</v>
      </c>
      <c r="AS8" s="4">
        <v>25.46</v>
      </c>
      <c r="AT8" s="4">
        <v>3</v>
      </c>
      <c r="AU8" s="18">
        <f t="shared" ref="AU8:AU26" si="4">AT8/A$10</f>
        <v>0.6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v>5</v>
      </c>
      <c r="B9" s="49">
        <v>22</v>
      </c>
      <c r="C9" s="49">
        <v>22</v>
      </c>
      <c r="D9" s="49">
        <f t="shared" si="0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8">
        <f t="shared" si="1"/>
        <v>1</v>
      </c>
      <c r="N9" s="4">
        <v>3</v>
      </c>
      <c r="O9" s="4">
        <v>49.92</v>
      </c>
      <c r="P9" s="4">
        <v>5</v>
      </c>
      <c r="Q9" s="18">
        <f t="shared" si="2"/>
        <v>1</v>
      </c>
      <c r="AC9" s="4">
        <v>3</v>
      </c>
      <c r="AD9" s="4">
        <v>25.46</v>
      </c>
      <c r="AE9" s="4">
        <v>3</v>
      </c>
      <c r="AF9" s="18">
        <f t="shared" si="3"/>
        <v>0.6</v>
      </c>
      <c r="AR9" s="4">
        <v>3</v>
      </c>
      <c r="AS9" s="4">
        <v>25.46</v>
      </c>
      <c r="AT9" s="4">
        <v>3</v>
      </c>
      <c r="AU9" s="18">
        <f t="shared" si="4"/>
        <v>0.6</v>
      </c>
      <c r="BG9" s="4">
        <v>3</v>
      </c>
      <c r="BH9" s="4"/>
      <c r="BI9" s="4"/>
      <c r="BJ9" s="18">
        <f t="shared" si="5"/>
        <v>0</v>
      </c>
    </row>
    <row r="10" spans="1:73">
      <c r="A10" s="4">
        <v>5</v>
      </c>
      <c r="B10" s="52">
        <v>25</v>
      </c>
      <c r="C10" s="52">
        <v>25</v>
      </c>
      <c r="D10" s="52">
        <f t="shared" si="0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8">
        <f t="shared" si="1"/>
        <v>1</v>
      </c>
      <c r="N10" s="4">
        <v>4</v>
      </c>
      <c r="O10" s="4">
        <v>30.47</v>
      </c>
      <c r="P10" s="4">
        <v>4</v>
      </c>
      <c r="Q10" s="18">
        <f t="shared" si="2"/>
        <v>0.8</v>
      </c>
      <c r="AC10" s="4">
        <v>4</v>
      </c>
      <c r="AD10" s="4">
        <v>37.69</v>
      </c>
      <c r="AE10" s="4">
        <v>4</v>
      </c>
      <c r="AF10" s="18">
        <f t="shared" si="3"/>
        <v>0.8</v>
      </c>
      <c r="AR10" s="4">
        <v>4</v>
      </c>
      <c r="AS10" s="4">
        <v>13.23</v>
      </c>
      <c r="AT10" s="4">
        <v>2</v>
      </c>
      <c r="AU10" s="18">
        <f t="shared" si="4"/>
        <v>0.4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v>5</v>
      </c>
      <c r="B11" s="169">
        <v>25</v>
      </c>
      <c r="C11" s="169">
        <v>25</v>
      </c>
      <c r="D11" s="169">
        <f t="shared" ref="D11" si="6">A11/(B11*C11)</f>
        <v>8.0000000000000002E-3</v>
      </c>
      <c r="F11" s="4">
        <v>5</v>
      </c>
      <c r="G11" s="1">
        <v>10</v>
      </c>
      <c r="H11" s="4">
        <v>37.700000000000003</v>
      </c>
      <c r="I11" s="4">
        <v>5</v>
      </c>
      <c r="J11" s="18">
        <f t="shared" si="1"/>
        <v>1</v>
      </c>
      <c r="N11" s="4">
        <v>5</v>
      </c>
      <c r="O11" s="4">
        <v>37.700000000000003</v>
      </c>
      <c r="P11" s="4">
        <v>5</v>
      </c>
      <c r="Q11" s="18">
        <f t="shared" si="2"/>
        <v>1</v>
      </c>
      <c r="AC11" s="4">
        <v>5</v>
      </c>
      <c r="AD11" s="4">
        <v>37.69</v>
      </c>
      <c r="AE11" s="4">
        <v>4</v>
      </c>
      <c r="AF11" s="18">
        <f t="shared" si="3"/>
        <v>0.8</v>
      </c>
      <c r="AR11" s="4">
        <v>5</v>
      </c>
      <c r="AS11" s="4">
        <v>25.46</v>
      </c>
      <c r="AT11" s="4">
        <v>3</v>
      </c>
      <c r="AU11" s="18">
        <f t="shared" si="4"/>
        <v>0.6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13.23</v>
      </c>
      <c r="I12" s="4">
        <v>2</v>
      </c>
      <c r="J12" s="18">
        <f t="shared" si="1"/>
        <v>0.4</v>
      </c>
      <c r="N12" s="4">
        <v>6</v>
      </c>
      <c r="O12" s="4">
        <v>13.23</v>
      </c>
      <c r="P12" s="4">
        <v>2</v>
      </c>
      <c r="Q12" s="18">
        <f t="shared" si="2"/>
        <v>0.4</v>
      </c>
      <c r="AC12" s="4">
        <v>6</v>
      </c>
      <c r="AD12" s="4">
        <v>13.23</v>
      </c>
      <c r="AE12" s="4">
        <v>2</v>
      </c>
      <c r="AF12" s="18">
        <f t="shared" si="3"/>
        <v>0.4</v>
      </c>
      <c r="AR12" s="4">
        <v>6</v>
      </c>
      <c r="AS12" s="4">
        <v>13.23</v>
      </c>
      <c r="AT12" s="4">
        <v>2</v>
      </c>
      <c r="AU12" s="18">
        <f t="shared" si="4"/>
        <v>0.4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37.69</v>
      </c>
      <c r="I13" s="4">
        <v>4</v>
      </c>
      <c r="J13" s="18">
        <f t="shared" si="1"/>
        <v>0.8</v>
      </c>
      <c r="N13" s="4">
        <v>7</v>
      </c>
      <c r="O13" s="4">
        <v>37.69</v>
      </c>
      <c r="P13" s="4">
        <v>4</v>
      </c>
      <c r="Q13" s="18">
        <f t="shared" si="2"/>
        <v>0.8</v>
      </c>
      <c r="AC13" s="4">
        <v>7</v>
      </c>
      <c r="AD13" s="4">
        <v>13.23</v>
      </c>
      <c r="AE13" s="4">
        <v>2</v>
      </c>
      <c r="AF13" s="18">
        <f t="shared" si="3"/>
        <v>0.4</v>
      </c>
      <c r="AR13" s="4">
        <v>7</v>
      </c>
      <c r="AS13" s="4">
        <v>13.23</v>
      </c>
      <c r="AT13" s="4">
        <v>2</v>
      </c>
      <c r="AU13" s="18">
        <f t="shared" si="4"/>
        <v>0.4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8">
        <f t="shared" si="1"/>
        <v>1</v>
      </c>
      <c r="N14" s="4">
        <v>8</v>
      </c>
      <c r="O14" s="4">
        <v>37.69</v>
      </c>
      <c r="P14" s="4">
        <v>5</v>
      </c>
      <c r="Q14" s="18">
        <f t="shared" si="2"/>
        <v>1</v>
      </c>
      <c r="AC14" s="4">
        <v>8</v>
      </c>
      <c r="AD14" s="4">
        <v>30.47</v>
      </c>
      <c r="AE14" s="4">
        <v>4</v>
      </c>
      <c r="AF14" s="18">
        <f t="shared" si="3"/>
        <v>0.8</v>
      </c>
      <c r="AR14" s="4">
        <v>8</v>
      </c>
      <c r="AS14" s="4">
        <v>37.69</v>
      </c>
      <c r="AT14" s="4">
        <v>4</v>
      </c>
      <c r="AU14" s="18">
        <f t="shared" si="4"/>
        <v>0.8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8">
        <f t="shared" si="1"/>
        <v>1</v>
      </c>
      <c r="N15" s="4">
        <v>9</v>
      </c>
      <c r="O15" s="4">
        <v>37.69</v>
      </c>
      <c r="P15" s="4">
        <v>5</v>
      </c>
      <c r="Q15" s="18">
        <f t="shared" si="2"/>
        <v>1</v>
      </c>
      <c r="AC15" s="4">
        <v>9</v>
      </c>
      <c r="AD15" s="4">
        <v>13.23</v>
      </c>
      <c r="AE15" s="4">
        <v>2</v>
      </c>
      <c r="AF15" s="18">
        <f t="shared" si="3"/>
        <v>0.4</v>
      </c>
      <c r="AR15" s="4">
        <v>9</v>
      </c>
      <c r="AS15" s="4">
        <v>0</v>
      </c>
      <c r="AT15" s="4">
        <v>1</v>
      </c>
      <c r="AU15" s="18">
        <f t="shared" si="4"/>
        <v>0.2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8">
        <f t="shared" si="1"/>
        <v>1</v>
      </c>
      <c r="N16" s="4">
        <v>10</v>
      </c>
      <c r="O16" s="4">
        <v>37.69</v>
      </c>
      <c r="P16" s="4">
        <v>5</v>
      </c>
      <c r="Q16" s="18">
        <f t="shared" si="2"/>
        <v>1</v>
      </c>
      <c r="AC16" s="4">
        <v>10</v>
      </c>
      <c r="AD16" s="4">
        <v>0</v>
      </c>
      <c r="AE16" s="4">
        <v>1</v>
      </c>
      <c r="AF16" s="18">
        <f t="shared" si="3"/>
        <v>0.2</v>
      </c>
      <c r="AR16" s="4">
        <v>10</v>
      </c>
      <c r="AS16" s="4">
        <v>0</v>
      </c>
      <c r="AT16" s="4">
        <v>1</v>
      </c>
      <c r="AU16" s="18">
        <f t="shared" si="4"/>
        <v>0.2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37.69</v>
      </c>
      <c r="P17" s="4">
        <v>5</v>
      </c>
      <c r="Q17" s="18">
        <f t="shared" si="2"/>
        <v>1</v>
      </c>
      <c r="AC17" s="4">
        <v>11</v>
      </c>
      <c r="AD17" s="4">
        <v>49.94</v>
      </c>
      <c r="AE17" s="4">
        <v>5</v>
      </c>
      <c r="AF17" s="18">
        <f t="shared" si="3"/>
        <v>1</v>
      </c>
      <c r="AR17" s="4">
        <v>11</v>
      </c>
      <c r="AS17" s="4">
        <v>49.93</v>
      </c>
      <c r="AT17" s="4">
        <v>5</v>
      </c>
      <c r="AU17" s="18">
        <f t="shared" si="4"/>
        <v>1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37.69</v>
      </c>
      <c r="P18" s="4">
        <v>5</v>
      </c>
      <c r="Q18" s="18">
        <f t="shared" si="2"/>
        <v>1</v>
      </c>
      <c r="AC18" s="4">
        <v>12</v>
      </c>
      <c r="AD18" s="4">
        <v>13.23</v>
      </c>
      <c r="AE18" s="4">
        <v>2</v>
      </c>
      <c r="AF18" s="18">
        <f t="shared" si="3"/>
        <v>0.4</v>
      </c>
      <c r="AR18" s="4">
        <v>12</v>
      </c>
      <c r="AS18" s="4">
        <v>13023</v>
      </c>
      <c r="AT18" s="4">
        <v>2</v>
      </c>
      <c r="AU18" s="18">
        <f t="shared" si="4"/>
        <v>0.4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13.23</v>
      </c>
      <c r="P19" s="4">
        <v>2</v>
      </c>
      <c r="Q19" s="18">
        <f t="shared" si="2"/>
        <v>0.4</v>
      </c>
      <c r="AC19" s="4">
        <v>13</v>
      </c>
      <c r="AD19" s="4">
        <v>13.23</v>
      </c>
      <c r="AE19" s="4">
        <v>2</v>
      </c>
      <c r="AF19" s="18">
        <f t="shared" si="3"/>
        <v>0.4</v>
      </c>
      <c r="AR19" s="4">
        <v>13</v>
      </c>
      <c r="AS19" s="4">
        <v>13023</v>
      </c>
      <c r="AT19" s="4">
        <v>2</v>
      </c>
      <c r="AU19" s="18">
        <f t="shared" si="4"/>
        <v>0.4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37.69</v>
      </c>
      <c r="P20" s="4">
        <v>4</v>
      </c>
      <c r="Q20" s="18">
        <f t="shared" si="2"/>
        <v>0.8</v>
      </c>
      <c r="AC20" s="4">
        <v>14</v>
      </c>
      <c r="AD20" s="4">
        <v>37.69</v>
      </c>
      <c r="AE20" s="4">
        <v>4</v>
      </c>
      <c r="AF20" s="18">
        <f t="shared" si="3"/>
        <v>0.8</v>
      </c>
      <c r="AR20" s="4">
        <v>14</v>
      </c>
      <c r="AS20" s="4">
        <v>37.69</v>
      </c>
      <c r="AT20" s="4">
        <v>4</v>
      </c>
      <c r="AU20" s="18">
        <f t="shared" si="4"/>
        <v>0.8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13.23</v>
      </c>
      <c r="P21" s="4">
        <v>2</v>
      </c>
      <c r="Q21" s="18">
        <f t="shared" si="2"/>
        <v>0.4</v>
      </c>
      <c r="AC21" s="4">
        <v>15</v>
      </c>
      <c r="AD21" s="4">
        <v>13.23</v>
      </c>
      <c r="AE21" s="4">
        <v>2</v>
      </c>
      <c r="AF21" s="18">
        <f t="shared" si="3"/>
        <v>0.4</v>
      </c>
      <c r="AR21" s="4">
        <v>15</v>
      </c>
      <c r="AS21" s="4">
        <v>13.23</v>
      </c>
      <c r="AT21" s="4">
        <v>2</v>
      </c>
      <c r="AU21" s="18">
        <f t="shared" si="4"/>
        <v>0.4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37.700000000000003</v>
      </c>
      <c r="P22" s="4">
        <v>5</v>
      </c>
      <c r="Q22" s="18">
        <f t="shared" si="2"/>
        <v>1</v>
      </c>
      <c r="AC22" s="4">
        <v>16</v>
      </c>
      <c r="AD22" s="4">
        <v>25.47</v>
      </c>
      <c r="AE22" s="4">
        <v>4</v>
      </c>
      <c r="AF22" s="18">
        <f t="shared" si="3"/>
        <v>0.8</v>
      </c>
      <c r="AR22" s="4">
        <v>16</v>
      </c>
      <c r="AS22" s="4">
        <v>25.47</v>
      </c>
      <c r="AT22" s="4">
        <v>4</v>
      </c>
      <c r="AU22" s="18">
        <f t="shared" si="4"/>
        <v>0.8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37.69</v>
      </c>
      <c r="P23" s="4">
        <v>5</v>
      </c>
      <c r="Q23" s="18">
        <f t="shared" si="2"/>
        <v>1</v>
      </c>
      <c r="AC23" s="4">
        <v>17</v>
      </c>
      <c r="AD23" s="4">
        <v>49.92</v>
      </c>
      <c r="AE23" s="4">
        <v>5</v>
      </c>
      <c r="AF23" s="18">
        <f t="shared" si="3"/>
        <v>1</v>
      </c>
      <c r="AR23" s="4">
        <v>17</v>
      </c>
      <c r="AS23" s="4">
        <v>37.69</v>
      </c>
      <c r="AT23" s="4">
        <v>4</v>
      </c>
      <c r="AU23" s="18">
        <f t="shared" si="4"/>
        <v>0.8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49.92</v>
      </c>
      <c r="P24" s="4">
        <v>5</v>
      </c>
      <c r="Q24" s="18">
        <f t="shared" si="2"/>
        <v>1</v>
      </c>
      <c r="AC24" s="4">
        <v>18</v>
      </c>
      <c r="AD24" s="4">
        <v>25.47</v>
      </c>
      <c r="AE24" s="4">
        <v>3</v>
      </c>
      <c r="AF24" s="18">
        <f t="shared" si="3"/>
        <v>0.6</v>
      </c>
      <c r="AR24" s="4">
        <v>18</v>
      </c>
      <c r="AS24" s="4">
        <v>25.47</v>
      </c>
      <c r="AT24" s="4">
        <v>3</v>
      </c>
      <c r="AU24" s="18">
        <f t="shared" si="4"/>
        <v>0.6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49.92</v>
      </c>
      <c r="P25" s="4">
        <v>5</v>
      </c>
      <c r="Q25" s="18">
        <f t="shared" si="2"/>
        <v>1</v>
      </c>
      <c r="AC25" s="4">
        <v>19</v>
      </c>
      <c r="AD25" s="4">
        <v>37.69</v>
      </c>
      <c r="AE25" s="4">
        <v>4</v>
      </c>
      <c r="AF25" s="18">
        <f t="shared" si="3"/>
        <v>0.8</v>
      </c>
      <c r="AR25" s="4">
        <v>19</v>
      </c>
      <c r="AS25" s="4">
        <v>37.69</v>
      </c>
      <c r="AT25" s="4">
        <v>4</v>
      </c>
      <c r="AU25" s="18">
        <f t="shared" si="4"/>
        <v>0.8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37.69</v>
      </c>
      <c r="P26" s="4">
        <v>5</v>
      </c>
      <c r="Q26" s="18">
        <f t="shared" si="2"/>
        <v>1</v>
      </c>
      <c r="AC26" s="4">
        <v>20</v>
      </c>
      <c r="AD26" s="4">
        <v>13.23</v>
      </c>
      <c r="AE26" s="4">
        <v>2</v>
      </c>
      <c r="AF26" s="18">
        <f t="shared" si="3"/>
        <v>0.4</v>
      </c>
      <c r="AR26" s="4">
        <v>20</v>
      </c>
      <c r="AS26" s="4">
        <v>13.23</v>
      </c>
      <c r="AT26" s="4">
        <v>2</v>
      </c>
      <c r="AU26" s="18">
        <f t="shared" si="4"/>
        <v>0.4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5</v>
      </c>
      <c r="B32" s="15">
        <f>B7</f>
        <v>16</v>
      </c>
      <c r="C32" s="15">
        <f t="shared" ref="C32:D32" si="7">C7</f>
        <v>16</v>
      </c>
      <c r="D32" s="15">
        <f t="shared" si="7"/>
        <v>1.953125E-2</v>
      </c>
      <c r="F32" s="4">
        <v>1</v>
      </c>
      <c r="G32" s="1">
        <v>15</v>
      </c>
      <c r="H32" s="4">
        <v>37.69</v>
      </c>
      <c r="I32" s="4">
        <v>5</v>
      </c>
      <c r="J32" s="18">
        <f>I32/A$32</f>
        <v>1</v>
      </c>
      <c r="K32" s="14">
        <f>AVERAGE(H32:H41)</f>
        <v>37.69</v>
      </c>
      <c r="L32" s="14">
        <f>AVERAGEIF(H32:H41,"&gt;0")</f>
        <v>37.69</v>
      </c>
      <c r="M32" s="17">
        <f>AVERAGE(J32:J41)</f>
        <v>1</v>
      </c>
      <c r="N32" s="4">
        <v>1</v>
      </c>
      <c r="O32" s="4">
        <v>37.69</v>
      </c>
      <c r="P32" s="4">
        <v>5</v>
      </c>
      <c r="Q32" s="18">
        <f>P32/A$33</f>
        <v>1</v>
      </c>
      <c r="R32" s="94">
        <f>AVERAGE(O32:O51)</f>
        <v>37.690000000000012</v>
      </c>
      <c r="S32" s="94">
        <f>AVERAGEIF(O32:O51,"&gt;0")</f>
        <v>37.690000000000012</v>
      </c>
      <c r="T32" s="94">
        <f>VAR(O32:O51)</f>
        <v>2.1257725445955685E-28</v>
      </c>
      <c r="U32" s="94">
        <f>STDEV(O32:O51)</f>
        <v>1.4580029302424492E-14</v>
      </c>
      <c r="V32" s="95">
        <f>AVERAGE(Q32:Q51)</f>
        <v>1</v>
      </c>
      <c r="W32" s="46">
        <v>37.69</v>
      </c>
      <c r="X32" s="64">
        <v>0</v>
      </c>
      <c r="Y32" s="64">
        <v>5</v>
      </c>
      <c r="Z32" s="64">
        <v>0</v>
      </c>
      <c r="AA32" s="47">
        <f>Y32/$A33</f>
        <v>1</v>
      </c>
      <c r="AB32" s="47">
        <f>Z32/$A$33</f>
        <v>0</v>
      </c>
      <c r="AC32" s="4">
        <v>1</v>
      </c>
      <c r="AD32" s="4">
        <v>37.69</v>
      </c>
      <c r="AE32" s="4">
        <v>5</v>
      </c>
      <c r="AF32" s="18">
        <f>AE32/A$34</f>
        <v>1</v>
      </c>
      <c r="AG32" s="94">
        <f>AVERAGE(AD32:AD51)</f>
        <v>38.804000000000009</v>
      </c>
      <c r="AH32" s="94">
        <f>AVERAGEIF(AD32:AD51,"&gt;0")</f>
        <v>38.804000000000009</v>
      </c>
      <c r="AI32" s="94">
        <f>VAR(AD32:AD51)</f>
        <v>65.749298947368132</v>
      </c>
      <c r="AJ32" s="94">
        <f>STDEV(AD32:AD51)</f>
        <v>8.1085941412410154</v>
      </c>
      <c r="AK32" s="95">
        <f>AVERAGE(AF32:AF51)</f>
        <v>0.95</v>
      </c>
      <c r="AL32" s="50">
        <v>38.799999999999997</v>
      </c>
      <c r="AM32" s="65">
        <v>3.79</v>
      </c>
      <c r="AN32" s="65">
        <v>4.75</v>
      </c>
      <c r="AO32" s="65">
        <v>0.33500000000000002</v>
      </c>
      <c r="AP32" s="51">
        <f>AN32/$A34</f>
        <v>0.95</v>
      </c>
      <c r="AQ32" s="51">
        <f>AO32/$A$34</f>
        <v>6.7000000000000004E-2</v>
      </c>
      <c r="AR32" s="4">
        <v>1</v>
      </c>
      <c r="AS32" s="4">
        <v>37.69</v>
      </c>
      <c r="AT32" s="4">
        <v>5</v>
      </c>
      <c r="AU32" s="18">
        <f>AT32/A$35</f>
        <v>1</v>
      </c>
      <c r="AV32" s="94">
        <f>AVERAGE(AS32:AS51)</f>
        <v>33.661000000000001</v>
      </c>
      <c r="AW32" s="94">
        <f>AVERAGEIF(AS32:AS51,"&gt;0")</f>
        <v>33.661000000000001</v>
      </c>
      <c r="AX32" s="94">
        <f>VAR(AS32:AS51)</f>
        <v>143.10156736842097</v>
      </c>
      <c r="AY32" s="94">
        <f>STDEV(AS32:AS51)</f>
        <v>11.96250673431037</v>
      </c>
      <c r="AZ32" s="95">
        <f>AVERAGE(AU32:AU51)</f>
        <v>0.84000000000000019</v>
      </c>
      <c r="BA32" s="185">
        <v>33.700000000000003</v>
      </c>
      <c r="BB32" s="186">
        <v>5.6</v>
      </c>
      <c r="BC32" s="186">
        <v>4.2</v>
      </c>
      <c r="BD32" s="186">
        <v>0.57999999999999996</v>
      </c>
      <c r="BE32" s="187">
        <f>BC32/$A35</f>
        <v>0.84000000000000008</v>
      </c>
      <c r="BF32" s="187">
        <f>BD32/$A$35</f>
        <v>0.11599999999999999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8">A8</f>
        <v>5</v>
      </c>
      <c r="B33" s="16">
        <f t="shared" ref="B33:D33" si="9">B8</f>
        <v>15</v>
      </c>
      <c r="C33" s="16">
        <f t="shared" si="9"/>
        <v>15</v>
      </c>
      <c r="D33" s="16">
        <f t="shared" si="9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8">
        <f t="shared" ref="J33:J41" si="10">I33/A$32</f>
        <v>1</v>
      </c>
      <c r="N33" s="4">
        <v>2</v>
      </c>
      <c r="O33" s="4">
        <v>37.69</v>
      </c>
      <c r="P33" s="4">
        <v>5</v>
      </c>
      <c r="Q33" s="18">
        <f t="shared" ref="Q33:Q51" si="11">P33/A$33</f>
        <v>1</v>
      </c>
      <c r="AC33" s="4">
        <v>2</v>
      </c>
      <c r="AD33" s="4">
        <v>49.93</v>
      </c>
      <c r="AE33" s="4">
        <v>5</v>
      </c>
      <c r="AF33" s="18">
        <f t="shared" ref="AF33:AF51" si="12">AE33/A$34</f>
        <v>1</v>
      </c>
      <c r="AO33" s="66"/>
      <c r="AR33" s="4">
        <v>2</v>
      </c>
      <c r="AS33" s="4">
        <v>25.46</v>
      </c>
      <c r="AT33" s="4">
        <v>3</v>
      </c>
      <c r="AU33" s="18">
        <f t="shared" ref="AU33:AU51" si="13">AT33/A$35</f>
        <v>0.6</v>
      </c>
      <c r="BG33" s="4">
        <v>2</v>
      </c>
      <c r="BH33" s="4"/>
      <c r="BI33" s="4"/>
      <c r="BJ33" s="18">
        <f t="shared" ref="BJ33:BJ51" si="14">BI33/A$36</f>
        <v>0</v>
      </c>
    </row>
    <row r="34" spans="1:62">
      <c r="A34" s="4">
        <f t="shared" si="8"/>
        <v>5</v>
      </c>
      <c r="B34" s="49">
        <f t="shared" ref="B34:D34" si="15">B9</f>
        <v>22</v>
      </c>
      <c r="C34" s="49">
        <f t="shared" si="15"/>
        <v>22</v>
      </c>
      <c r="D34" s="49">
        <f t="shared" si="15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8">
        <f t="shared" si="10"/>
        <v>1</v>
      </c>
      <c r="N34" s="4">
        <v>3</v>
      </c>
      <c r="O34" s="4">
        <v>37.69</v>
      </c>
      <c r="P34" s="4">
        <v>5</v>
      </c>
      <c r="Q34" s="18">
        <f t="shared" si="11"/>
        <v>1</v>
      </c>
      <c r="AC34" s="4">
        <v>3</v>
      </c>
      <c r="AD34" s="4">
        <v>37.69</v>
      </c>
      <c r="AE34" s="4">
        <v>5</v>
      </c>
      <c r="AF34" s="18">
        <f t="shared" si="12"/>
        <v>1</v>
      </c>
      <c r="AR34" s="4">
        <v>3</v>
      </c>
      <c r="AS34" s="4">
        <v>49.92</v>
      </c>
      <c r="AT34" s="4">
        <v>5</v>
      </c>
      <c r="AU34" s="18">
        <f t="shared" si="13"/>
        <v>1</v>
      </c>
      <c r="BG34" s="4">
        <v>3</v>
      </c>
      <c r="BH34" s="4"/>
      <c r="BI34" s="4"/>
      <c r="BJ34" s="18">
        <f t="shared" si="14"/>
        <v>0</v>
      </c>
    </row>
    <row r="35" spans="1:62">
      <c r="A35" s="4">
        <f t="shared" si="8"/>
        <v>5</v>
      </c>
      <c r="B35" s="52">
        <f t="shared" ref="B35:D36" si="16">B10</f>
        <v>25</v>
      </c>
      <c r="C35" s="52">
        <f t="shared" si="16"/>
        <v>25</v>
      </c>
      <c r="D35" s="52">
        <f t="shared" si="16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8">
        <f t="shared" si="10"/>
        <v>1</v>
      </c>
      <c r="N35" s="4">
        <v>4</v>
      </c>
      <c r="O35" s="4">
        <v>37.69</v>
      </c>
      <c r="P35" s="4">
        <v>5</v>
      </c>
      <c r="Q35" s="18">
        <f t="shared" si="11"/>
        <v>1</v>
      </c>
      <c r="AC35" s="4">
        <v>4</v>
      </c>
      <c r="AD35" s="4">
        <v>42.7</v>
      </c>
      <c r="AE35" s="4">
        <v>5</v>
      </c>
      <c r="AF35" s="18">
        <f t="shared" si="12"/>
        <v>1</v>
      </c>
      <c r="AR35" s="4">
        <v>4</v>
      </c>
      <c r="AS35" s="4">
        <v>30.47</v>
      </c>
      <c r="AT35" s="4">
        <v>4</v>
      </c>
      <c r="AU35" s="18">
        <f t="shared" si="13"/>
        <v>0.8</v>
      </c>
      <c r="BG35" s="4">
        <v>4</v>
      </c>
      <c r="BH35" s="4"/>
      <c r="BI35" s="4"/>
      <c r="BJ35" s="18">
        <f t="shared" si="14"/>
        <v>0</v>
      </c>
    </row>
    <row r="36" spans="1:62">
      <c r="A36" s="4">
        <f t="shared" si="8"/>
        <v>5</v>
      </c>
      <c r="B36" s="169">
        <f t="shared" si="16"/>
        <v>25</v>
      </c>
      <c r="C36" s="169">
        <f t="shared" si="16"/>
        <v>25</v>
      </c>
      <c r="D36" s="169">
        <f t="shared" si="16"/>
        <v>8.0000000000000002E-3</v>
      </c>
      <c r="F36" s="4">
        <v>5</v>
      </c>
      <c r="G36" s="1">
        <v>15</v>
      </c>
      <c r="H36" s="4">
        <v>37.69</v>
      </c>
      <c r="I36" s="4">
        <v>5</v>
      </c>
      <c r="J36" s="18">
        <f t="shared" si="10"/>
        <v>1</v>
      </c>
      <c r="N36" s="4">
        <v>5</v>
      </c>
      <c r="O36" s="4">
        <v>37.69</v>
      </c>
      <c r="P36" s="4">
        <v>5</v>
      </c>
      <c r="Q36" s="18">
        <f t="shared" si="11"/>
        <v>1</v>
      </c>
      <c r="AC36" s="4">
        <v>5</v>
      </c>
      <c r="AD36" s="4">
        <v>37.700000000000003</v>
      </c>
      <c r="AE36" s="4">
        <v>5</v>
      </c>
      <c r="AF36" s="18">
        <f t="shared" si="12"/>
        <v>1</v>
      </c>
      <c r="AR36" s="4">
        <v>5</v>
      </c>
      <c r="AS36" s="4">
        <v>37.700000000000003</v>
      </c>
      <c r="AT36" s="4">
        <v>5</v>
      </c>
      <c r="AU36" s="18">
        <f t="shared" si="13"/>
        <v>1</v>
      </c>
      <c r="BG36" s="4">
        <v>5</v>
      </c>
      <c r="BH36" s="4"/>
      <c r="BI36" s="4"/>
      <c r="BJ36" s="18">
        <f t="shared" si="14"/>
        <v>0</v>
      </c>
    </row>
    <row r="37" spans="1:62">
      <c r="A37" s="1"/>
      <c r="F37" s="4">
        <v>6</v>
      </c>
      <c r="G37" s="1">
        <v>15</v>
      </c>
      <c r="H37" s="4">
        <v>37.69</v>
      </c>
      <c r="I37" s="4">
        <v>5</v>
      </c>
      <c r="J37" s="18">
        <f t="shared" si="10"/>
        <v>1</v>
      </c>
      <c r="N37" s="4">
        <v>6</v>
      </c>
      <c r="O37" s="4">
        <v>37.69</v>
      </c>
      <c r="P37" s="4">
        <v>5</v>
      </c>
      <c r="Q37" s="18">
        <f t="shared" si="11"/>
        <v>1</v>
      </c>
      <c r="AC37" s="4">
        <v>6</v>
      </c>
      <c r="AD37" s="4">
        <v>13.23</v>
      </c>
      <c r="AE37" s="4">
        <v>2</v>
      </c>
      <c r="AF37" s="18">
        <f t="shared" si="12"/>
        <v>0.4</v>
      </c>
      <c r="AR37" s="4">
        <v>6</v>
      </c>
      <c r="AS37" s="4">
        <v>13.23</v>
      </c>
      <c r="AT37" s="4">
        <v>2</v>
      </c>
      <c r="AU37" s="18">
        <f t="shared" si="13"/>
        <v>0.4</v>
      </c>
      <c r="BG37" s="4">
        <v>6</v>
      </c>
      <c r="BH37" s="4"/>
      <c r="BI37" s="4"/>
      <c r="BJ37" s="18">
        <f t="shared" si="14"/>
        <v>0</v>
      </c>
    </row>
    <row r="38" spans="1:62">
      <c r="F38" s="4">
        <v>7</v>
      </c>
      <c r="G38" s="1">
        <v>15</v>
      </c>
      <c r="H38" s="4">
        <v>37.69</v>
      </c>
      <c r="I38" s="4">
        <v>5</v>
      </c>
      <c r="J38" s="18">
        <f t="shared" si="10"/>
        <v>1</v>
      </c>
      <c r="N38" s="4">
        <v>7</v>
      </c>
      <c r="O38" s="4">
        <v>37.69</v>
      </c>
      <c r="P38" s="4">
        <v>5</v>
      </c>
      <c r="Q38" s="18">
        <f t="shared" si="11"/>
        <v>1</v>
      </c>
      <c r="AC38" s="4">
        <v>7</v>
      </c>
      <c r="AD38" s="4">
        <v>37.69</v>
      </c>
      <c r="AE38" s="4">
        <v>4</v>
      </c>
      <c r="AF38" s="18">
        <f t="shared" si="12"/>
        <v>0.8</v>
      </c>
      <c r="AR38" s="4">
        <v>7</v>
      </c>
      <c r="AS38" s="4">
        <v>13.23</v>
      </c>
      <c r="AT38" s="4">
        <v>2</v>
      </c>
      <c r="AU38" s="18">
        <f t="shared" si="13"/>
        <v>0.4</v>
      </c>
      <c r="BG38" s="4">
        <v>7</v>
      </c>
      <c r="BH38" s="4"/>
      <c r="BI38" s="4"/>
      <c r="BJ38" s="18">
        <f t="shared" si="14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8">
        <f t="shared" si="10"/>
        <v>1</v>
      </c>
      <c r="N39" s="4">
        <v>8</v>
      </c>
      <c r="O39" s="4">
        <v>37.69</v>
      </c>
      <c r="P39" s="4">
        <v>5</v>
      </c>
      <c r="Q39" s="18">
        <f t="shared" si="11"/>
        <v>1</v>
      </c>
      <c r="AC39" s="4">
        <v>8</v>
      </c>
      <c r="AD39" s="4">
        <v>37.69</v>
      </c>
      <c r="AE39" s="4">
        <v>5</v>
      </c>
      <c r="AF39" s="18">
        <f t="shared" si="12"/>
        <v>1</v>
      </c>
      <c r="AR39" s="4">
        <v>8</v>
      </c>
      <c r="AS39" s="4">
        <v>37.69</v>
      </c>
      <c r="AT39" s="4">
        <v>5</v>
      </c>
      <c r="AU39" s="18">
        <f t="shared" si="13"/>
        <v>1</v>
      </c>
      <c r="BG39" s="4">
        <v>8</v>
      </c>
      <c r="BH39" s="4"/>
      <c r="BI39" s="4"/>
      <c r="BJ39" s="18">
        <f t="shared" si="14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8">
        <f t="shared" si="10"/>
        <v>1</v>
      </c>
      <c r="N40" s="4">
        <v>9</v>
      </c>
      <c r="O40" s="4">
        <v>37.69</v>
      </c>
      <c r="P40" s="4">
        <v>5</v>
      </c>
      <c r="Q40" s="18">
        <f t="shared" si="11"/>
        <v>1</v>
      </c>
      <c r="AC40" s="4">
        <v>9</v>
      </c>
      <c r="AD40" s="4">
        <v>37.69</v>
      </c>
      <c r="AE40" s="4">
        <v>5</v>
      </c>
      <c r="AF40" s="18">
        <f t="shared" si="12"/>
        <v>1</v>
      </c>
      <c r="AR40" s="4">
        <v>9</v>
      </c>
      <c r="AS40" s="4">
        <v>37.69</v>
      </c>
      <c r="AT40" s="4">
        <v>5</v>
      </c>
      <c r="AU40" s="18">
        <f t="shared" si="13"/>
        <v>1</v>
      </c>
      <c r="BG40" s="4">
        <v>9</v>
      </c>
      <c r="BH40" s="4"/>
      <c r="BI40" s="4"/>
      <c r="BJ40" s="18">
        <f t="shared" si="14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8">
        <f t="shared" si="10"/>
        <v>1</v>
      </c>
      <c r="N41" s="4">
        <v>10</v>
      </c>
      <c r="O41" s="4">
        <v>37.69</v>
      </c>
      <c r="P41" s="4">
        <v>5</v>
      </c>
      <c r="Q41" s="18">
        <f t="shared" si="11"/>
        <v>1</v>
      </c>
      <c r="AC41" s="4">
        <v>10</v>
      </c>
      <c r="AD41" s="4">
        <v>37.69</v>
      </c>
      <c r="AE41" s="4">
        <v>5</v>
      </c>
      <c r="AF41" s="18">
        <f t="shared" si="12"/>
        <v>1</v>
      </c>
      <c r="AR41" s="4">
        <v>10</v>
      </c>
      <c r="AS41" s="4">
        <v>37.69</v>
      </c>
      <c r="AT41" s="4">
        <v>5</v>
      </c>
      <c r="AU41" s="18">
        <f t="shared" si="13"/>
        <v>1</v>
      </c>
      <c r="BG41" s="4">
        <v>10</v>
      </c>
      <c r="BH41" s="4"/>
      <c r="BI41" s="4"/>
      <c r="BJ41" s="18">
        <f t="shared" si="14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8">
        <f t="shared" si="11"/>
        <v>1</v>
      </c>
      <c r="AC42" s="4">
        <v>11</v>
      </c>
      <c r="AD42" s="4">
        <v>37.69</v>
      </c>
      <c r="AE42" s="4">
        <v>5</v>
      </c>
      <c r="AF42" s="18">
        <f t="shared" si="12"/>
        <v>1</v>
      </c>
      <c r="AR42" s="4">
        <v>11</v>
      </c>
      <c r="AS42" s="4">
        <v>37.69</v>
      </c>
      <c r="AT42" s="4">
        <v>5</v>
      </c>
      <c r="AU42" s="18">
        <f t="shared" si="13"/>
        <v>1</v>
      </c>
      <c r="BG42" s="4">
        <v>11</v>
      </c>
      <c r="BH42" s="4"/>
      <c r="BI42" s="4"/>
      <c r="BJ42" s="18">
        <f t="shared" si="14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8">
        <f t="shared" si="11"/>
        <v>1</v>
      </c>
      <c r="AC43" s="4">
        <v>12</v>
      </c>
      <c r="AD43" s="4">
        <v>37.69</v>
      </c>
      <c r="AE43" s="4">
        <v>5</v>
      </c>
      <c r="AF43" s="18">
        <f t="shared" si="12"/>
        <v>1</v>
      </c>
      <c r="AR43" s="4">
        <v>12</v>
      </c>
      <c r="AS43" s="4">
        <v>37.69</v>
      </c>
      <c r="AT43" s="4">
        <v>5</v>
      </c>
      <c r="AU43" s="18">
        <f t="shared" si="13"/>
        <v>1</v>
      </c>
      <c r="BG43" s="4">
        <v>12</v>
      </c>
      <c r="BH43" s="4"/>
      <c r="BI43" s="4"/>
      <c r="BJ43" s="18">
        <f t="shared" si="14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8">
        <f t="shared" si="11"/>
        <v>1</v>
      </c>
      <c r="AC44" s="4">
        <v>13</v>
      </c>
      <c r="AD44" s="4">
        <v>49.92</v>
      </c>
      <c r="AE44" s="4">
        <v>5</v>
      </c>
      <c r="AF44" s="18">
        <f t="shared" si="12"/>
        <v>1</v>
      </c>
      <c r="AR44" s="4">
        <v>13</v>
      </c>
      <c r="AS44" s="4">
        <v>13.23</v>
      </c>
      <c r="AT44" s="4">
        <v>2</v>
      </c>
      <c r="AU44" s="18">
        <f t="shared" si="13"/>
        <v>0.4</v>
      </c>
      <c r="BG44" s="4">
        <v>13</v>
      </c>
      <c r="BH44" s="4"/>
      <c r="BI44" s="4"/>
      <c r="BJ44" s="18">
        <f t="shared" si="14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8">
        <f t="shared" si="11"/>
        <v>1</v>
      </c>
      <c r="AC45" s="4">
        <v>14</v>
      </c>
      <c r="AD45" s="4">
        <v>30.47</v>
      </c>
      <c r="AE45" s="4">
        <v>4</v>
      </c>
      <c r="AF45" s="18">
        <f t="shared" si="12"/>
        <v>0.8</v>
      </c>
      <c r="AR45" s="4">
        <v>14</v>
      </c>
      <c r="AS45" s="4">
        <v>37.69</v>
      </c>
      <c r="AT45" s="4">
        <v>4</v>
      </c>
      <c r="AU45" s="18">
        <f t="shared" si="13"/>
        <v>0.8</v>
      </c>
      <c r="BG45" s="4">
        <v>14</v>
      </c>
      <c r="BH45" s="4"/>
      <c r="BI45" s="4"/>
      <c r="BJ45" s="18">
        <f t="shared" si="14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8">
        <f t="shared" si="11"/>
        <v>1</v>
      </c>
      <c r="AC46" s="4">
        <v>15</v>
      </c>
      <c r="AD46" s="4">
        <v>37.69</v>
      </c>
      <c r="AE46" s="4">
        <v>5</v>
      </c>
      <c r="AF46" s="18">
        <f t="shared" si="12"/>
        <v>1</v>
      </c>
      <c r="AR46" s="4">
        <v>15</v>
      </c>
      <c r="AS46" s="4">
        <v>13.23</v>
      </c>
      <c r="AT46" s="4">
        <v>2</v>
      </c>
      <c r="AU46" s="18">
        <f t="shared" si="13"/>
        <v>0.4</v>
      </c>
      <c r="BG46" s="4">
        <v>15</v>
      </c>
      <c r="BH46" s="4"/>
      <c r="BI46" s="4"/>
      <c r="BJ46" s="18">
        <f t="shared" si="14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8">
        <f t="shared" si="11"/>
        <v>1</v>
      </c>
      <c r="AC47" s="4">
        <v>16</v>
      </c>
      <c r="AD47" s="4">
        <v>37.700000000000003</v>
      </c>
      <c r="AE47" s="4">
        <v>5</v>
      </c>
      <c r="AF47" s="18">
        <f t="shared" si="12"/>
        <v>1</v>
      </c>
      <c r="AR47" s="4">
        <v>16</v>
      </c>
      <c r="AS47" s="4">
        <v>37.700000000000003</v>
      </c>
      <c r="AT47" s="4">
        <v>5</v>
      </c>
      <c r="AU47" s="18">
        <f t="shared" si="13"/>
        <v>1</v>
      </c>
      <c r="BG47" s="4">
        <v>16</v>
      </c>
      <c r="BH47" s="4"/>
      <c r="BI47" s="4"/>
      <c r="BJ47" s="18">
        <f t="shared" si="14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8">
        <f t="shared" si="11"/>
        <v>1</v>
      </c>
      <c r="AC48" s="4">
        <v>17</v>
      </c>
      <c r="AD48" s="4">
        <v>37.69</v>
      </c>
      <c r="AE48" s="4">
        <v>5</v>
      </c>
      <c r="AF48" s="18">
        <f t="shared" si="12"/>
        <v>1</v>
      </c>
      <c r="AR48" s="4">
        <v>17</v>
      </c>
      <c r="AS48" s="4">
        <v>37.69</v>
      </c>
      <c r="AT48" s="4">
        <v>5</v>
      </c>
      <c r="AU48" s="18">
        <f t="shared" si="13"/>
        <v>1</v>
      </c>
      <c r="BG48" s="4">
        <v>17</v>
      </c>
      <c r="BH48" s="4"/>
      <c r="BI48" s="4"/>
      <c r="BJ48" s="18">
        <f t="shared" si="14"/>
        <v>0</v>
      </c>
    </row>
    <row r="49" spans="1:73">
      <c r="F49" s="4">
        <v>18</v>
      </c>
      <c r="N49" s="4">
        <v>18</v>
      </c>
      <c r="O49" s="4">
        <v>37.69</v>
      </c>
      <c r="P49" s="4">
        <v>5</v>
      </c>
      <c r="Q49" s="18">
        <f t="shared" si="11"/>
        <v>1</v>
      </c>
      <c r="AC49" s="4">
        <v>18</v>
      </c>
      <c r="AD49" s="4">
        <v>49.92</v>
      </c>
      <c r="AE49" s="4">
        <v>5</v>
      </c>
      <c r="AF49" s="18">
        <f t="shared" si="12"/>
        <v>1</v>
      </c>
      <c r="AR49" s="4">
        <v>18</v>
      </c>
      <c r="AS49" s="4">
        <v>49.92</v>
      </c>
      <c r="AT49" s="4">
        <v>5</v>
      </c>
      <c r="AU49" s="18">
        <f t="shared" si="13"/>
        <v>1</v>
      </c>
      <c r="BG49" s="4">
        <v>18</v>
      </c>
      <c r="BH49" s="4"/>
      <c r="BI49" s="4"/>
      <c r="BJ49" s="18">
        <f t="shared" si="14"/>
        <v>0</v>
      </c>
    </row>
    <row r="50" spans="1:73">
      <c r="F50" s="4">
        <v>19</v>
      </c>
      <c r="N50" s="4">
        <v>19</v>
      </c>
      <c r="O50" s="4">
        <v>37.69</v>
      </c>
      <c r="P50" s="4">
        <v>5</v>
      </c>
      <c r="Q50" s="18">
        <f t="shared" si="11"/>
        <v>1</v>
      </c>
      <c r="AC50" s="4">
        <v>19</v>
      </c>
      <c r="AD50" s="4">
        <v>49.92</v>
      </c>
      <c r="AE50" s="4">
        <v>5</v>
      </c>
      <c r="AF50" s="18">
        <f t="shared" si="12"/>
        <v>1</v>
      </c>
      <c r="AR50" s="4">
        <v>19</v>
      </c>
      <c r="AS50" s="4">
        <v>49.92</v>
      </c>
      <c r="AT50" s="4">
        <v>5</v>
      </c>
      <c r="AU50" s="18">
        <f t="shared" si="13"/>
        <v>1</v>
      </c>
      <c r="BG50" s="4">
        <v>19</v>
      </c>
      <c r="BH50" s="4"/>
      <c r="BI50" s="4"/>
      <c r="BJ50" s="18">
        <f t="shared" si="14"/>
        <v>0</v>
      </c>
    </row>
    <row r="51" spans="1:73">
      <c r="F51" s="4">
        <v>20</v>
      </c>
      <c r="N51" s="4">
        <v>20</v>
      </c>
      <c r="O51" s="4">
        <v>37.69</v>
      </c>
      <c r="P51" s="4">
        <v>5</v>
      </c>
      <c r="Q51" s="18">
        <f t="shared" si="11"/>
        <v>1</v>
      </c>
      <c r="AC51" s="4">
        <v>20</v>
      </c>
      <c r="AD51" s="4">
        <v>37.69</v>
      </c>
      <c r="AE51" s="4">
        <v>5</v>
      </c>
      <c r="AF51" s="18">
        <f t="shared" si="12"/>
        <v>1</v>
      </c>
      <c r="AR51" s="4">
        <v>20</v>
      </c>
      <c r="AS51" s="4">
        <v>37.69</v>
      </c>
      <c r="AT51" s="4">
        <v>5</v>
      </c>
      <c r="AU51" s="18">
        <f t="shared" si="13"/>
        <v>1</v>
      </c>
      <c r="BG51" s="4">
        <v>20</v>
      </c>
      <c r="BH51" s="4"/>
      <c r="BI51" s="4"/>
      <c r="BJ51" s="18">
        <f t="shared" si="14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5</v>
      </c>
      <c r="B57" s="15">
        <f>B32</f>
        <v>16</v>
      </c>
      <c r="C57" s="15">
        <f t="shared" ref="C57:D57" si="17">C32</f>
        <v>16</v>
      </c>
      <c r="D57" s="15">
        <f t="shared" si="17"/>
        <v>1.953125E-2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37.69</v>
      </c>
      <c r="P57" s="4">
        <v>5</v>
      </c>
      <c r="Q57" s="18">
        <f>P57/A$33</f>
        <v>1</v>
      </c>
      <c r="R57" s="94">
        <f>AVERAGE(O57:O76)</f>
        <v>37.690000000000012</v>
      </c>
      <c r="S57" s="94">
        <f>AVERAGEIF(O57:O76,"&gt;0")</f>
        <v>37.690000000000012</v>
      </c>
      <c r="T57" s="94">
        <f>VAR(O57:O76)</f>
        <v>2.1257725445955685E-28</v>
      </c>
      <c r="U57" s="94">
        <f>STDEV(O57:O76)</f>
        <v>1.4580029302424492E-14</v>
      </c>
      <c r="V57" s="95">
        <f>AVERAGE(Q57:Q76)</f>
        <v>1</v>
      </c>
      <c r="W57" s="46">
        <v>37.69</v>
      </c>
      <c r="X57" s="64">
        <v>0</v>
      </c>
      <c r="Y57" s="64">
        <v>5</v>
      </c>
      <c r="Z57" s="64">
        <v>0</v>
      </c>
      <c r="AA57" s="47">
        <f>Y57/$A58</f>
        <v>1</v>
      </c>
      <c r="AB57" s="47">
        <f>Z57/$A$33</f>
        <v>0</v>
      </c>
      <c r="AC57" s="4">
        <v>1</v>
      </c>
      <c r="AD57" s="4">
        <v>37.69</v>
      </c>
      <c r="AE57" s="4">
        <v>5</v>
      </c>
      <c r="AF57" s="18">
        <f>AE57/A$34</f>
        <v>1</v>
      </c>
      <c r="AG57" s="94">
        <f>AVERAGE(AD57:AD76)</f>
        <v>38.804000000000009</v>
      </c>
      <c r="AH57" s="94">
        <f>AVERAGEIF(AD57:AD76,"&gt;0")</f>
        <v>38.804000000000009</v>
      </c>
      <c r="AI57" s="94">
        <f>VAR(AD57:AD76)</f>
        <v>65.749298947368132</v>
      </c>
      <c r="AJ57" s="94">
        <f>STDEV(AD57:AD76)</f>
        <v>8.1085941412410154</v>
      </c>
      <c r="AK57" s="95">
        <f>AVERAGE(AF57:AF76)</f>
        <v>0.95</v>
      </c>
      <c r="AL57" s="50">
        <v>38.799999999999997</v>
      </c>
      <c r="AM57" s="65">
        <v>3.79</v>
      </c>
      <c r="AN57" s="65">
        <v>4.75</v>
      </c>
      <c r="AO57" s="65">
        <v>0.33500000000000002</v>
      </c>
      <c r="AP57" s="51">
        <f>AN57/$A59</f>
        <v>0.95</v>
      </c>
      <c r="AQ57" s="51">
        <f>AO57/$A$34</f>
        <v>6.7000000000000004E-2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8">A33</f>
        <v>5</v>
      </c>
      <c r="B58" s="16">
        <f t="shared" ref="B58:D58" si="19">B33</f>
        <v>15</v>
      </c>
      <c r="C58" s="16">
        <f t="shared" si="19"/>
        <v>15</v>
      </c>
      <c r="D58" s="16">
        <f t="shared" si="19"/>
        <v>2.2222222222222223E-2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37.69</v>
      </c>
      <c r="P58" s="4">
        <v>5</v>
      </c>
      <c r="Q58" s="18">
        <f t="shared" ref="Q58:Q76" si="20">P58/A$33</f>
        <v>1</v>
      </c>
      <c r="AC58" s="4">
        <v>2</v>
      </c>
      <c r="AD58" s="4">
        <v>49.93</v>
      </c>
      <c r="AE58" s="4">
        <v>5</v>
      </c>
      <c r="AF58" s="18">
        <f t="shared" ref="AF58:AF76" si="21">AE58/A$34</f>
        <v>1</v>
      </c>
      <c r="AO58" s="66"/>
      <c r="AR58" s="4">
        <v>2</v>
      </c>
      <c r="AS58" s="4"/>
      <c r="AT58" s="4"/>
      <c r="AU58" s="18">
        <f t="shared" ref="AU58:AU76" si="22">AT58/A$35</f>
        <v>0</v>
      </c>
      <c r="BG58" s="4">
        <v>2</v>
      </c>
      <c r="BH58" s="4"/>
      <c r="BI58" s="4"/>
      <c r="BJ58" s="18">
        <f t="shared" ref="BJ58:BJ76" si="23">BI58/A$61</f>
        <v>0</v>
      </c>
    </row>
    <row r="59" spans="1:73">
      <c r="A59" s="4">
        <f t="shared" si="18"/>
        <v>5</v>
      </c>
      <c r="B59" s="49">
        <f t="shared" ref="B59:D59" si="24">B34</f>
        <v>22</v>
      </c>
      <c r="C59" s="49">
        <f t="shared" si="24"/>
        <v>22</v>
      </c>
      <c r="D59" s="49">
        <f t="shared" si="24"/>
        <v>1.0330578512396695E-2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37.69</v>
      </c>
      <c r="P59" s="4">
        <v>5</v>
      </c>
      <c r="Q59" s="18">
        <f t="shared" si="20"/>
        <v>1</v>
      </c>
      <c r="AC59" s="4">
        <v>3</v>
      </c>
      <c r="AD59" s="4">
        <v>37.69</v>
      </c>
      <c r="AE59" s="4">
        <v>5</v>
      </c>
      <c r="AF59" s="18">
        <f t="shared" si="21"/>
        <v>1</v>
      </c>
      <c r="AR59" s="4">
        <v>3</v>
      </c>
      <c r="AS59" s="4"/>
      <c r="AT59" s="4"/>
      <c r="AU59" s="18">
        <f t="shared" si="22"/>
        <v>0</v>
      </c>
      <c r="BG59" s="4">
        <v>3</v>
      </c>
      <c r="BH59" s="4"/>
      <c r="BI59" s="4"/>
      <c r="BJ59" s="18">
        <f t="shared" si="23"/>
        <v>0</v>
      </c>
    </row>
    <row r="60" spans="1:73">
      <c r="A60" s="4">
        <f t="shared" si="18"/>
        <v>5</v>
      </c>
      <c r="B60" s="52">
        <f t="shared" ref="B60:D61" si="25">B35</f>
        <v>25</v>
      </c>
      <c r="C60" s="52">
        <f t="shared" si="25"/>
        <v>25</v>
      </c>
      <c r="D60" s="52">
        <f t="shared" si="25"/>
        <v>8.0000000000000002E-3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37.69</v>
      </c>
      <c r="P60" s="4">
        <v>5</v>
      </c>
      <c r="Q60" s="18">
        <f t="shared" si="20"/>
        <v>1</v>
      </c>
      <c r="AC60" s="4">
        <v>4</v>
      </c>
      <c r="AD60" s="4">
        <v>42.7</v>
      </c>
      <c r="AE60" s="4">
        <v>5</v>
      </c>
      <c r="AF60" s="18">
        <f t="shared" si="21"/>
        <v>1</v>
      </c>
      <c r="AR60" s="4">
        <v>4</v>
      </c>
      <c r="AS60" s="4"/>
      <c r="AT60" s="4"/>
      <c r="AU60" s="18">
        <f t="shared" si="22"/>
        <v>0</v>
      </c>
      <c r="BG60" s="4">
        <v>4</v>
      </c>
      <c r="BH60" s="4"/>
      <c r="BI60" s="4"/>
      <c r="BJ60" s="18">
        <f t="shared" si="23"/>
        <v>0</v>
      </c>
    </row>
    <row r="61" spans="1:73">
      <c r="A61" s="4">
        <f t="shared" si="18"/>
        <v>5</v>
      </c>
      <c r="B61" s="169">
        <f t="shared" si="25"/>
        <v>25</v>
      </c>
      <c r="C61" s="169">
        <f t="shared" si="25"/>
        <v>25</v>
      </c>
      <c r="D61" s="169">
        <f t="shared" si="25"/>
        <v>8.0000000000000002E-3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37.69</v>
      </c>
      <c r="P61" s="4">
        <v>5</v>
      </c>
      <c r="Q61" s="18">
        <f t="shared" si="20"/>
        <v>1</v>
      </c>
      <c r="AC61" s="4">
        <v>5</v>
      </c>
      <c r="AD61" s="4">
        <v>37.700000000000003</v>
      </c>
      <c r="AE61" s="4">
        <v>5</v>
      </c>
      <c r="AF61" s="18">
        <f t="shared" si="21"/>
        <v>1</v>
      </c>
      <c r="AR61" s="4">
        <v>5</v>
      </c>
      <c r="AS61" s="4"/>
      <c r="AT61" s="4"/>
      <c r="AU61" s="18">
        <f t="shared" si="22"/>
        <v>0</v>
      </c>
      <c r="BG61" s="4">
        <v>5</v>
      </c>
      <c r="BH61" s="4"/>
      <c r="BI61" s="4"/>
      <c r="BJ61" s="18">
        <f t="shared" si="23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37.69</v>
      </c>
      <c r="P62" s="4">
        <v>5</v>
      </c>
      <c r="Q62" s="18">
        <f t="shared" si="20"/>
        <v>1</v>
      </c>
      <c r="AC62" s="4">
        <v>6</v>
      </c>
      <c r="AD62" s="4">
        <v>13.23</v>
      </c>
      <c r="AE62" s="4">
        <v>2</v>
      </c>
      <c r="AF62" s="18">
        <f t="shared" si="21"/>
        <v>0.4</v>
      </c>
      <c r="AR62" s="4">
        <v>6</v>
      </c>
      <c r="AS62" s="4"/>
      <c r="AT62" s="4"/>
      <c r="AU62" s="18">
        <f t="shared" si="22"/>
        <v>0</v>
      </c>
      <c r="BG62" s="4">
        <v>6</v>
      </c>
      <c r="BH62" s="4"/>
      <c r="BI62" s="4"/>
      <c r="BJ62" s="18">
        <f t="shared" si="23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37.69</v>
      </c>
      <c r="P63" s="4">
        <v>5</v>
      </c>
      <c r="Q63" s="18">
        <f t="shared" si="20"/>
        <v>1</v>
      </c>
      <c r="AC63" s="4">
        <v>7</v>
      </c>
      <c r="AD63" s="4">
        <v>37.69</v>
      </c>
      <c r="AE63" s="4">
        <v>4</v>
      </c>
      <c r="AF63" s="18">
        <f t="shared" si="21"/>
        <v>0.8</v>
      </c>
      <c r="AR63" s="4">
        <v>7</v>
      </c>
      <c r="AS63" s="4"/>
      <c r="AT63" s="4"/>
      <c r="AU63" s="18">
        <f t="shared" si="22"/>
        <v>0</v>
      </c>
      <c r="BG63" s="4">
        <v>7</v>
      </c>
      <c r="BH63" s="4"/>
      <c r="BI63" s="4"/>
      <c r="BJ63" s="18">
        <f t="shared" si="23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37.69</v>
      </c>
      <c r="P64" s="4">
        <v>5</v>
      </c>
      <c r="Q64" s="18">
        <f t="shared" si="20"/>
        <v>1</v>
      </c>
      <c r="AC64" s="4">
        <v>8</v>
      </c>
      <c r="AD64" s="4">
        <v>37.69</v>
      </c>
      <c r="AE64" s="4">
        <v>5</v>
      </c>
      <c r="AF64" s="18">
        <f t="shared" si="21"/>
        <v>1</v>
      </c>
      <c r="AR64" s="4">
        <v>8</v>
      </c>
      <c r="AS64" s="4"/>
      <c r="AT64" s="4"/>
      <c r="AU64" s="18">
        <f t="shared" si="22"/>
        <v>0</v>
      </c>
      <c r="BG64" s="4">
        <v>8</v>
      </c>
      <c r="BH64" s="4"/>
      <c r="BI64" s="4"/>
      <c r="BJ64" s="18">
        <f t="shared" si="23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37.69</v>
      </c>
      <c r="P65" s="4">
        <v>5</v>
      </c>
      <c r="Q65" s="18">
        <f t="shared" si="20"/>
        <v>1</v>
      </c>
      <c r="AC65" s="4">
        <v>9</v>
      </c>
      <c r="AD65" s="4">
        <v>37.69</v>
      </c>
      <c r="AE65" s="4">
        <v>5</v>
      </c>
      <c r="AF65" s="18">
        <f t="shared" si="21"/>
        <v>1</v>
      </c>
      <c r="AR65" s="4">
        <v>9</v>
      </c>
      <c r="AS65" s="4"/>
      <c r="AT65" s="4"/>
      <c r="AU65" s="18">
        <f t="shared" si="22"/>
        <v>0</v>
      </c>
      <c r="BG65" s="4">
        <v>9</v>
      </c>
      <c r="BH65" s="4"/>
      <c r="BI65" s="4"/>
      <c r="BJ65" s="18">
        <f t="shared" si="23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37.69</v>
      </c>
      <c r="P66" s="4">
        <v>5</v>
      </c>
      <c r="Q66" s="18">
        <f t="shared" si="20"/>
        <v>1</v>
      </c>
      <c r="AC66" s="4">
        <v>10</v>
      </c>
      <c r="AD66" s="4">
        <v>37.69</v>
      </c>
      <c r="AE66" s="4">
        <v>5</v>
      </c>
      <c r="AF66" s="18">
        <f t="shared" si="21"/>
        <v>1</v>
      </c>
      <c r="AR66" s="4">
        <v>10</v>
      </c>
      <c r="AS66" s="4"/>
      <c r="AT66" s="4"/>
      <c r="AU66" s="18">
        <f t="shared" si="22"/>
        <v>0</v>
      </c>
      <c r="BG66" s="4">
        <v>10</v>
      </c>
      <c r="BH66" s="4"/>
      <c r="BI66" s="4"/>
      <c r="BJ66" s="18">
        <f t="shared" si="23"/>
        <v>0</v>
      </c>
    </row>
    <row r="67" spans="6:6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8">
        <f t="shared" si="20"/>
        <v>1</v>
      </c>
      <c r="AC67" s="4">
        <v>11</v>
      </c>
      <c r="AD67" s="4">
        <v>37.69</v>
      </c>
      <c r="AE67" s="4">
        <v>5</v>
      </c>
      <c r="AF67" s="18">
        <f t="shared" si="21"/>
        <v>1</v>
      </c>
      <c r="AR67" s="4">
        <v>11</v>
      </c>
      <c r="AS67" s="4"/>
      <c r="AT67" s="4"/>
      <c r="AU67" s="18">
        <f t="shared" si="22"/>
        <v>0</v>
      </c>
      <c r="BG67" s="4">
        <v>11</v>
      </c>
      <c r="BH67" s="4"/>
      <c r="BI67" s="4"/>
      <c r="BJ67" s="18">
        <f t="shared" si="23"/>
        <v>0</v>
      </c>
    </row>
    <row r="68" spans="6:6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8">
        <f t="shared" si="20"/>
        <v>1</v>
      </c>
      <c r="AC68" s="4">
        <v>12</v>
      </c>
      <c r="AD68" s="4">
        <v>37.69</v>
      </c>
      <c r="AE68" s="4">
        <v>5</v>
      </c>
      <c r="AF68" s="18">
        <f t="shared" si="21"/>
        <v>1</v>
      </c>
      <c r="AR68" s="4">
        <v>12</v>
      </c>
      <c r="AS68" s="4"/>
      <c r="AT68" s="4"/>
      <c r="AU68" s="18">
        <f t="shared" si="22"/>
        <v>0</v>
      </c>
      <c r="BG68" s="4">
        <v>12</v>
      </c>
      <c r="BH68" s="4"/>
      <c r="BI68" s="4"/>
      <c r="BJ68" s="18">
        <f t="shared" si="23"/>
        <v>0</v>
      </c>
    </row>
    <row r="69" spans="6:6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8">
        <f t="shared" si="20"/>
        <v>1</v>
      </c>
      <c r="AC69" s="4">
        <v>13</v>
      </c>
      <c r="AD69" s="4">
        <v>49.92</v>
      </c>
      <c r="AE69" s="4">
        <v>5</v>
      </c>
      <c r="AF69" s="18">
        <f t="shared" si="21"/>
        <v>1</v>
      </c>
      <c r="AR69" s="4">
        <v>13</v>
      </c>
      <c r="AS69" s="4"/>
      <c r="AT69" s="4"/>
      <c r="AU69" s="18">
        <f t="shared" si="22"/>
        <v>0</v>
      </c>
      <c r="BG69" s="4">
        <v>13</v>
      </c>
      <c r="BH69" s="4"/>
      <c r="BI69" s="4"/>
      <c r="BJ69" s="18">
        <f t="shared" si="23"/>
        <v>0</v>
      </c>
    </row>
    <row r="70" spans="6:6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8">
        <f t="shared" si="20"/>
        <v>1</v>
      </c>
      <c r="AC70" s="4">
        <v>14</v>
      </c>
      <c r="AD70" s="4">
        <v>30.47</v>
      </c>
      <c r="AE70" s="4">
        <v>4</v>
      </c>
      <c r="AF70" s="18">
        <f t="shared" si="21"/>
        <v>0.8</v>
      </c>
      <c r="AR70" s="4">
        <v>14</v>
      </c>
      <c r="AS70" s="4"/>
      <c r="AT70" s="4"/>
      <c r="AU70" s="18">
        <f t="shared" si="22"/>
        <v>0</v>
      </c>
      <c r="BG70" s="4">
        <v>14</v>
      </c>
      <c r="BH70" s="4"/>
      <c r="BI70" s="4"/>
      <c r="BJ70" s="18">
        <f t="shared" si="23"/>
        <v>0</v>
      </c>
    </row>
    <row r="71" spans="6:6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8">
        <f t="shared" si="20"/>
        <v>1</v>
      </c>
      <c r="AC71" s="4">
        <v>15</v>
      </c>
      <c r="AD71" s="4">
        <v>37.69</v>
      </c>
      <c r="AE71" s="4">
        <v>5</v>
      </c>
      <c r="AF71" s="18">
        <f t="shared" si="21"/>
        <v>1</v>
      </c>
      <c r="AR71" s="4">
        <v>15</v>
      </c>
      <c r="AS71" s="4"/>
      <c r="AT71" s="4"/>
      <c r="AU71" s="18">
        <f t="shared" si="22"/>
        <v>0</v>
      </c>
      <c r="BG71" s="4">
        <v>15</v>
      </c>
      <c r="BH71" s="4"/>
      <c r="BI71" s="4"/>
      <c r="BJ71" s="18">
        <f t="shared" si="23"/>
        <v>0</v>
      </c>
    </row>
    <row r="72" spans="6:6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8">
        <f t="shared" si="20"/>
        <v>1</v>
      </c>
      <c r="AC72" s="4">
        <v>16</v>
      </c>
      <c r="AD72" s="4">
        <v>37.700000000000003</v>
      </c>
      <c r="AE72" s="4">
        <v>5</v>
      </c>
      <c r="AF72" s="18">
        <f t="shared" si="21"/>
        <v>1</v>
      </c>
      <c r="AR72" s="4">
        <v>16</v>
      </c>
      <c r="AS72" s="4"/>
      <c r="AT72" s="4"/>
      <c r="AU72" s="18">
        <f t="shared" si="22"/>
        <v>0</v>
      </c>
      <c r="BG72" s="4">
        <v>16</v>
      </c>
      <c r="BH72" s="4"/>
      <c r="BI72" s="4"/>
      <c r="BJ72" s="18">
        <f t="shared" si="23"/>
        <v>0</v>
      </c>
    </row>
    <row r="73" spans="6:6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8">
        <f t="shared" si="20"/>
        <v>1</v>
      </c>
      <c r="AC73" s="4">
        <v>17</v>
      </c>
      <c r="AD73" s="4">
        <v>37.69</v>
      </c>
      <c r="AE73" s="4">
        <v>5</v>
      </c>
      <c r="AF73" s="18">
        <f t="shared" si="21"/>
        <v>1</v>
      </c>
      <c r="AR73" s="4">
        <v>17</v>
      </c>
      <c r="AS73" s="4"/>
      <c r="AT73" s="4"/>
      <c r="AU73" s="18">
        <f t="shared" si="22"/>
        <v>0</v>
      </c>
      <c r="BG73" s="4">
        <v>17</v>
      </c>
      <c r="BH73" s="4"/>
      <c r="BI73" s="4"/>
      <c r="BJ73" s="18">
        <f t="shared" si="23"/>
        <v>0</v>
      </c>
    </row>
    <row r="74" spans="6:6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8">
        <f t="shared" si="20"/>
        <v>1</v>
      </c>
      <c r="AC74" s="4">
        <v>18</v>
      </c>
      <c r="AD74" s="4">
        <v>49.92</v>
      </c>
      <c r="AE74" s="4">
        <v>5</v>
      </c>
      <c r="AF74" s="18">
        <f t="shared" si="21"/>
        <v>1</v>
      </c>
      <c r="AR74" s="4">
        <v>18</v>
      </c>
      <c r="AS74" s="4"/>
      <c r="AT74" s="4"/>
      <c r="AU74" s="18">
        <f t="shared" si="22"/>
        <v>0</v>
      </c>
      <c r="BG74" s="4">
        <v>18</v>
      </c>
      <c r="BH74" s="4"/>
      <c r="BI74" s="4"/>
      <c r="BJ74" s="18">
        <f t="shared" si="23"/>
        <v>0</v>
      </c>
    </row>
    <row r="75" spans="6:6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8">
        <f t="shared" si="20"/>
        <v>1</v>
      </c>
      <c r="AC75" s="4">
        <v>19</v>
      </c>
      <c r="AD75" s="4">
        <v>49.92</v>
      </c>
      <c r="AE75" s="4">
        <v>5</v>
      </c>
      <c r="AF75" s="18">
        <f t="shared" si="21"/>
        <v>1</v>
      </c>
      <c r="AR75" s="4">
        <v>19</v>
      </c>
      <c r="AS75" s="4"/>
      <c r="AT75" s="4"/>
      <c r="AU75" s="18">
        <f t="shared" si="22"/>
        <v>0</v>
      </c>
      <c r="BG75" s="4">
        <v>19</v>
      </c>
      <c r="BH75" s="4"/>
      <c r="BI75" s="4"/>
      <c r="BJ75" s="18">
        <f t="shared" si="23"/>
        <v>0</v>
      </c>
    </row>
    <row r="76" spans="6:6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8">
        <f t="shared" si="20"/>
        <v>1</v>
      </c>
      <c r="AC76" s="4">
        <v>20</v>
      </c>
      <c r="AD76" s="4">
        <v>37.69</v>
      </c>
      <c r="AE76" s="4">
        <v>5</v>
      </c>
      <c r="AF76" s="18">
        <f t="shared" si="21"/>
        <v>1</v>
      </c>
      <c r="AR76" s="4">
        <v>20</v>
      </c>
      <c r="AS76" s="4"/>
      <c r="AT76" s="4"/>
      <c r="AU76" s="18">
        <f t="shared" si="22"/>
        <v>0</v>
      </c>
      <c r="BG76" s="4">
        <v>20</v>
      </c>
      <c r="BH76" s="4"/>
      <c r="BI76" s="4"/>
      <c r="BJ76" s="18">
        <f t="shared" si="23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B1:F1"/>
    <mergeCell ref="A3:B3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BU76"/>
  <sheetViews>
    <sheetView topLeftCell="AP16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10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6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10</v>
      </c>
      <c r="B7" s="15">
        <v>30</v>
      </c>
      <c r="C7" s="15">
        <v>30</v>
      </c>
      <c r="D7" s="15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8">
        <f>I7/A$7</f>
        <v>1</v>
      </c>
      <c r="K7" s="14">
        <f>AVERAGE(H7:H16)</f>
        <v>54.376999999999995</v>
      </c>
      <c r="L7" s="14">
        <f>AVERAGEIF(H7:H16,"&gt;0")</f>
        <v>54.376999999999995</v>
      </c>
      <c r="M7" s="17">
        <f>AVERAGE(J7:J16)</f>
        <v>0.74</v>
      </c>
      <c r="N7" s="4">
        <v>1</v>
      </c>
      <c r="O7" s="4">
        <v>54.93</v>
      </c>
      <c r="P7" s="4">
        <v>10</v>
      </c>
      <c r="Q7" s="18">
        <f>P7/A$8</f>
        <v>1</v>
      </c>
      <c r="R7" s="94">
        <f>AVERAGE(O7:O26)</f>
        <v>65.746000000000009</v>
      </c>
      <c r="S7" s="94">
        <f>AVERAGEIF(O7:O26,"&gt;0")</f>
        <v>65.746000000000009</v>
      </c>
      <c r="T7" s="94">
        <f>VAR(O7:O26)</f>
        <v>216.6014884210515</v>
      </c>
      <c r="U7" s="94">
        <f>STDEV(O7:O26)</f>
        <v>14.717387282430652</v>
      </c>
      <c r="V7" s="95">
        <f>AVERAGE(Q7:Q26)</f>
        <v>0.94000000000000006</v>
      </c>
      <c r="W7" s="46">
        <v>65.7</v>
      </c>
      <c r="X7" s="64">
        <v>6.89</v>
      </c>
      <c r="Y7" s="64">
        <v>9.4</v>
      </c>
      <c r="Z7" s="64">
        <v>0.61499999999999999</v>
      </c>
      <c r="AA7" s="47">
        <f>Y7/$A8</f>
        <v>0.94000000000000006</v>
      </c>
      <c r="AB7" s="47">
        <f>Z7/$A$8</f>
        <v>6.1499999999999999E-2</v>
      </c>
      <c r="AC7" s="4">
        <v>1</v>
      </c>
      <c r="AD7" s="4">
        <v>74.39</v>
      </c>
      <c r="AE7" s="4">
        <v>8</v>
      </c>
      <c r="AF7" s="18">
        <f>AE7/A$9</f>
        <v>0.8</v>
      </c>
      <c r="AG7" s="94">
        <f>AVERAGE(AD7:AD26)</f>
        <v>42.375000000000007</v>
      </c>
      <c r="AH7" s="94">
        <f>AVERAGEIF(AD7:AD26,"&gt;0")</f>
        <v>47.083333333333343</v>
      </c>
      <c r="AI7" s="94">
        <f>VAR(AD7:AD26)</f>
        <v>543.53492105263092</v>
      </c>
      <c r="AJ7" s="94">
        <f>STDEV(AD7:AD26)</f>
        <v>23.313835399878563</v>
      </c>
      <c r="AK7" s="95">
        <f>AVERAGE(AF7:AF26)</f>
        <v>0.54500000000000015</v>
      </c>
      <c r="AL7" s="50">
        <v>42.4</v>
      </c>
      <c r="AM7" s="65">
        <v>10.9</v>
      </c>
      <c r="AN7" s="65">
        <v>5.45</v>
      </c>
      <c r="AO7" s="65">
        <v>1.29</v>
      </c>
      <c r="AP7" s="51">
        <f>AN7/$A9</f>
        <v>0.54500000000000004</v>
      </c>
      <c r="AQ7" s="51">
        <f>AO7/$A$9</f>
        <v>0.129</v>
      </c>
      <c r="AR7" s="4">
        <v>1</v>
      </c>
      <c r="AS7" s="4">
        <v>74.39</v>
      </c>
      <c r="AT7" s="4">
        <v>8</v>
      </c>
      <c r="AU7" s="18">
        <f>AT7/A$10</f>
        <v>0.8</v>
      </c>
      <c r="AV7" s="94">
        <f>AVERAGE(AS7:AS26)</f>
        <v>34.075500000000005</v>
      </c>
      <c r="AW7" s="94">
        <f>AVERAGEIF(AS7:AS26,"&gt;0")</f>
        <v>42.594375000000007</v>
      </c>
      <c r="AX7" s="94">
        <f>VAR(AS7:AS26)</f>
        <v>585.8392786842104</v>
      </c>
      <c r="AY7" s="94">
        <f>STDEV(AS7:AS26)</f>
        <v>24.204116977989724</v>
      </c>
      <c r="AZ7" s="95">
        <f>AVERAGE(AU7:AU26)</f>
        <v>0.47499999999999998</v>
      </c>
      <c r="BA7" s="185">
        <v>34.1</v>
      </c>
      <c r="BB7" s="186">
        <v>11.3</v>
      </c>
      <c r="BC7" s="186">
        <v>4.75</v>
      </c>
      <c r="BD7" s="186">
        <v>1.36</v>
      </c>
      <c r="BE7" s="187">
        <f>BC7/$A10</f>
        <v>0.47499999999999998</v>
      </c>
      <c r="BF7" s="187">
        <f>BD7/$A$10</f>
        <v>0.13600000000000001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v>10</v>
      </c>
      <c r="B8" s="16">
        <v>22</v>
      </c>
      <c r="C8" s="16">
        <v>22</v>
      </c>
      <c r="D8" s="16">
        <f t="shared" ref="D8:D10" si="0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8">
        <f t="shared" ref="J8:J16" si="1">I8/A$7</f>
        <v>1</v>
      </c>
      <c r="N8" s="4">
        <v>2</v>
      </c>
      <c r="O8" s="4">
        <v>74.400000000000006</v>
      </c>
      <c r="P8" s="4">
        <v>10</v>
      </c>
      <c r="Q8" s="18">
        <f t="shared" ref="Q8:Q26" si="2">P8/A$8</f>
        <v>1</v>
      </c>
      <c r="AC8" s="4">
        <v>2</v>
      </c>
      <c r="AD8" s="4">
        <v>86.62</v>
      </c>
      <c r="AE8" s="4">
        <v>10</v>
      </c>
      <c r="AF8" s="18">
        <f t="shared" ref="AF8:AF26" si="3">AE8/A$9</f>
        <v>1</v>
      </c>
      <c r="AR8" s="4">
        <v>2</v>
      </c>
      <c r="AS8" s="4">
        <v>25.47</v>
      </c>
      <c r="AT8" s="4">
        <v>4</v>
      </c>
      <c r="AU8" s="18">
        <f t="shared" ref="AU8:AU26" si="4">AT8/A$10</f>
        <v>0.4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v>10</v>
      </c>
      <c r="B9" s="49">
        <v>32</v>
      </c>
      <c r="C9" s="49">
        <v>32</v>
      </c>
      <c r="D9" s="49">
        <f t="shared" si="0"/>
        <v>9.765625E-3</v>
      </c>
      <c r="F9" s="4">
        <v>3</v>
      </c>
      <c r="G9" s="1">
        <v>10</v>
      </c>
      <c r="H9" s="4">
        <v>59.94</v>
      </c>
      <c r="I9" s="4">
        <v>10</v>
      </c>
      <c r="J9" s="18">
        <f t="shared" si="1"/>
        <v>1</v>
      </c>
      <c r="N9" s="4">
        <v>3</v>
      </c>
      <c r="O9" s="4">
        <v>54.94</v>
      </c>
      <c r="P9" s="4">
        <v>10</v>
      </c>
      <c r="Q9" s="18">
        <f t="shared" si="2"/>
        <v>1</v>
      </c>
      <c r="AC9" s="4">
        <v>3</v>
      </c>
      <c r="AD9" s="4">
        <v>67.16</v>
      </c>
      <c r="AE9" s="4">
        <v>10</v>
      </c>
      <c r="AF9" s="18">
        <f t="shared" si="3"/>
        <v>1</v>
      </c>
      <c r="AR9" s="4">
        <v>3</v>
      </c>
      <c r="AS9" s="4">
        <v>74.39</v>
      </c>
      <c r="AT9" s="4">
        <v>10</v>
      </c>
      <c r="AU9" s="18">
        <f t="shared" si="4"/>
        <v>1</v>
      </c>
      <c r="BG9" s="4">
        <v>3</v>
      </c>
      <c r="BH9" s="4"/>
      <c r="BI9" s="4"/>
      <c r="BJ9" s="18">
        <f t="shared" si="5"/>
        <v>0</v>
      </c>
    </row>
    <row r="10" spans="1:73">
      <c r="A10" s="4">
        <v>10</v>
      </c>
      <c r="B10" s="52">
        <v>35</v>
      </c>
      <c r="C10" s="52">
        <v>35</v>
      </c>
      <c r="D10" s="52">
        <f t="shared" si="0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8">
        <f t="shared" si="1"/>
        <v>0.3</v>
      </c>
      <c r="N10" s="4">
        <v>4</v>
      </c>
      <c r="O10" s="4">
        <v>79.39</v>
      </c>
      <c r="P10" s="4">
        <v>10</v>
      </c>
      <c r="Q10" s="18">
        <f t="shared" si="2"/>
        <v>1</v>
      </c>
      <c r="AC10" s="4">
        <v>4</v>
      </c>
      <c r="AD10" s="4">
        <v>25.47</v>
      </c>
      <c r="AE10" s="4">
        <v>3</v>
      </c>
      <c r="AF10" s="18">
        <f t="shared" si="3"/>
        <v>0.3</v>
      </c>
      <c r="AR10" s="4">
        <v>4</v>
      </c>
      <c r="AS10" s="4">
        <v>13.23</v>
      </c>
      <c r="AT10" s="4">
        <v>2</v>
      </c>
      <c r="AU10" s="18">
        <f t="shared" si="4"/>
        <v>0.2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v>10</v>
      </c>
      <c r="B11" s="169">
        <v>35</v>
      </c>
      <c r="C11" s="169">
        <v>35</v>
      </c>
      <c r="D11" s="169">
        <f t="shared" ref="D11" si="6">A11/(B11*C11)</f>
        <v>8.1632653061224497E-3</v>
      </c>
      <c r="F11" s="4">
        <v>5</v>
      </c>
      <c r="G11" s="1">
        <v>10</v>
      </c>
      <c r="H11" s="4">
        <v>49.93</v>
      </c>
      <c r="I11" s="4">
        <v>6</v>
      </c>
      <c r="J11" s="18">
        <f t="shared" si="1"/>
        <v>0.6</v>
      </c>
      <c r="N11" s="4">
        <v>5</v>
      </c>
      <c r="O11" s="4">
        <v>49.93</v>
      </c>
      <c r="P11" s="4">
        <v>8</v>
      </c>
      <c r="Q11" s="18">
        <f t="shared" si="2"/>
        <v>0.8</v>
      </c>
      <c r="AC11" s="4">
        <v>5</v>
      </c>
      <c r="AD11" s="4">
        <v>49.93</v>
      </c>
      <c r="AE11" s="4">
        <v>6</v>
      </c>
      <c r="AF11" s="18">
        <f t="shared" si="3"/>
        <v>0.6</v>
      </c>
      <c r="AR11" s="4">
        <v>5</v>
      </c>
      <c r="AS11" s="4">
        <v>49.93</v>
      </c>
      <c r="AT11" s="4">
        <v>6</v>
      </c>
      <c r="AU11" s="18">
        <f t="shared" si="4"/>
        <v>0.6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30.47</v>
      </c>
      <c r="I12" s="4">
        <v>4</v>
      </c>
      <c r="J12" s="18">
        <f t="shared" si="1"/>
        <v>0.4</v>
      </c>
      <c r="N12" s="4">
        <v>6</v>
      </c>
      <c r="O12" s="4">
        <v>86.62</v>
      </c>
      <c r="P12" s="4">
        <v>10</v>
      </c>
      <c r="Q12" s="18">
        <f t="shared" si="2"/>
        <v>1</v>
      </c>
      <c r="AC12" s="4">
        <v>6</v>
      </c>
      <c r="AD12" s="4">
        <v>37.69</v>
      </c>
      <c r="AE12" s="4">
        <v>4</v>
      </c>
      <c r="AF12" s="18">
        <f t="shared" si="3"/>
        <v>0.4</v>
      </c>
      <c r="AR12" s="4">
        <v>6</v>
      </c>
      <c r="AS12" s="4">
        <v>0</v>
      </c>
      <c r="AT12" s="4">
        <v>1</v>
      </c>
      <c r="AU12" s="18">
        <f t="shared" si="4"/>
        <v>0.1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62.16</v>
      </c>
      <c r="I13" s="4">
        <v>9</v>
      </c>
      <c r="J13" s="18">
        <f t="shared" si="1"/>
        <v>0.9</v>
      </c>
      <c r="N13" s="4">
        <v>7</v>
      </c>
      <c r="O13" s="4">
        <v>79.39</v>
      </c>
      <c r="P13" s="4">
        <v>10</v>
      </c>
      <c r="Q13" s="18">
        <f t="shared" si="2"/>
        <v>1</v>
      </c>
      <c r="AC13" s="4">
        <v>7</v>
      </c>
      <c r="AD13" s="4">
        <v>74.38</v>
      </c>
      <c r="AE13" s="4">
        <v>8</v>
      </c>
      <c r="AF13" s="18">
        <f t="shared" si="3"/>
        <v>0.8</v>
      </c>
      <c r="AR13" s="4">
        <v>7</v>
      </c>
      <c r="AS13" s="4">
        <v>62.15</v>
      </c>
      <c r="AT13" s="4">
        <v>8</v>
      </c>
      <c r="AU13" s="18">
        <f t="shared" si="4"/>
        <v>0.8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8">
        <f t="shared" si="1"/>
        <v>0.7</v>
      </c>
      <c r="N14" s="4">
        <v>8</v>
      </c>
      <c r="O14" s="4">
        <v>74.38</v>
      </c>
      <c r="P14" s="4">
        <v>10</v>
      </c>
      <c r="Q14" s="18">
        <f t="shared" si="2"/>
        <v>1</v>
      </c>
      <c r="AC14" s="4">
        <v>8</v>
      </c>
      <c r="AD14" s="4">
        <v>49.92</v>
      </c>
      <c r="AE14" s="4">
        <v>7</v>
      </c>
      <c r="AF14" s="18">
        <f t="shared" si="3"/>
        <v>0.7</v>
      </c>
      <c r="AR14" s="4">
        <v>8</v>
      </c>
      <c r="AS14" s="4">
        <v>49.93</v>
      </c>
      <c r="AT14" s="4">
        <v>7</v>
      </c>
      <c r="AU14" s="18">
        <f t="shared" si="4"/>
        <v>0.7</v>
      </c>
      <c r="BG14" s="4">
        <v>8</v>
      </c>
      <c r="BH14" s="4"/>
      <c r="BI14" s="4"/>
      <c r="BJ14" s="18">
        <f t="shared" si="5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8">
        <f t="shared" si="1"/>
        <v>0.7</v>
      </c>
      <c r="N15" s="4">
        <v>9</v>
      </c>
      <c r="O15" s="4">
        <v>62.16</v>
      </c>
      <c r="P15" s="4">
        <v>10</v>
      </c>
      <c r="Q15" s="18">
        <f t="shared" si="2"/>
        <v>1</v>
      </c>
      <c r="AC15" s="4">
        <v>9</v>
      </c>
      <c r="AD15" s="4">
        <v>49.92</v>
      </c>
      <c r="AE15" s="4">
        <v>7</v>
      </c>
      <c r="AF15" s="18">
        <f t="shared" si="3"/>
        <v>0.7</v>
      </c>
      <c r="AR15" s="4">
        <v>9</v>
      </c>
      <c r="AS15" s="4">
        <v>49.92</v>
      </c>
      <c r="AT15" s="4">
        <v>7</v>
      </c>
      <c r="AU15" s="18">
        <f t="shared" si="4"/>
        <v>0.7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8">
        <f t="shared" si="1"/>
        <v>0.8</v>
      </c>
      <c r="N16" s="4">
        <v>10</v>
      </c>
      <c r="O16" s="4">
        <v>59.94</v>
      </c>
      <c r="P16" s="4">
        <v>9</v>
      </c>
      <c r="Q16" s="18">
        <f t="shared" si="2"/>
        <v>0.9</v>
      </c>
      <c r="AC16" s="4">
        <v>10</v>
      </c>
      <c r="AD16" s="4">
        <v>42.71</v>
      </c>
      <c r="AE16" s="4">
        <v>8</v>
      </c>
      <c r="AF16" s="18">
        <f t="shared" si="3"/>
        <v>0.8</v>
      </c>
      <c r="AR16" s="4">
        <v>10</v>
      </c>
      <c r="AS16" s="4">
        <v>42.7</v>
      </c>
      <c r="AT16" s="4">
        <v>8</v>
      </c>
      <c r="AU16" s="18">
        <f t="shared" si="4"/>
        <v>0.8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86.61</v>
      </c>
      <c r="P17" s="4">
        <v>10</v>
      </c>
      <c r="Q17" s="18">
        <f t="shared" si="2"/>
        <v>1</v>
      </c>
      <c r="AC17" s="4">
        <v>11</v>
      </c>
      <c r="AD17" s="4">
        <v>49.92</v>
      </c>
      <c r="AE17" s="4">
        <v>5</v>
      </c>
      <c r="AF17" s="18">
        <f t="shared" si="3"/>
        <v>0.5</v>
      </c>
      <c r="AR17" s="4">
        <v>11</v>
      </c>
      <c r="AS17" s="4">
        <v>0</v>
      </c>
      <c r="AT17" s="4">
        <v>1</v>
      </c>
      <c r="AU17" s="18">
        <f t="shared" si="4"/>
        <v>0.1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37.69</v>
      </c>
      <c r="P18" s="4">
        <v>5</v>
      </c>
      <c r="Q18" s="18">
        <f t="shared" si="2"/>
        <v>0.5</v>
      </c>
      <c r="AC18" s="4">
        <v>12</v>
      </c>
      <c r="AD18" s="4">
        <v>37.69</v>
      </c>
      <c r="AE18" s="4">
        <v>5</v>
      </c>
      <c r="AF18" s="18">
        <f t="shared" si="3"/>
        <v>0.5</v>
      </c>
      <c r="AR18" s="4">
        <v>12</v>
      </c>
      <c r="AS18" s="4">
        <v>37.69</v>
      </c>
      <c r="AT18" s="4">
        <v>5</v>
      </c>
      <c r="AU18" s="18">
        <f t="shared" si="4"/>
        <v>0.5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62.16</v>
      </c>
      <c r="P19" s="4">
        <v>10</v>
      </c>
      <c r="Q19" s="18">
        <f t="shared" si="2"/>
        <v>1</v>
      </c>
      <c r="AC19" s="4">
        <v>13</v>
      </c>
      <c r="AD19" s="4">
        <v>25.47</v>
      </c>
      <c r="AE19" s="4">
        <v>3</v>
      </c>
      <c r="AF19" s="18">
        <f t="shared" si="3"/>
        <v>0.3</v>
      </c>
      <c r="AR19" s="4">
        <v>13</v>
      </c>
      <c r="AS19" s="4">
        <v>25.47</v>
      </c>
      <c r="AT19" s="4">
        <v>3</v>
      </c>
      <c r="AU19" s="18">
        <f t="shared" si="4"/>
        <v>0.3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62.16</v>
      </c>
      <c r="P20" s="4">
        <v>10</v>
      </c>
      <c r="Q20" s="18">
        <f t="shared" si="2"/>
        <v>1</v>
      </c>
      <c r="AC20" s="4">
        <v>14</v>
      </c>
      <c r="AD20" s="4">
        <v>62.15</v>
      </c>
      <c r="AE20" s="4">
        <v>8</v>
      </c>
      <c r="AF20" s="18">
        <f t="shared" si="3"/>
        <v>0.8</v>
      </c>
      <c r="AR20" s="4">
        <v>14</v>
      </c>
      <c r="AS20" s="4">
        <v>62.15</v>
      </c>
      <c r="AT20" s="4">
        <v>8</v>
      </c>
      <c r="AU20" s="18">
        <f t="shared" si="4"/>
        <v>0.8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62.16</v>
      </c>
      <c r="P21" s="4">
        <v>10</v>
      </c>
      <c r="Q21" s="18">
        <f t="shared" si="2"/>
        <v>1</v>
      </c>
      <c r="AC21" s="4">
        <v>15</v>
      </c>
      <c r="AD21" s="4">
        <v>0</v>
      </c>
      <c r="AE21" s="4">
        <v>1</v>
      </c>
      <c r="AF21" s="18">
        <f t="shared" si="3"/>
        <v>0.1</v>
      </c>
      <c r="AR21" s="4">
        <v>15</v>
      </c>
      <c r="AS21" s="4">
        <v>0</v>
      </c>
      <c r="AT21" s="4">
        <v>1</v>
      </c>
      <c r="AU21" s="18">
        <f t="shared" si="4"/>
        <v>0.1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74.400000000000006</v>
      </c>
      <c r="P22" s="4">
        <v>10</v>
      </c>
      <c r="Q22" s="18">
        <f t="shared" si="2"/>
        <v>1</v>
      </c>
      <c r="AC22" s="4">
        <v>16</v>
      </c>
      <c r="AD22" s="4">
        <v>25.46</v>
      </c>
      <c r="AE22" s="4">
        <v>3</v>
      </c>
      <c r="AF22" s="18">
        <f t="shared" si="3"/>
        <v>0.3</v>
      </c>
      <c r="AR22" s="4">
        <v>16</v>
      </c>
      <c r="AS22" s="4">
        <v>25.46</v>
      </c>
      <c r="AT22" s="4">
        <v>3</v>
      </c>
      <c r="AU22" s="18">
        <f t="shared" si="4"/>
        <v>0.3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49.94</v>
      </c>
      <c r="P23" s="4">
        <v>9</v>
      </c>
      <c r="Q23" s="18">
        <f t="shared" si="2"/>
        <v>0.9</v>
      </c>
      <c r="AC23" s="4">
        <v>17</v>
      </c>
      <c r="AD23" s="4">
        <v>0</v>
      </c>
      <c r="AE23" s="4">
        <v>1</v>
      </c>
      <c r="AF23" s="18">
        <f t="shared" si="3"/>
        <v>0.1</v>
      </c>
      <c r="AR23" s="4">
        <v>17</v>
      </c>
      <c r="AS23" s="4">
        <v>0</v>
      </c>
      <c r="AT23" s="4">
        <v>1</v>
      </c>
      <c r="AU23" s="18">
        <f t="shared" si="4"/>
        <v>0.1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74.400000000000006</v>
      </c>
      <c r="P24" s="4">
        <v>10</v>
      </c>
      <c r="Q24" s="18">
        <f t="shared" si="2"/>
        <v>1</v>
      </c>
      <c r="AC24" s="4">
        <v>18</v>
      </c>
      <c r="AD24" s="4">
        <v>25.46</v>
      </c>
      <c r="AE24" s="4">
        <v>3</v>
      </c>
      <c r="AF24" s="18">
        <f t="shared" si="3"/>
        <v>0.3</v>
      </c>
      <c r="AR24" s="4">
        <v>18</v>
      </c>
      <c r="AS24" s="4">
        <v>25.46</v>
      </c>
      <c r="AT24" s="4">
        <v>3</v>
      </c>
      <c r="AU24" s="18">
        <f t="shared" si="4"/>
        <v>0.3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42.7</v>
      </c>
      <c r="P25" s="4">
        <v>7</v>
      </c>
      <c r="Q25" s="18">
        <f t="shared" si="2"/>
        <v>0.7</v>
      </c>
      <c r="AC25" s="4">
        <v>19</v>
      </c>
      <c r="AD25" s="4">
        <v>37.700000000000003</v>
      </c>
      <c r="AE25" s="4">
        <v>6</v>
      </c>
      <c r="AF25" s="18">
        <f t="shared" si="3"/>
        <v>0.6</v>
      </c>
      <c r="AR25" s="4">
        <v>19</v>
      </c>
      <c r="AS25" s="4">
        <v>37.700000000000003</v>
      </c>
      <c r="AT25" s="4">
        <v>6</v>
      </c>
      <c r="AU25" s="18">
        <f t="shared" si="4"/>
        <v>0.6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86.62</v>
      </c>
      <c r="P26" s="4">
        <v>10</v>
      </c>
      <c r="Q26" s="18">
        <f t="shared" si="2"/>
        <v>1</v>
      </c>
      <c r="AC26" s="4">
        <v>20</v>
      </c>
      <c r="AD26" s="4">
        <v>25.46</v>
      </c>
      <c r="AE26" s="4">
        <v>3</v>
      </c>
      <c r="AF26" s="18">
        <f t="shared" si="3"/>
        <v>0.3</v>
      </c>
      <c r="AR26" s="4">
        <v>20</v>
      </c>
      <c r="AS26" s="4">
        <v>25.47</v>
      </c>
      <c r="AT26" s="4">
        <v>3</v>
      </c>
      <c r="AU26" s="18">
        <f t="shared" si="4"/>
        <v>0.3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10</v>
      </c>
      <c r="B32" s="15">
        <f>B7</f>
        <v>30</v>
      </c>
      <c r="C32" s="15">
        <f t="shared" ref="C32:D32" si="7">C7</f>
        <v>30</v>
      </c>
      <c r="D32" s="15">
        <f t="shared" si="7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8">
        <f>I32/A$32</f>
        <v>1</v>
      </c>
      <c r="K32" s="14">
        <f>AVERAGE(H32:H41)</f>
        <v>66.383999999999986</v>
      </c>
      <c r="L32" s="14">
        <f>AVERAGEIF(H32:H41,"&gt;0")</f>
        <v>66.383999999999986</v>
      </c>
      <c r="M32" s="17">
        <f>AVERAGE(J32:J41)</f>
        <v>0.99</v>
      </c>
      <c r="N32" s="4">
        <v>1</v>
      </c>
      <c r="O32" s="4">
        <v>59.93</v>
      </c>
      <c r="P32" s="4">
        <v>10</v>
      </c>
      <c r="Q32" s="18">
        <f>P32/A$33</f>
        <v>1</v>
      </c>
      <c r="R32" s="94">
        <f>AVERAGE(O32:O51)</f>
        <v>57.762499999999989</v>
      </c>
      <c r="S32" s="94">
        <f>AVERAGEIF(O32:O51,"&gt;0")</f>
        <v>57.762499999999989</v>
      </c>
      <c r="T32" s="94">
        <f>VAR(O32:O51)</f>
        <v>20.732325000001431</v>
      </c>
      <c r="U32" s="94">
        <f>STDEV(O32:O51)</f>
        <v>4.5532762929566912</v>
      </c>
      <c r="V32" s="95">
        <f>AVERAGE(Q32:Q51)</f>
        <v>1</v>
      </c>
      <c r="W32" s="46">
        <v>57.3</v>
      </c>
      <c r="X32" s="64">
        <v>2.13</v>
      </c>
      <c r="Y32" s="64">
        <v>10</v>
      </c>
      <c r="Z32" s="64">
        <v>0</v>
      </c>
      <c r="AA32" s="47">
        <f>Y32/$A33</f>
        <v>1</v>
      </c>
      <c r="AB32" s="47">
        <f>Z32/$A$33</f>
        <v>0</v>
      </c>
      <c r="AC32" s="4">
        <v>1</v>
      </c>
      <c r="AD32" s="4">
        <v>54.94</v>
      </c>
      <c r="AE32" s="4">
        <v>10</v>
      </c>
      <c r="AF32" s="18">
        <f>AE32/A$34</f>
        <v>1</v>
      </c>
      <c r="AG32" s="94">
        <f>AVERAGE(AD32:AD51)</f>
        <v>64.522499999999994</v>
      </c>
      <c r="AH32" s="94">
        <f>AVERAGEIF(AD32:AD51,"&gt;0")</f>
        <v>64.522499999999994</v>
      </c>
      <c r="AI32" s="94">
        <f>VAR(AD32:AD51)</f>
        <v>208.52327236842203</v>
      </c>
      <c r="AJ32" s="94">
        <f>STDEV(AD32:AD51)</f>
        <v>14.440334911920223</v>
      </c>
      <c r="AK32" s="95">
        <f>AVERAGE(AF32:AF51)</f>
        <v>0.94000000000000006</v>
      </c>
      <c r="AL32" s="50">
        <v>64.5</v>
      </c>
      <c r="AM32" s="65">
        <v>6.76</v>
      </c>
      <c r="AN32" s="65">
        <v>9.4</v>
      </c>
      <c r="AO32" s="65">
        <v>0.61499999999999999</v>
      </c>
      <c r="AP32" s="51">
        <f>AN32/$A34</f>
        <v>0.94000000000000006</v>
      </c>
      <c r="AQ32" s="51">
        <f>AO32/$A$34</f>
        <v>6.1499999999999999E-2</v>
      </c>
      <c r="AR32" s="4">
        <v>1</v>
      </c>
      <c r="AS32" s="183">
        <v>62.16</v>
      </c>
      <c r="AT32" s="4">
        <v>10</v>
      </c>
      <c r="AU32" s="18">
        <f>AT32/A$35</f>
        <v>1</v>
      </c>
      <c r="AV32" s="94">
        <f>AVERAGE(AS32:AS51)</f>
        <v>2415.0744999999997</v>
      </c>
      <c r="AW32" s="94">
        <f>AVERAGEIF(AS32:AS51,"&gt;0")</f>
        <v>2415.0744999999997</v>
      </c>
      <c r="AX32" s="94">
        <f>VAR(AS32:AS51)</f>
        <v>110479502.79418392</v>
      </c>
      <c r="AY32" s="94">
        <f>STDEV(AS32:AS51)</f>
        <v>10510.923022940655</v>
      </c>
      <c r="AZ32" s="95">
        <f>AVERAGE(AU32:AU51)</f>
        <v>0.90499999999999992</v>
      </c>
      <c r="BA32" s="185">
        <v>69.900000000000006</v>
      </c>
      <c r="BB32" s="186">
        <v>6.61</v>
      </c>
      <c r="BC32" s="186">
        <v>9.0500000000000007</v>
      </c>
      <c r="BD32" s="186">
        <v>0.57099999999999995</v>
      </c>
      <c r="BE32" s="187">
        <f>BC32/$A35</f>
        <v>0.90500000000000003</v>
      </c>
      <c r="BF32" s="187">
        <f>BD32/$A$35</f>
        <v>5.7099999999999998E-2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8">A8</f>
        <v>10</v>
      </c>
      <c r="B33" s="16">
        <f t="shared" ref="B33:D33" si="9">B8</f>
        <v>22</v>
      </c>
      <c r="C33" s="16">
        <f t="shared" si="9"/>
        <v>22</v>
      </c>
      <c r="D33" s="16">
        <f t="shared" si="9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8">
        <f t="shared" ref="J33:J41" si="10">I33/A$32</f>
        <v>1</v>
      </c>
      <c r="N33" s="4">
        <v>2</v>
      </c>
      <c r="O33" s="4">
        <v>59.94</v>
      </c>
      <c r="P33" s="4">
        <v>10</v>
      </c>
      <c r="Q33" s="18">
        <f t="shared" ref="Q33:Q51" si="11">P33/A$33</f>
        <v>1</v>
      </c>
      <c r="AC33" s="4">
        <v>2</v>
      </c>
      <c r="AD33" s="4">
        <v>74.39</v>
      </c>
      <c r="AE33" s="4">
        <v>10</v>
      </c>
      <c r="AF33" s="18">
        <f t="shared" ref="AF33:AF51" si="12">AE33/A$34</f>
        <v>1</v>
      </c>
      <c r="AO33" s="66"/>
      <c r="AR33" s="4">
        <v>2</v>
      </c>
      <c r="AS33" s="4">
        <v>74.400000000000006</v>
      </c>
      <c r="AT33" s="4">
        <v>10</v>
      </c>
      <c r="AU33" s="18">
        <f t="shared" ref="AU33:AU51" si="13">AT33/A$35</f>
        <v>1</v>
      </c>
      <c r="BG33" s="4">
        <v>2</v>
      </c>
      <c r="BH33" s="4"/>
      <c r="BI33" s="4"/>
      <c r="BJ33" s="18">
        <f t="shared" ref="BJ33:BJ51" si="14">BI33/A$36</f>
        <v>0</v>
      </c>
    </row>
    <row r="34" spans="1:62">
      <c r="A34" s="4">
        <f t="shared" si="8"/>
        <v>10</v>
      </c>
      <c r="B34" s="49">
        <f t="shared" ref="B34:D34" si="15">B9</f>
        <v>32</v>
      </c>
      <c r="C34" s="49">
        <f t="shared" si="15"/>
        <v>32</v>
      </c>
      <c r="D34" s="49">
        <f t="shared" si="15"/>
        <v>9.765625E-3</v>
      </c>
      <c r="F34" s="4">
        <v>3</v>
      </c>
      <c r="G34" s="1">
        <v>15</v>
      </c>
      <c r="H34" s="4">
        <v>49.93</v>
      </c>
      <c r="I34" s="4">
        <v>10</v>
      </c>
      <c r="J34" s="18">
        <f t="shared" si="10"/>
        <v>1</v>
      </c>
      <c r="N34" s="4">
        <v>3</v>
      </c>
      <c r="O34" s="4">
        <v>59.93</v>
      </c>
      <c r="P34" s="4">
        <v>10</v>
      </c>
      <c r="Q34" s="18">
        <f t="shared" si="11"/>
        <v>1</v>
      </c>
      <c r="AC34" s="4">
        <v>3</v>
      </c>
      <c r="AD34" s="4">
        <v>49.93</v>
      </c>
      <c r="AE34" s="4">
        <v>10</v>
      </c>
      <c r="AF34" s="18">
        <f t="shared" si="12"/>
        <v>1</v>
      </c>
      <c r="AR34" s="4">
        <v>3</v>
      </c>
      <c r="AS34" s="4">
        <v>54.94</v>
      </c>
      <c r="AT34" s="4">
        <v>10</v>
      </c>
      <c r="AU34" s="18">
        <f t="shared" si="13"/>
        <v>1</v>
      </c>
      <c r="BG34" s="4">
        <v>3</v>
      </c>
      <c r="BH34" s="4"/>
      <c r="BI34" s="4"/>
      <c r="BJ34" s="18">
        <f t="shared" si="14"/>
        <v>0</v>
      </c>
    </row>
    <row r="35" spans="1:62">
      <c r="A35" s="4">
        <f t="shared" si="8"/>
        <v>10</v>
      </c>
      <c r="B35" s="52">
        <f t="shared" ref="B35:D36" si="16">B10</f>
        <v>35</v>
      </c>
      <c r="C35" s="52">
        <f t="shared" si="16"/>
        <v>35</v>
      </c>
      <c r="D35" s="52">
        <f t="shared" si="16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8">
        <f t="shared" si="10"/>
        <v>1</v>
      </c>
      <c r="N35" s="4">
        <v>4</v>
      </c>
      <c r="O35" s="4">
        <v>59.93</v>
      </c>
      <c r="P35" s="4">
        <v>10</v>
      </c>
      <c r="Q35" s="18">
        <f t="shared" si="11"/>
        <v>1</v>
      </c>
      <c r="AC35" s="4">
        <v>4</v>
      </c>
      <c r="AD35" s="4">
        <v>79.39</v>
      </c>
      <c r="AE35" s="4">
        <v>10</v>
      </c>
      <c r="AF35" s="18">
        <f t="shared" si="12"/>
        <v>1</v>
      </c>
      <c r="AR35" s="4">
        <v>4</v>
      </c>
      <c r="AS35" s="4">
        <v>49.92</v>
      </c>
      <c r="AT35" s="4">
        <v>5</v>
      </c>
      <c r="AU35" s="18">
        <f t="shared" si="13"/>
        <v>0.5</v>
      </c>
      <c r="BG35" s="4">
        <v>4</v>
      </c>
      <c r="BH35" s="4"/>
      <c r="BI35" s="4"/>
      <c r="BJ35" s="18">
        <f t="shared" si="14"/>
        <v>0</v>
      </c>
    </row>
    <row r="36" spans="1:62">
      <c r="A36" s="4">
        <f t="shared" si="8"/>
        <v>10</v>
      </c>
      <c r="B36" s="169">
        <f t="shared" si="16"/>
        <v>35</v>
      </c>
      <c r="C36" s="169">
        <f t="shared" si="16"/>
        <v>35</v>
      </c>
      <c r="D36" s="169">
        <f t="shared" si="16"/>
        <v>8.1632653061224497E-3</v>
      </c>
      <c r="F36" s="4">
        <v>5</v>
      </c>
      <c r="G36" s="1">
        <v>15</v>
      </c>
      <c r="H36" s="4">
        <v>67.16</v>
      </c>
      <c r="I36" s="4">
        <v>10</v>
      </c>
      <c r="J36" s="18">
        <f t="shared" si="10"/>
        <v>1</v>
      </c>
      <c r="N36" s="4">
        <v>5</v>
      </c>
      <c r="O36" s="4">
        <v>59.93</v>
      </c>
      <c r="P36" s="4">
        <v>10</v>
      </c>
      <c r="Q36" s="18">
        <f t="shared" si="11"/>
        <v>1</v>
      </c>
      <c r="AC36" s="4">
        <v>5</v>
      </c>
      <c r="AD36" s="4">
        <v>49.93</v>
      </c>
      <c r="AE36" s="4">
        <v>8</v>
      </c>
      <c r="AF36" s="18">
        <f t="shared" si="12"/>
        <v>0.8</v>
      </c>
      <c r="AR36" s="4">
        <v>5</v>
      </c>
      <c r="AS36" s="4">
        <v>49.93</v>
      </c>
      <c r="AT36" s="4">
        <v>8</v>
      </c>
      <c r="AU36" s="18">
        <f t="shared" si="13"/>
        <v>0.8</v>
      </c>
      <c r="BG36" s="4">
        <v>5</v>
      </c>
      <c r="BH36" s="4"/>
      <c r="BI36" s="4"/>
      <c r="BJ36" s="18">
        <f t="shared" si="14"/>
        <v>0</v>
      </c>
    </row>
    <row r="37" spans="1:62">
      <c r="A37" s="1"/>
      <c r="F37" s="4">
        <v>6</v>
      </c>
      <c r="G37" s="1">
        <v>15</v>
      </c>
      <c r="H37" s="4">
        <v>79.400000000000006</v>
      </c>
      <c r="I37" s="4">
        <v>10</v>
      </c>
      <c r="J37" s="18">
        <f t="shared" si="10"/>
        <v>1</v>
      </c>
      <c r="N37" s="4">
        <v>6</v>
      </c>
      <c r="O37" s="4">
        <v>54.93</v>
      </c>
      <c r="P37" s="4">
        <v>10</v>
      </c>
      <c r="Q37" s="18">
        <f t="shared" si="11"/>
        <v>1</v>
      </c>
      <c r="AC37" s="4">
        <v>6</v>
      </c>
      <c r="AD37" s="4">
        <v>86.62</v>
      </c>
      <c r="AE37" s="4">
        <v>10</v>
      </c>
      <c r="AF37" s="18">
        <f t="shared" si="12"/>
        <v>1</v>
      </c>
      <c r="AR37" s="4">
        <v>6</v>
      </c>
      <c r="AS37" s="4">
        <v>86.62</v>
      </c>
      <c r="AT37" s="4">
        <v>10</v>
      </c>
      <c r="AU37" s="18">
        <f t="shared" si="13"/>
        <v>1</v>
      </c>
      <c r="BG37" s="4">
        <v>6</v>
      </c>
      <c r="BH37" s="4"/>
      <c r="BI37" s="4"/>
      <c r="BJ37" s="18">
        <f t="shared" si="14"/>
        <v>0</v>
      </c>
    </row>
    <row r="38" spans="1:62">
      <c r="F38" s="4">
        <v>7</v>
      </c>
      <c r="G38" s="1">
        <v>15</v>
      </c>
      <c r="H38" s="4">
        <v>74.400000000000006</v>
      </c>
      <c r="I38" s="4">
        <v>10</v>
      </c>
      <c r="J38" s="18">
        <f t="shared" si="10"/>
        <v>1</v>
      </c>
      <c r="N38" s="4">
        <v>7</v>
      </c>
      <c r="O38" s="4">
        <v>59.93</v>
      </c>
      <c r="P38" s="4">
        <v>10</v>
      </c>
      <c r="Q38" s="18">
        <f t="shared" si="11"/>
        <v>1</v>
      </c>
      <c r="AC38" s="4">
        <v>7</v>
      </c>
      <c r="AD38" s="4">
        <v>74.400000000000006</v>
      </c>
      <c r="AE38" s="4">
        <v>10</v>
      </c>
      <c r="AF38" s="18">
        <f t="shared" si="12"/>
        <v>1</v>
      </c>
      <c r="AR38" s="4">
        <v>7</v>
      </c>
      <c r="AS38" s="4">
        <v>62.15</v>
      </c>
      <c r="AT38" s="4">
        <v>10</v>
      </c>
      <c r="AU38" s="18">
        <f t="shared" si="13"/>
        <v>1</v>
      </c>
      <c r="BG38" s="4">
        <v>7</v>
      </c>
      <c r="BH38" s="4"/>
      <c r="BI38" s="4"/>
      <c r="BJ38" s="18">
        <f t="shared" si="14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8">
        <f t="shared" si="10"/>
        <v>1</v>
      </c>
      <c r="N39" s="4">
        <v>8</v>
      </c>
      <c r="O39" s="4">
        <v>59.93</v>
      </c>
      <c r="P39" s="4">
        <v>10</v>
      </c>
      <c r="Q39" s="18">
        <f t="shared" si="11"/>
        <v>1</v>
      </c>
      <c r="AC39" s="4">
        <v>8</v>
      </c>
      <c r="AD39" s="4">
        <v>74.38</v>
      </c>
      <c r="AE39" s="4">
        <v>10</v>
      </c>
      <c r="AF39" s="18">
        <f t="shared" si="12"/>
        <v>1</v>
      </c>
      <c r="AR39" s="4">
        <v>8</v>
      </c>
      <c r="AS39" s="4">
        <v>62.16</v>
      </c>
      <c r="AT39" s="4">
        <v>9</v>
      </c>
      <c r="AU39" s="18">
        <f t="shared" si="13"/>
        <v>0.9</v>
      </c>
      <c r="BG39" s="4">
        <v>8</v>
      </c>
      <c r="BH39" s="4"/>
      <c r="BI39" s="4"/>
      <c r="BJ39" s="18">
        <f t="shared" si="14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8">
        <f t="shared" si="10"/>
        <v>1</v>
      </c>
      <c r="N40" s="4">
        <v>9</v>
      </c>
      <c r="O40" s="4">
        <v>54.93</v>
      </c>
      <c r="P40" s="4">
        <v>10</v>
      </c>
      <c r="Q40" s="18">
        <f t="shared" si="11"/>
        <v>1</v>
      </c>
      <c r="AC40" s="4">
        <v>9</v>
      </c>
      <c r="AD40" s="4">
        <v>74.39</v>
      </c>
      <c r="AE40" s="4">
        <v>10</v>
      </c>
      <c r="AF40" s="18">
        <f t="shared" si="12"/>
        <v>1</v>
      </c>
      <c r="AR40" s="4">
        <v>9</v>
      </c>
      <c r="AS40" s="4">
        <v>62.15</v>
      </c>
      <c r="AT40" s="4">
        <v>9</v>
      </c>
      <c r="AU40" s="18">
        <f t="shared" si="13"/>
        <v>0.9</v>
      </c>
      <c r="BG40" s="4">
        <v>9</v>
      </c>
      <c r="BH40" s="4"/>
      <c r="BI40" s="4"/>
      <c r="BJ40" s="18">
        <f t="shared" si="14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8">
        <f t="shared" si="10"/>
        <v>0.9</v>
      </c>
      <c r="N41" s="4">
        <v>10</v>
      </c>
      <c r="O41" s="4">
        <v>59.93</v>
      </c>
      <c r="P41" s="4">
        <v>10</v>
      </c>
      <c r="Q41" s="18">
        <f t="shared" si="11"/>
        <v>1</v>
      </c>
      <c r="AC41" s="4">
        <v>10</v>
      </c>
      <c r="AD41" s="4">
        <v>59.94</v>
      </c>
      <c r="AE41" s="4">
        <v>9</v>
      </c>
      <c r="AF41" s="18">
        <f t="shared" si="12"/>
        <v>0.9</v>
      </c>
      <c r="AR41" s="4">
        <v>10</v>
      </c>
      <c r="AS41" s="4">
        <v>54.93</v>
      </c>
      <c r="AT41" s="4">
        <v>9</v>
      </c>
      <c r="AU41" s="18">
        <f t="shared" si="13"/>
        <v>0.9</v>
      </c>
      <c r="BG41" s="4">
        <v>10</v>
      </c>
      <c r="BH41" s="4"/>
      <c r="BI41" s="4"/>
      <c r="BJ41" s="18">
        <f t="shared" si="14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8">
        <f t="shared" si="11"/>
        <v>1</v>
      </c>
      <c r="AC42" s="4">
        <v>11</v>
      </c>
      <c r="AD42" s="4">
        <v>74.38</v>
      </c>
      <c r="AE42" s="4">
        <v>10</v>
      </c>
      <c r="AF42" s="18">
        <f t="shared" si="12"/>
        <v>1</v>
      </c>
      <c r="AR42" s="4">
        <v>11</v>
      </c>
      <c r="AS42" s="4">
        <v>86.61</v>
      </c>
      <c r="AT42" s="4">
        <v>10</v>
      </c>
      <c r="AU42" s="18">
        <f t="shared" si="13"/>
        <v>1</v>
      </c>
      <c r="BG42" s="4">
        <v>11</v>
      </c>
      <c r="BH42" s="4"/>
      <c r="BI42" s="4"/>
      <c r="BJ42" s="18">
        <f t="shared" si="14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8">
        <f t="shared" si="11"/>
        <v>1</v>
      </c>
      <c r="AC43" s="4">
        <v>12</v>
      </c>
      <c r="AD43" s="4">
        <v>37.69</v>
      </c>
      <c r="AE43" s="4">
        <v>5</v>
      </c>
      <c r="AF43" s="18">
        <f t="shared" si="12"/>
        <v>0.5</v>
      </c>
      <c r="AR43" s="4">
        <v>12</v>
      </c>
      <c r="AS43" s="4">
        <v>37.69</v>
      </c>
      <c r="AT43" s="4">
        <v>5</v>
      </c>
      <c r="AU43" s="18">
        <f t="shared" si="13"/>
        <v>0.5</v>
      </c>
      <c r="BG43" s="4">
        <v>12</v>
      </c>
      <c r="BH43" s="4"/>
      <c r="BI43" s="4"/>
      <c r="BJ43" s="18">
        <f t="shared" si="14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8">
        <f t="shared" si="11"/>
        <v>1</v>
      </c>
      <c r="AC44" s="4">
        <v>13</v>
      </c>
      <c r="AD44" s="4">
        <v>62.16</v>
      </c>
      <c r="AE44" s="4">
        <v>10</v>
      </c>
      <c r="AF44" s="18">
        <f t="shared" si="12"/>
        <v>1</v>
      </c>
      <c r="AR44" s="4">
        <v>13</v>
      </c>
      <c r="AS44" s="4">
        <v>86.62</v>
      </c>
      <c r="AT44" s="4">
        <v>10</v>
      </c>
      <c r="AU44" s="18">
        <f t="shared" si="13"/>
        <v>1</v>
      </c>
      <c r="BG44" s="4">
        <v>13</v>
      </c>
      <c r="BH44" s="4"/>
      <c r="BI44" s="4"/>
      <c r="BJ44" s="18">
        <f t="shared" si="14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8">
        <f t="shared" si="11"/>
        <v>1</v>
      </c>
      <c r="AC45" s="4">
        <v>14</v>
      </c>
      <c r="AD45" s="4">
        <v>62.16</v>
      </c>
      <c r="AE45" s="4">
        <v>10</v>
      </c>
      <c r="AF45" s="18">
        <f t="shared" si="12"/>
        <v>1</v>
      </c>
      <c r="AR45" s="4">
        <v>14</v>
      </c>
      <c r="AS45" s="4">
        <v>54.93</v>
      </c>
      <c r="AT45" s="4">
        <v>10</v>
      </c>
      <c r="AU45" s="18">
        <f t="shared" si="13"/>
        <v>1</v>
      </c>
      <c r="BG45" s="4">
        <v>14</v>
      </c>
      <c r="BH45" s="4"/>
      <c r="BI45" s="4"/>
      <c r="BJ45" s="18">
        <f t="shared" si="14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8">
        <f t="shared" si="11"/>
        <v>1</v>
      </c>
      <c r="AC46" s="4">
        <v>15</v>
      </c>
      <c r="AD46" s="4">
        <v>54.93</v>
      </c>
      <c r="AE46" s="4">
        <v>10</v>
      </c>
      <c r="AF46" s="18">
        <f t="shared" si="12"/>
        <v>1</v>
      </c>
      <c r="AR46" s="4">
        <v>15</v>
      </c>
      <c r="AS46" s="4">
        <v>62.16</v>
      </c>
      <c r="AT46" s="4">
        <v>10</v>
      </c>
      <c r="AU46" s="18">
        <f t="shared" si="13"/>
        <v>1</v>
      </c>
      <c r="BG46" s="4">
        <v>15</v>
      </c>
      <c r="BH46" s="4"/>
      <c r="BI46" s="4"/>
      <c r="BJ46" s="18">
        <f t="shared" si="14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8">
        <f t="shared" si="11"/>
        <v>1</v>
      </c>
      <c r="AC47" s="4">
        <v>16</v>
      </c>
      <c r="AD47" s="4">
        <v>79.400000000000006</v>
      </c>
      <c r="AE47" s="4">
        <v>10</v>
      </c>
      <c r="AF47" s="18">
        <f t="shared" si="12"/>
        <v>1</v>
      </c>
      <c r="AR47" s="4">
        <v>16</v>
      </c>
      <c r="AS47" s="4">
        <v>74.400000000000006</v>
      </c>
      <c r="AT47" s="4">
        <v>10</v>
      </c>
      <c r="AU47" s="18">
        <f t="shared" si="13"/>
        <v>1</v>
      </c>
      <c r="BG47" s="4">
        <v>16</v>
      </c>
      <c r="BH47" s="4"/>
      <c r="BI47" s="4"/>
      <c r="BJ47" s="18">
        <f t="shared" si="14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8">
        <f t="shared" si="11"/>
        <v>1</v>
      </c>
      <c r="AC48" s="4">
        <v>17</v>
      </c>
      <c r="AD48" s="4">
        <v>49.94</v>
      </c>
      <c r="AE48" s="4">
        <v>9</v>
      </c>
      <c r="AF48" s="18">
        <f t="shared" si="12"/>
        <v>0.9</v>
      </c>
      <c r="AR48" s="4">
        <v>17</v>
      </c>
      <c r="AS48" s="4">
        <v>54.93</v>
      </c>
      <c r="AT48" s="4">
        <v>9</v>
      </c>
      <c r="AU48" s="18">
        <f t="shared" si="13"/>
        <v>0.9</v>
      </c>
      <c r="BG48" s="4">
        <v>17</v>
      </c>
      <c r="BH48" s="4"/>
      <c r="BI48" s="4"/>
      <c r="BJ48" s="18">
        <f t="shared" si="14"/>
        <v>0</v>
      </c>
    </row>
    <row r="49" spans="1:73">
      <c r="F49" s="4">
        <v>18</v>
      </c>
      <c r="N49" s="4">
        <v>18</v>
      </c>
      <c r="O49" s="4">
        <v>59.93</v>
      </c>
      <c r="P49" s="4">
        <v>10</v>
      </c>
      <c r="Q49" s="18">
        <f t="shared" si="11"/>
        <v>1</v>
      </c>
      <c r="AC49" s="4">
        <v>18</v>
      </c>
      <c r="AD49" s="4">
        <v>62.16</v>
      </c>
      <c r="AE49" s="4">
        <v>10</v>
      </c>
      <c r="AF49" s="18">
        <f t="shared" si="12"/>
        <v>1</v>
      </c>
      <c r="AR49" s="4">
        <v>18</v>
      </c>
      <c r="AS49" s="4">
        <v>74.400000000000006</v>
      </c>
      <c r="AT49" s="4">
        <v>10</v>
      </c>
      <c r="AU49" s="18">
        <f t="shared" si="13"/>
        <v>1</v>
      </c>
      <c r="BG49" s="4">
        <v>18</v>
      </c>
      <c r="BH49" s="4"/>
      <c r="BI49" s="4"/>
      <c r="BJ49" s="18">
        <f t="shared" si="14"/>
        <v>0</v>
      </c>
    </row>
    <row r="50" spans="1:73">
      <c r="F50" s="4">
        <v>19</v>
      </c>
      <c r="N50" s="4">
        <v>19</v>
      </c>
      <c r="O50" s="4">
        <v>62.16</v>
      </c>
      <c r="P50" s="4">
        <v>10</v>
      </c>
      <c r="Q50" s="18">
        <f t="shared" si="11"/>
        <v>1</v>
      </c>
      <c r="AC50" s="4">
        <v>19</v>
      </c>
      <c r="AD50" s="4">
        <v>42.7</v>
      </c>
      <c r="AE50" s="4">
        <v>7</v>
      </c>
      <c r="AF50" s="18">
        <f t="shared" si="12"/>
        <v>0.7</v>
      </c>
      <c r="AR50" s="4">
        <v>19</v>
      </c>
      <c r="AS50" s="4">
        <v>47071</v>
      </c>
      <c r="AT50" s="4">
        <v>7</v>
      </c>
      <c r="AU50" s="18">
        <f t="shared" si="13"/>
        <v>0.7</v>
      </c>
      <c r="BG50" s="4">
        <v>19</v>
      </c>
      <c r="BH50" s="4"/>
      <c r="BI50" s="4"/>
      <c r="BJ50" s="18">
        <f t="shared" si="14"/>
        <v>0</v>
      </c>
    </row>
    <row r="51" spans="1:73">
      <c r="F51" s="4">
        <v>20</v>
      </c>
      <c r="N51" s="4">
        <v>20</v>
      </c>
      <c r="O51" s="4">
        <v>67.16</v>
      </c>
      <c r="P51" s="4">
        <v>10</v>
      </c>
      <c r="Q51" s="18">
        <f t="shared" si="11"/>
        <v>1</v>
      </c>
      <c r="AC51" s="4">
        <v>20</v>
      </c>
      <c r="AD51" s="4">
        <v>86.62</v>
      </c>
      <c r="AE51" s="4">
        <v>10</v>
      </c>
      <c r="AF51" s="18">
        <f t="shared" si="12"/>
        <v>1</v>
      </c>
      <c r="AR51" s="4">
        <v>20</v>
      </c>
      <c r="AS51" s="4">
        <v>79.39</v>
      </c>
      <c r="AT51" s="4">
        <v>10</v>
      </c>
      <c r="AU51" s="18">
        <f t="shared" si="13"/>
        <v>1</v>
      </c>
      <c r="BG51" s="4">
        <v>20</v>
      </c>
      <c r="BH51" s="4"/>
      <c r="BI51" s="4"/>
      <c r="BJ51" s="18">
        <f t="shared" si="14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10</v>
      </c>
      <c r="B57" s="15">
        <f>B32</f>
        <v>30</v>
      </c>
      <c r="C57" s="15">
        <f t="shared" ref="C57:D57" si="17">C32</f>
        <v>30</v>
      </c>
      <c r="D57" s="15">
        <f t="shared" si="17"/>
        <v>1.1111111111111112E-2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59.93</v>
      </c>
      <c r="P57" s="4">
        <v>10</v>
      </c>
      <c r="Q57" s="18">
        <f>P57/A$33</f>
        <v>1</v>
      </c>
      <c r="R57" s="94">
        <f>AVERAGE(O57:O76)</f>
        <v>57.762499999999989</v>
      </c>
      <c r="S57" s="94">
        <f>AVERAGEIF(O57:O76,"&gt;0")</f>
        <v>57.762499999999989</v>
      </c>
      <c r="T57" s="94">
        <f>VAR(O57:O76)</f>
        <v>20.732325000001431</v>
      </c>
      <c r="U57" s="94">
        <f>STDEV(O57:O76)</f>
        <v>4.5532762929566912</v>
      </c>
      <c r="V57" s="95">
        <f>AVERAGE(Q57:Q76)</f>
        <v>1</v>
      </c>
      <c r="W57" s="46">
        <v>57.3</v>
      </c>
      <c r="X57" s="64">
        <v>2.13</v>
      </c>
      <c r="Y57" s="64">
        <v>10</v>
      </c>
      <c r="Z57" s="64">
        <v>0</v>
      </c>
      <c r="AA57" s="47">
        <f>Y57/$A58</f>
        <v>1</v>
      </c>
      <c r="AB57" s="47">
        <f>Z57/$A$33</f>
        <v>0</v>
      </c>
      <c r="AC57" s="4">
        <v>1</v>
      </c>
      <c r="AD57" s="4">
        <v>54.94</v>
      </c>
      <c r="AE57" s="4">
        <v>10</v>
      </c>
      <c r="AF57" s="18">
        <f>AE57/A$34</f>
        <v>1</v>
      </c>
      <c r="AG57" s="94">
        <f>AVERAGE(AD57:AD76)</f>
        <v>64.522499999999994</v>
      </c>
      <c r="AH57" s="94">
        <f>AVERAGEIF(AD57:AD76,"&gt;0")</f>
        <v>64.522499999999994</v>
      </c>
      <c r="AI57" s="94">
        <f>VAR(AD57:AD76)</f>
        <v>208.52327236842203</v>
      </c>
      <c r="AJ57" s="94">
        <f>STDEV(AD57:AD76)</f>
        <v>14.440334911920223</v>
      </c>
      <c r="AK57" s="95">
        <f>AVERAGE(AF57:AF76)</f>
        <v>0.94000000000000006</v>
      </c>
      <c r="AL57" s="50">
        <v>64.5</v>
      </c>
      <c r="AM57" s="65">
        <v>6.76</v>
      </c>
      <c r="AN57" s="65">
        <v>9.4</v>
      </c>
      <c r="AO57" s="65">
        <v>0.61499999999999999</v>
      </c>
      <c r="AP57" s="51">
        <f>AN57/$A59</f>
        <v>0.94000000000000006</v>
      </c>
      <c r="AQ57" s="51">
        <f>AO57/$A$34</f>
        <v>6.1499999999999999E-2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8">A33</f>
        <v>10</v>
      </c>
      <c r="B58" s="16">
        <f t="shared" ref="B58:D58" si="19">B33</f>
        <v>22</v>
      </c>
      <c r="C58" s="16">
        <f t="shared" si="19"/>
        <v>22</v>
      </c>
      <c r="D58" s="16">
        <f t="shared" si="19"/>
        <v>2.0661157024793389E-2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59.94</v>
      </c>
      <c r="P58" s="4">
        <v>10</v>
      </c>
      <c r="Q58" s="18">
        <f t="shared" ref="Q58:Q76" si="20">P58/A$33</f>
        <v>1</v>
      </c>
      <c r="AC58" s="4">
        <v>2</v>
      </c>
      <c r="AD58" s="4">
        <v>74.39</v>
      </c>
      <c r="AE58" s="4">
        <v>10</v>
      </c>
      <c r="AF58" s="18">
        <f t="shared" ref="AF58:AF76" si="21">AE58/A$34</f>
        <v>1</v>
      </c>
      <c r="AO58" s="66"/>
      <c r="AR58" s="4">
        <v>2</v>
      </c>
      <c r="AS58" s="4"/>
      <c r="AT58" s="4"/>
      <c r="AU58" s="18">
        <f t="shared" ref="AU58:AU76" si="22">AT58/A$35</f>
        <v>0</v>
      </c>
      <c r="BG58" s="4">
        <v>2</v>
      </c>
      <c r="BH58" s="4"/>
      <c r="BI58" s="4"/>
      <c r="BJ58" s="18">
        <f t="shared" ref="BJ58:BJ76" si="23">BI58/A$61</f>
        <v>0</v>
      </c>
    </row>
    <row r="59" spans="1:73">
      <c r="A59" s="4">
        <f t="shared" si="18"/>
        <v>10</v>
      </c>
      <c r="B59" s="49">
        <f t="shared" ref="B59:D59" si="24">B34</f>
        <v>32</v>
      </c>
      <c r="C59" s="49">
        <f t="shared" si="24"/>
        <v>32</v>
      </c>
      <c r="D59" s="49">
        <f t="shared" si="24"/>
        <v>9.765625E-3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59.93</v>
      </c>
      <c r="P59" s="4">
        <v>10</v>
      </c>
      <c r="Q59" s="18">
        <f t="shared" si="20"/>
        <v>1</v>
      </c>
      <c r="AC59" s="4">
        <v>3</v>
      </c>
      <c r="AD59" s="4">
        <v>49.93</v>
      </c>
      <c r="AE59" s="4">
        <v>10</v>
      </c>
      <c r="AF59" s="18">
        <f t="shared" si="21"/>
        <v>1</v>
      </c>
      <c r="AR59" s="4">
        <v>3</v>
      </c>
      <c r="AS59" s="4"/>
      <c r="AT59" s="4"/>
      <c r="AU59" s="18">
        <f t="shared" si="22"/>
        <v>0</v>
      </c>
      <c r="BG59" s="4">
        <v>3</v>
      </c>
      <c r="BH59" s="4"/>
      <c r="BI59" s="4"/>
      <c r="BJ59" s="18">
        <f t="shared" si="23"/>
        <v>0</v>
      </c>
    </row>
    <row r="60" spans="1:73">
      <c r="A60" s="4">
        <f t="shared" si="18"/>
        <v>10</v>
      </c>
      <c r="B60" s="52">
        <f t="shared" ref="B60:D61" si="25">B35</f>
        <v>35</v>
      </c>
      <c r="C60" s="52">
        <f t="shared" si="25"/>
        <v>35</v>
      </c>
      <c r="D60" s="52">
        <f t="shared" si="25"/>
        <v>8.1632653061224497E-3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59.93</v>
      </c>
      <c r="P60" s="4">
        <v>10</v>
      </c>
      <c r="Q60" s="18">
        <f t="shared" si="20"/>
        <v>1</v>
      </c>
      <c r="AC60" s="4">
        <v>4</v>
      </c>
      <c r="AD60" s="4">
        <v>79.39</v>
      </c>
      <c r="AE60" s="4">
        <v>10</v>
      </c>
      <c r="AF60" s="18">
        <f t="shared" si="21"/>
        <v>1</v>
      </c>
      <c r="AR60" s="4">
        <v>4</v>
      </c>
      <c r="AS60" s="4"/>
      <c r="AT60" s="4"/>
      <c r="AU60" s="18">
        <f t="shared" si="22"/>
        <v>0</v>
      </c>
      <c r="BG60" s="4">
        <v>4</v>
      </c>
      <c r="BH60" s="4"/>
      <c r="BI60" s="4"/>
      <c r="BJ60" s="18">
        <f t="shared" si="23"/>
        <v>0</v>
      </c>
    </row>
    <row r="61" spans="1:73">
      <c r="A61" s="4">
        <f t="shared" si="18"/>
        <v>10</v>
      </c>
      <c r="B61" s="169">
        <f t="shared" si="25"/>
        <v>35</v>
      </c>
      <c r="C61" s="169">
        <f t="shared" si="25"/>
        <v>35</v>
      </c>
      <c r="D61" s="169">
        <f t="shared" si="25"/>
        <v>8.1632653061224497E-3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59.93</v>
      </c>
      <c r="P61" s="4">
        <v>10</v>
      </c>
      <c r="Q61" s="18">
        <f t="shared" si="20"/>
        <v>1</v>
      </c>
      <c r="AC61" s="4">
        <v>5</v>
      </c>
      <c r="AD61" s="4">
        <v>49.93</v>
      </c>
      <c r="AE61" s="4">
        <v>8</v>
      </c>
      <c r="AF61" s="18">
        <f t="shared" si="21"/>
        <v>0.8</v>
      </c>
      <c r="AR61" s="4">
        <v>5</v>
      </c>
      <c r="AS61" s="4"/>
      <c r="AT61" s="4"/>
      <c r="AU61" s="18">
        <f t="shared" si="22"/>
        <v>0</v>
      </c>
      <c r="BG61" s="4">
        <v>5</v>
      </c>
      <c r="BH61" s="4"/>
      <c r="BI61" s="4"/>
      <c r="BJ61" s="18">
        <f t="shared" si="23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54.93</v>
      </c>
      <c r="P62" s="4">
        <v>10</v>
      </c>
      <c r="Q62" s="18">
        <f t="shared" si="20"/>
        <v>1</v>
      </c>
      <c r="AC62" s="4">
        <v>6</v>
      </c>
      <c r="AD62" s="4">
        <v>86.62</v>
      </c>
      <c r="AE62" s="4">
        <v>10</v>
      </c>
      <c r="AF62" s="18">
        <f t="shared" si="21"/>
        <v>1</v>
      </c>
      <c r="AR62" s="4">
        <v>6</v>
      </c>
      <c r="AS62" s="4"/>
      <c r="AT62" s="4"/>
      <c r="AU62" s="18">
        <f t="shared" si="22"/>
        <v>0</v>
      </c>
      <c r="BG62" s="4">
        <v>6</v>
      </c>
      <c r="BH62" s="4"/>
      <c r="BI62" s="4"/>
      <c r="BJ62" s="18">
        <f t="shared" si="23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59.93</v>
      </c>
      <c r="P63" s="4">
        <v>10</v>
      </c>
      <c r="Q63" s="18">
        <f t="shared" si="20"/>
        <v>1</v>
      </c>
      <c r="AC63" s="4">
        <v>7</v>
      </c>
      <c r="AD63" s="4">
        <v>74.400000000000006</v>
      </c>
      <c r="AE63" s="4">
        <v>10</v>
      </c>
      <c r="AF63" s="18">
        <f t="shared" si="21"/>
        <v>1</v>
      </c>
      <c r="AR63" s="4">
        <v>7</v>
      </c>
      <c r="AS63" s="4"/>
      <c r="AT63" s="4"/>
      <c r="AU63" s="18">
        <f t="shared" si="22"/>
        <v>0</v>
      </c>
      <c r="BG63" s="4">
        <v>7</v>
      </c>
      <c r="BH63" s="4"/>
      <c r="BI63" s="4"/>
      <c r="BJ63" s="18">
        <f t="shared" si="23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59.93</v>
      </c>
      <c r="P64" s="4">
        <v>10</v>
      </c>
      <c r="Q64" s="18">
        <f t="shared" si="20"/>
        <v>1</v>
      </c>
      <c r="AC64" s="4">
        <v>8</v>
      </c>
      <c r="AD64" s="4">
        <v>74.38</v>
      </c>
      <c r="AE64" s="4">
        <v>10</v>
      </c>
      <c r="AF64" s="18">
        <f t="shared" si="21"/>
        <v>1</v>
      </c>
      <c r="AR64" s="4">
        <v>8</v>
      </c>
      <c r="AS64" s="4"/>
      <c r="AT64" s="4"/>
      <c r="AU64" s="18">
        <f t="shared" si="22"/>
        <v>0</v>
      </c>
      <c r="BG64" s="4">
        <v>8</v>
      </c>
      <c r="BH64" s="4"/>
      <c r="BI64" s="4"/>
      <c r="BJ64" s="18">
        <f t="shared" si="23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54.93</v>
      </c>
      <c r="P65" s="4">
        <v>10</v>
      </c>
      <c r="Q65" s="18">
        <f t="shared" si="20"/>
        <v>1</v>
      </c>
      <c r="AC65" s="4">
        <v>9</v>
      </c>
      <c r="AD65" s="4">
        <v>74.39</v>
      </c>
      <c r="AE65" s="4">
        <v>10</v>
      </c>
      <c r="AF65" s="18">
        <f t="shared" si="21"/>
        <v>1</v>
      </c>
      <c r="AR65" s="4">
        <v>9</v>
      </c>
      <c r="AS65" s="4"/>
      <c r="AT65" s="4"/>
      <c r="AU65" s="18">
        <f t="shared" si="22"/>
        <v>0</v>
      </c>
      <c r="BG65" s="4">
        <v>9</v>
      </c>
      <c r="BH65" s="4"/>
      <c r="BI65" s="4"/>
      <c r="BJ65" s="18">
        <f t="shared" si="23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59.93</v>
      </c>
      <c r="P66" s="4">
        <v>10</v>
      </c>
      <c r="Q66" s="18">
        <f t="shared" si="20"/>
        <v>1</v>
      </c>
      <c r="AC66" s="4">
        <v>10</v>
      </c>
      <c r="AD66" s="4">
        <v>59.94</v>
      </c>
      <c r="AE66" s="4">
        <v>9</v>
      </c>
      <c r="AF66" s="18">
        <f t="shared" si="21"/>
        <v>0.9</v>
      </c>
      <c r="AR66" s="4">
        <v>10</v>
      </c>
      <c r="AS66" s="4"/>
      <c r="AT66" s="4"/>
      <c r="AU66" s="18">
        <f t="shared" si="22"/>
        <v>0</v>
      </c>
      <c r="BG66" s="4">
        <v>10</v>
      </c>
      <c r="BH66" s="4"/>
      <c r="BI66" s="4"/>
      <c r="BJ66" s="18">
        <f t="shared" si="23"/>
        <v>0</v>
      </c>
    </row>
    <row r="67" spans="6:62">
      <c r="F67" s="4">
        <v>11</v>
      </c>
      <c r="G67" s="1">
        <v>50</v>
      </c>
      <c r="N67" s="4">
        <v>11</v>
      </c>
      <c r="O67" s="4">
        <v>54.93</v>
      </c>
      <c r="P67" s="4">
        <v>10</v>
      </c>
      <c r="Q67" s="18">
        <f t="shared" si="20"/>
        <v>1</v>
      </c>
      <c r="AC67" s="4">
        <v>11</v>
      </c>
      <c r="AD67" s="4">
        <v>74.38</v>
      </c>
      <c r="AE67" s="4">
        <v>10</v>
      </c>
      <c r="AF67" s="18">
        <f t="shared" si="21"/>
        <v>1</v>
      </c>
      <c r="AR67" s="4">
        <v>11</v>
      </c>
      <c r="AS67" s="4"/>
      <c r="AT67" s="4"/>
      <c r="AU67" s="18">
        <f t="shared" si="22"/>
        <v>0</v>
      </c>
      <c r="BG67" s="4">
        <v>11</v>
      </c>
      <c r="BH67" s="4"/>
      <c r="BI67" s="4"/>
      <c r="BJ67" s="18">
        <f t="shared" si="23"/>
        <v>0</v>
      </c>
    </row>
    <row r="68" spans="6:62">
      <c r="F68" s="4">
        <v>12</v>
      </c>
      <c r="G68" s="1">
        <v>50</v>
      </c>
      <c r="N68" s="4">
        <v>12</v>
      </c>
      <c r="O68" s="4">
        <v>49.9</v>
      </c>
      <c r="P68" s="4">
        <v>10</v>
      </c>
      <c r="Q68" s="18">
        <f t="shared" si="20"/>
        <v>1</v>
      </c>
      <c r="AC68" s="4">
        <v>12</v>
      </c>
      <c r="AD68" s="4">
        <v>37.69</v>
      </c>
      <c r="AE68" s="4">
        <v>5</v>
      </c>
      <c r="AF68" s="18">
        <f t="shared" si="21"/>
        <v>0.5</v>
      </c>
      <c r="AR68" s="4">
        <v>12</v>
      </c>
      <c r="AS68" s="4"/>
      <c r="AT68" s="4"/>
      <c r="AU68" s="18">
        <f t="shared" si="22"/>
        <v>0</v>
      </c>
      <c r="BG68" s="4">
        <v>12</v>
      </c>
      <c r="BH68" s="4"/>
      <c r="BI68" s="4"/>
      <c r="BJ68" s="18">
        <f t="shared" si="23"/>
        <v>0</v>
      </c>
    </row>
    <row r="69" spans="6:62">
      <c r="F69" s="4">
        <v>13</v>
      </c>
      <c r="G69" s="1">
        <v>50</v>
      </c>
      <c r="N69" s="4">
        <v>13</v>
      </c>
      <c r="O69" s="4">
        <v>62.15</v>
      </c>
      <c r="P69" s="4">
        <v>10</v>
      </c>
      <c r="Q69" s="18">
        <f t="shared" si="20"/>
        <v>1</v>
      </c>
      <c r="AC69" s="4">
        <v>13</v>
      </c>
      <c r="AD69" s="4">
        <v>62.16</v>
      </c>
      <c r="AE69" s="4">
        <v>10</v>
      </c>
      <c r="AF69" s="18">
        <f t="shared" si="21"/>
        <v>1</v>
      </c>
      <c r="AR69" s="4">
        <v>13</v>
      </c>
      <c r="AS69" s="4"/>
      <c r="AT69" s="4"/>
      <c r="AU69" s="18">
        <f t="shared" si="22"/>
        <v>0</v>
      </c>
      <c r="BG69" s="4">
        <v>13</v>
      </c>
      <c r="BH69" s="4"/>
      <c r="BI69" s="4"/>
      <c r="BJ69" s="18">
        <f t="shared" si="23"/>
        <v>0</v>
      </c>
    </row>
    <row r="70" spans="6:62">
      <c r="F70" s="4">
        <v>14</v>
      </c>
      <c r="G70" s="1">
        <v>50</v>
      </c>
      <c r="N70" s="4">
        <v>14</v>
      </c>
      <c r="O70" s="4">
        <v>54.92</v>
      </c>
      <c r="P70" s="4">
        <v>10</v>
      </c>
      <c r="Q70" s="18">
        <f t="shared" si="20"/>
        <v>1</v>
      </c>
      <c r="AC70" s="4">
        <v>14</v>
      </c>
      <c r="AD70" s="4">
        <v>62.16</v>
      </c>
      <c r="AE70" s="4">
        <v>10</v>
      </c>
      <c r="AF70" s="18">
        <f t="shared" si="21"/>
        <v>1</v>
      </c>
      <c r="AR70" s="4">
        <v>14</v>
      </c>
      <c r="AS70" s="4"/>
      <c r="AT70" s="4"/>
      <c r="AU70" s="18">
        <f t="shared" si="22"/>
        <v>0</v>
      </c>
      <c r="BG70" s="4">
        <v>14</v>
      </c>
      <c r="BH70" s="4"/>
      <c r="BI70" s="4"/>
      <c r="BJ70" s="18">
        <f t="shared" si="23"/>
        <v>0</v>
      </c>
    </row>
    <row r="71" spans="6:62">
      <c r="F71" s="4">
        <v>15</v>
      </c>
      <c r="G71" s="1">
        <v>50</v>
      </c>
      <c r="N71" s="4">
        <v>15</v>
      </c>
      <c r="O71" s="4">
        <v>54.93</v>
      </c>
      <c r="P71" s="4">
        <v>10</v>
      </c>
      <c r="Q71" s="18">
        <f t="shared" si="20"/>
        <v>1</v>
      </c>
      <c r="AC71" s="4">
        <v>15</v>
      </c>
      <c r="AD71" s="4">
        <v>54.93</v>
      </c>
      <c r="AE71" s="4">
        <v>10</v>
      </c>
      <c r="AF71" s="18">
        <f t="shared" si="21"/>
        <v>1</v>
      </c>
      <c r="AR71" s="4">
        <v>15</v>
      </c>
      <c r="AS71" s="4"/>
      <c r="AT71" s="4"/>
      <c r="AU71" s="18">
        <f t="shared" si="22"/>
        <v>0</v>
      </c>
      <c r="BG71" s="4">
        <v>15</v>
      </c>
      <c r="BH71" s="4"/>
      <c r="BI71" s="4"/>
      <c r="BJ71" s="18">
        <f t="shared" si="23"/>
        <v>0</v>
      </c>
    </row>
    <row r="72" spans="6:62">
      <c r="F72" s="4">
        <v>16</v>
      </c>
      <c r="G72" s="1">
        <v>50</v>
      </c>
      <c r="N72" s="4">
        <v>16</v>
      </c>
      <c r="O72" s="4">
        <v>49.93</v>
      </c>
      <c r="P72" s="4">
        <v>10</v>
      </c>
      <c r="Q72" s="18">
        <f t="shared" si="20"/>
        <v>1</v>
      </c>
      <c r="AC72" s="4">
        <v>16</v>
      </c>
      <c r="AD72" s="4">
        <v>79.400000000000006</v>
      </c>
      <c r="AE72" s="4">
        <v>10</v>
      </c>
      <c r="AF72" s="18">
        <f t="shared" si="21"/>
        <v>1</v>
      </c>
      <c r="AR72" s="4">
        <v>16</v>
      </c>
      <c r="AS72" s="4"/>
      <c r="AT72" s="4"/>
      <c r="AU72" s="18">
        <f t="shared" si="22"/>
        <v>0</v>
      </c>
      <c r="BG72" s="4">
        <v>16</v>
      </c>
      <c r="BH72" s="4"/>
      <c r="BI72" s="4"/>
      <c r="BJ72" s="18">
        <f t="shared" si="23"/>
        <v>0</v>
      </c>
    </row>
    <row r="73" spans="6:62">
      <c r="F73" s="4">
        <v>17</v>
      </c>
      <c r="G73" s="1">
        <v>50</v>
      </c>
      <c r="N73" s="4">
        <v>17</v>
      </c>
      <c r="O73" s="4">
        <v>49.93</v>
      </c>
      <c r="P73" s="4">
        <v>10</v>
      </c>
      <c r="Q73" s="18">
        <f t="shared" si="20"/>
        <v>1</v>
      </c>
      <c r="AC73" s="4">
        <v>17</v>
      </c>
      <c r="AD73" s="4">
        <v>49.94</v>
      </c>
      <c r="AE73" s="4">
        <v>9</v>
      </c>
      <c r="AF73" s="18">
        <f t="shared" si="21"/>
        <v>0.9</v>
      </c>
      <c r="AR73" s="4">
        <v>17</v>
      </c>
      <c r="AS73" s="4"/>
      <c r="AT73" s="4"/>
      <c r="AU73" s="18">
        <f t="shared" si="22"/>
        <v>0</v>
      </c>
      <c r="BG73" s="4">
        <v>17</v>
      </c>
      <c r="BH73" s="4"/>
      <c r="BI73" s="4"/>
      <c r="BJ73" s="18">
        <f t="shared" si="23"/>
        <v>0</v>
      </c>
    </row>
    <row r="74" spans="6:62">
      <c r="F74" s="4">
        <v>18</v>
      </c>
      <c r="G74" s="1">
        <v>50</v>
      </c>
      <c r="N74" s="4">
        <v>18</v>
      </c>
      <c r="O74" s="4">
        <v>59.93</v>
      </c>
      <c r="P74" s="4">
        <v>10</v>
      </c>
      <c r="Q74" s="18">
        <f t="shared" si="20"/>
        <v>1</v>
      </c>
      <c r="AC74" s="4">
        <v>18</v>
      </c>
      <c r="AD74" s="4">
        <v>62.16</v>
      </c>
      <c r="AE74" s="4">
        <v>10</v>
      </c>
      <c r="AF74" s="18">
        <f t="shared" si="21"/>
        <v>1</v>
      </c>
      <c r="AR74" s="4">
        <v>18</v>
      </c>
      <c r="AS74" s="4"/>
      <c r="AT74" s="4"/>
      <c r="AU74" s="18">
        <f t="shared" si="22"/>
        <v>0</v>
      </c>
      <c r="BG74" s="4">
        <v>18</v>
      </c>
      <c r="BH74" s="4"/>
      <c r="BI74" s="4"/>
      <c r="BJ74" s="18">
        <f t="shared" si="23"/>
        <v>0</v>
      </c>
    </row>
    <row r="75" spans="6:62">
      <c r="F75" s="4">
        <v>19</v>
      </c>
      <c r="G75" s="1">
        <v>50</v>
      </c>
      <c r="N75" s="4">
        <v>19</v>
      </c>
      <c r="O75" s="4">
        <v>62.16</v>
      </c>
      <c r="P75" s="4">
        <v>10</v>
      </c>
      <c r="Q75" s="18">
        <f t="shared" si="20"/>
        <v>1</v>
      </c>
      <c r="AC75" s="4">
        <v>19</v>
      </c>
      <c r="AD75" s="4">
        <v>42.7</v>
      </c>
      <c r="AE75" s="4">
        <v>7</v>
      </c>
      <c r="AF75" s="18">
        <f t="shared" si="21"/>
        <v>0.7</v>
      </c>
      <c r="AR75" s="4">
        <v>19</v>
      </c>
      <c r="AS75" s="4"/>
      <c r="AT75" s="4"/>
      <c r="AU75" s="18">
        <f t="shared" si="22"/>
        <v>0</v>
      </c>
      <c r="BG75" s="4">
        <v>19</v>
      </c>
      <c r="BH75" s="4"/>
      <c r="BI75" s="4"/>
      <c r="BJ75" s="18">
        <f t="shared" si="23"/>
        <v>0</v>
      </c>
    </row>
    <row r="76" spans="6:62">
      <c r="F76" s="4">
        <v>20</v>
      </c>
      <c r="G76" s="1">
        <v>50</v>
      </c>
      <c r="N76" s="4">
        <v>20</v>
      </c>
      <c r="O76" s="4">
        <v>67.16</v>
      </c>
      <c r="P76" s="4">
        <v>10</v>
      </c>
      <c r="Q76" s="18">
        <f t="shared" si="20"/>
        <v>1</v>
      </c>
      <c r="AC76" s="4">
        <v>20</v>
      </c>
      <c r="AD76" s="4">
        <v>86.62</v>
      </c>
      <c r="AE76" s="4">
        <v>10</v>
      </c>
      <c r="AF76" s="18">
        <f t="shared" si="21"/>
        <v>1</v>
      </c>
      <c r="AR76" s="4">
        <v>20</v>
      </c>
      <c r="AS76" s="4"/>
      <c r="AT76" s="4"/>
      <c r="AU76" s="18">
        <f t="shared" si="22"/>
        <v>0</v>
      </c>
      <c r="BG76" s="4">
        <v>20</v>
      </c>
      <c r="BH76" s="4"/>
      <c r="BI76" s="4"/>
      <c r="BJ76" s="18">
        <f t="shared" si="23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BU76"/>
  <sheetViews>
    <sheetView topLeftCell="AT18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30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30</v>
      </c>
      <c r="B7" s="15">
        <v>50</v>
      </c>
      <c r="C7" s="15">
        <v>50</v>
      </c>
      <c r="D7" s="15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8">
        <f>I7/A$7</f>
        <v>0.9</v>
      </c>
      <c r="K7" s="14">
        <f>AVERAGE(H7:H16)</f>
        <v>108.196</v>
      </c>
      <c r="L7" s="14">
        <f>AVERAGEIF(H7:H16,"&gt;0")</f>
        <v>108.196</v>
      </c>
      <c r="M7" s="17">
        <f>AVERAGE(J7:J16)</f>
        <v>0.54666666666666675</v>
      </c>
      <c r="N7" s="4">
        <v>1</v>
      </c>
      <c r="O7" s="4">
        <v>140.55000000000001</v>
      </c>
      <c r="P7" s="4">
        <v>30</v>
      </c>
      <c r="Q7" s="18">
        <f>P7/A$8</f>
        <v>1</v>
      </c>
      <c r="R7" s="94">
        <f>AVERAGE(O7:O26)</f>
        <v>118.59699999999998</v>
      </c>
      <c r="S7" s="94">
        <f>AVERAGEIF(O7:O26,"&gt;0")</f>
        <v>124.83894736842103</v>
      </c>
      <c r="T7" s="94">
        <f>VAR(O7:O26)</f>
        <v>2052.5040957894771</v>
      </c>
      <c r="U7" s="94">
        <f>STDEV(O7:O26)</f>
        <v>45.304570363148542</v>
      </c>
      <c r="V7" s="95">
        <f>AVERAGE(Q7:Q26)</f>
        <v>0.86</v>
      </c>
      <c r="W7" s="46">
        <v>119</v>
      </c>
      <c r="X7" s="64">
        <v>21.2</v>
      </c>
      <c r="Y7" s="64">
        <v>25.9</v>
      </c>
      <c r="Z7" s="64">
        <v>3.81</v>
      </c>
      <c r="AA7" s="47">
        <f>Y7/$A8</f>
        <v>0.86333333333333329</v>
      </c>
      <c r="AB7" s="47">
        <f>Z7/$A$8</f>
        <v>0.127</v>
      </c>
      <c r="AC7" s="4">
        <v>1</v>
      </c>
      <c r="AD7" s="4">
        <v>113.87</v>
      </c>
      <c r="AE7" s="4">
        <v>22</v>
      </c>
      <c r="AF7" s="18">
        <f>AE7/A$9</f>
        <v>0.73333333333333328</v>
      </c>
      <c r="AG7" s="94">
        <f>AVERAGE(AD7:AD26)</f>
        <v>85.046000000000021</v>
      </c>
      <c r="AH7" s="94">
        <f>AVERAGEIF(AD7:AD26,"&gt;0")</f>
        <v>89.522105263157911</v>
      </c>
      <c r="AI7" s="94">
        <f>VAR(AD7:AD26)</f>
        <v>2436.2447621052593</v>
      </c>
      <c r="AJ7" s="94">
        <f>STDEV(AD7:AD26)</f>
        <v>49.358330219986769</v>
      </c>
      <c r="AK7" s="95">
        <f>AVERAGE(AF7:AF26)</f>
        <v>0.44166666666666671</v>
      </c>
      <c r="AL7" s="50">
        <v>85</v>
      </c>
      <c r="AM7" s="65">
        <v>23.1</v>
      </c>
      <c r="AN7" s="65">
        <v>13.3</v>
      </c>
      <c r="AO7" s="65">
        <v>4.01</v>
      </c>
      <c r="AP7" s="51">
        <f>AN7/$A9</f>
        <v>0.44333333333333336</v>
      </c>
      <c r="AQ7" s="51">
        <f>AO7/$A$9</f>
        <v>0.13366666666666666</v>
      </c>
      <c r="AR7" s="4">
        <v>1</v>
      </c>
      <c r="AS7" s="4">
        <v>116.08</v>
      </c>
      <c r="AT7" s="4">
        <v>21</v>
      </c>
      <c r="AU7" s="18">
        <f>AT7/A$10</f>
        <v>0.7</v>
      </c>
      <c r="AV7" s="94">
        <f>AVERAGE(AS7:AS26)</f>
        <v>52.799500000000002</v>
      </c>
      <c r="AW7" s="94">
        <f>AVERAGEIF(AS7:AS26,"&gt;0")</f>
        <v>58.666111111111114</v>
      </c>
      <c r="AX7" s="94">
        <f>VAR(AS7:AS26)</f>
        <v>1377.3418471052628</v>
      </c>
      <c r="AY7" s="94">
        <f>STDEV(AS7:AS26)</f>
        <v>37.112556461462781</v>
      </c>
      <c r="AZ7" s="95">
        <f>AVERAGE(AU7:AU26)</f>
        <v>0.26833333333333337</v>
      </c>
      <c r="BA7" s="185">
        <v>52.8</v>
      </c>
      <c r="BB7" s="186">
        <v>17.399999999999999</v>
      </c>
      <c r="BC7" s="186">
        <v>8.0500000000000007</v>
      </c>
      <c r="BD7" s="186">
        <v>2.79</v>
      </c>
      <c r="BE7" s="187">
        <f>BC7/$A10</f>
        <v>0.26833333333333337</v>
      </c>
      <c r="BF7" s="187">
        <f>BD7/$A$10</f>
        <v>9.2999999999999999E-2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30</v>
      </c>
      <c r="B8" s="16">
        <v>38</v>
      </c>
      <c r="C8" s="16">
        <v>38</v>
      </c>
      <c r="D8" s="16">
        <f t="shared" ref="D8:D10" si="0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8">
        <f t="shared" ref="J8:J16" si="1">I8/A$7</f>
        <v>0.66666666666666663</v>
      </c>
      <c r="N8" s="4">
        <v>2</v>
      </c>
      <c r="O8" s="4">
        <v>116.1</v>
      </c>
      <c r="P8" s="4">
        <v>30</v>
      </c>
      <c r="Q8" s="18">
        <f t="shared" ref="Q8:Q26" si="2">P8/A$8</f>
        <v>1</v>
      </c>
      <c r="AC8" s="4">
        <v>2</v>
      </c>
      <c r="AD8" s="4">
        <v>140.55000000000001</v>
      </c>
      <c r="AE8" s="4">
        <v>18</v>
      </c>
      <c r="AF8" s="18">
        <f t="shared" ref="AF8:AF26" si="3">AE8/A$9</f>
        <v>0.6</v>
      </c>
      <c r="AR8" s="4">
        <v>2</v>
      </c>
      <c r="AS8" s="4">
        <v>49.92</v>
      </c>
      <c r="AT8" s="4">
        <v>7</v>
      </c>
      <c r="AU8" s="18">
        <f t="shared" ref="AU8:AU26" si="4">AT8/A$10</f>
        <v>0.23333333333333334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30</v>
      </c>
      <c r="B9" s="49">
        <v>55</v>
      </c>
      <c r="C9" s="49">
        <v>55</v>
      </c>
      <c r="D9" s="49">
        <f t="shared" si="0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8">
        <f t="shared" si="1"/>
        <v>0.93333333333333335</v>
      </c>
      <c r="N9" s="4">
        <v>3</v>
      </c>
      <c r="O9" s="4">
        <v>91.63</v>
      </c>
      <c r="P9" s="4">
        <v>28</v>
      </c>
      <c r="Q9" s="18">
        <f t="shared" si="2"/>
        <v>0.93333333333333335</v>
      </c>
      <c r="AC9" s="4">
        <v>3</v>
      </c>
      <c r="AD9" s="4">
        <v>128.33000000000001</v>
      </c>
      <c r="AE9" s="4">
        <v>28</v>
      </c>
      <c r="AF9" s="18">
        <f t="shared" si="3"/>
        <v>0.93333333333333335</v>
      </c>
      <c r="AR9" s="4">
        <v>3</v>
      </c>
      <c r="AS9" s="4">
        <v>116.09</v>
      </c>
      <c r="AT9" s="4">
        <v>16</v>
      </c>
      <c r="AU9" s="18">
        <f t="shared" si="4"/>
        <v>0.53333333333333333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30</v>
      </c>
      <c r="B10" s="52">
        <v>61</v>
      </c>
      <c r="C10" s="52">
        <v>61</v>
      </c>
      <c r="D10" s="52">
        <f t="shared" si="0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8">
        <f t="shared" si="1"/>
        <v>0.3</v>
      </c>
      <c r="N10" s="4">
        <v>4</v>
      </c>
      <c r="O10" s="4">
        <v>152.79</v>
      </c>
      <c r="P10" s="4">
        <v>29</v>
      </c>
      <c r="Q10" s="18">
        <f t="shared" si="2"/>
        <v>0.96666666666666667</v>
      </c>
      <c r="AC10" s="4">
        <v>4</v>
      </c>
      <c r="AD10" s="4">
        <v>25.46</v>
      </c>
      <c r="AE10" s="4">
        <v>3</v>
      </c>
      <c r="AF10" s="18">
        <f t="shared" si="3"/>
        <v>0.1</v>
      </c>
      <c r="AR10" s="4">
        <v>4</v>
      </c>
      <c r="AS10" s="4">
        <v>25.46</v>
      </c>
      <c r="AT10" s="4">
        <v>3</v>
      </c>
      <c r="AU10" s="18">
        <f t="shared" si="4"/>
        <v>0.1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30</v>
      </c>
      <c r="B11" s="169">
        <v>61</v>
      </c>
      <c r="C11" s="169">
        <v>61</v>
      </c>
      <c r="D11" s="169">
        <f t="shared" ref="D11" si="7">A11/(B11*C11)</f>
        <v>8.0623488309594198E-3</v>
      </c>
      <c r="F11" s="4">
        <v>5</v>
      </c>
      <c r="G11" s="1">
        <v>10</v>
      </c>
      <c r="H11" s="4">
        <v>91.64</v>
      </c>
      <c r="I11" s="4">
        <v>10</v>
      </c>
      <c r="J11" s="18">
        <f t="shared" si="1"/>
        <v>0.33333333333333331</v>
      </c>
      <c r="N11" s="4">
        <v>5</v>
      </c>
      <c r="O11" s="4">
        <v>206.72</v>
      </c>
      <c r="P11" s="4">
        <v>30</v>
      </c>
      <c r="Q11" s="18">
        <f t="shared" si="2"/>
        <v>1</v>
      </c>
      <c r="AC11" s="4">
        <v>5</v>
      </c>
      <c r="AD11" s="4">
        <v>98.86</v>
      </c>
      <c r="AE11" s="4">
        <v>10</v>
      </c>
      <c r="AF11" s="18">
        <f t="shared" si="3"/>
        <v>0.33333333333333331</v>
      </c>
      <c r="AR11" s="4">
        <v>5</v>
      </c>
      <c r="AS11" s="4">
        <v>25.46</v>
      </c>
      <c r="AT11" s="4">
        <v>3</v>
      </c>
      <c r="AU11" s="18">
        <f t="shared" si="4"/>
        <v>0.1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86.61</v>
      </c>
      <c r="I12" s="4">
        <v>11</v>
      </c>
      <c r="J12" s="18">
        <f t="shared" si="1"/>
        <v>0.36666666666666664</v>
      </c>
      <c r="N12" s="4">
        <v>6</v>
      </c>
      <c r="O12" s="4">
        <v>140.54</v>
      </c>
      <c r="P12" s="4">
        <v>30</v>
      </c>
      <c r="Q12" s="18">
        <f t="shared" si="2"/>
        <v>1</v>
      </c>
      <c r="AC12" s="4">
        <v>6</v>
      </c>
      <c r="AD12" s="4">
        <v>86.63</v>
      </c>
      <c r="AE12" s="4">
        <v>11</v>
      </c>
      <c r="AF12" s="18">
        <f t="shared" si="3"/>
        <v>0.36666666666666664</v>
      </c>
      <c r="AR12" s="4">
        <v>6</v>
      </c>
      <c r="AS12" s="4">
        <v>0</v>
      </c>
      <c r="AT12" s="4">
        <v>1</v>
      </c>
      <c r="AU12" s="18">
        <f t="shared" si="4"/>
        <v>3.3333333333333333E-2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172.25</v>
      </c>
      <c r="I13" s="4">
        <v>26</v>
      </c>
      <c r="J13" s="18">
        <f t="shared" si="1"/>
        <v>0.8666666666666667</v>
      </c>
      <c r="N13" s="4">
        <v>7</v>
      </c>
      <c r="O13" s="4">
        <v>98.85</v>
      </c>
      <c r="P13" s="4">
        <v>30</v>
      </c>
      <c r="Q13" s="18">
        <f t="shared" si="2"/>
        <v>1</v>
      </c>
      <c r="AC13" s="4">
        <v>7</v>
      </c>
      <c r="AD13" s="4">
        <v>133.34</v>
      </c>
      <c r="AE13" s="4">
        <v>22</v>
      </c>
      <c r="AF13" s="18">
        <f t="shared" si="3"/>
        <v>0.73333333333333328</v>
      </c>
      <c r="AR13" s="4">
        <v>7</v>
      </c>
      <c r="AS13" s="4">
        <v>116.08</v>
      </c>
      <c r="AT13" s="4">
        <v>19</v>
      </c>
      <c r="AU13" s="18">
        <f t="shared" si="4"/>
        <v>0.6333333333333333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8">
        <f t="shared" si="1"/>
        <v>0.13333333333333333</v>
      </c>
      <c r="N14" s="4">
        <v>8</v>
      </c>
      <c r="O14" s="4">
        <v>128.32</v>
      </c>
      <c r="P14" s="4">
        <v>30</v>
      </c>
      <c r="Q14" s="18">
        <f t="shared" si="2"/>
        <v>1</v>
      </c>
      <c r="AC14" s="4">
        <v>8</v>
      </c>
      <c r="AD14" s="4">
        <v>25.47</v>
      </c>
      <c r="AE14" s="4">
        <v>4</v>
      </c>
      <c r="AF14" s="18">
        <f t="shared" si="3"/>
        <v>0.13333333333333333</v>
      </c>
      <c r="AR14" s="4">
        <v>8</v>
      </c>
      <c r="AS14" s="4">
        <v>25.47</v>
      </c>
      <c r="AT14" s="4">
        <v>4</v>
      </c>
      <c r="AU14" s="18">
        <f t="shared" si="4"/>
        <v>0.13333333333333333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8">
        <f t="shared" si="1"/>
        <v>0.46666666666666667</v>
      </c>
      <c r="N15" s="4">
        <v>9</v>
      </c>
      <c r="O15" s="4">
        <v>111.07</v>
      </c>
      <c r="P15" s="4">
        <v>29</v>
      </c>
      <c r="Q15" s="18">
        <f t="shared" si="2"/>
        <v>0.96666666666666667</v>
      </c>
      <c r="AC15" s="4">
        <v>9</v>
      </c>
      <c r="AD15" s="4">
        <v>123.32</v>
      </c>
      <c r="AE15" s="4">
        <v>13</v>
      </c>
      <c r="AF15" s="18">
        <f t="shared" si="3"/>
        <v>0.43333333333333335</v>
      </c>
      <c r="AR15" s="4">
        <v>9</v>
      </c>
      <c r="AS15" s="4">
        <v>103.85</v>
      </c>
      <c r="AT15" s="4">
        <v>12</v>
      </c>
      <c r="AU15" s="18">
        <f t="shared" si="4"/>
        <v>0.4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8">
        <f t="shared" si="1"/>
        <v>0.5</v>
      </c>
      <c r="N16" s="4">
        <v>10</v>
      </c>
      <c r="O16" s="4">
        <v>170.02</v>
      </c>
      <c r="P16" s="4">
        <v>27</v>
      </c>
      <c r="Q16" s="18">
        <f t="shared" si="2"/>
        <v>0.9</v>
      </c>
      <c r="AC16" s="4">
        <v>10</v>
      </c>
      <c r="AD16" s="4">
        <v>25.46</v>
      </c>
      <c r="AE16" s="4">
        <v>3</v>
      </c>
      <c r="AF16" s="18">
        <f t="shared" si="3"/>
        <v>0.1</v>
      </c>
      <c r="AR16" s="4">
        <v>10</v>
      </c>
      <c r="AS16" s="4">
        <v>25.46</v>
      </c>
      <c r="AT16" s="4">
        <v>3</v>
      </c>
      <c r="AU16" s="18">
        <f t="shared" si="4"/>
        <v>0.1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91.63</v>
      </c>
      <c r="P17" s="4">
        <v>19</v>
      </c>
      <c r="Q17" s="18">
        <f t="shared" si="2"/>
        <v>0.6333333333333333</v>
      </c>
      <c r="AC17" s="4">
        <v>11</v>
      </c>
      <c r="AD17" s="4">
        <v>54.94</v>
      </c>
      <c r="AE17" s="4">
        <v>10</v>
      </c>
      <c r="AF17" s="18">
        <f t="shared" si="3"/>
        <v>0.33333333333333331</v>
      </c>
      <c r="AR17" s="4">
        <v>11</v>
      </c>
      <c r="AS17" s="4">
        <v>62.16</v>
      </c>
      <c r="AT17" s="4">
        <v>10</v>
      </c>
      <c r="AU17" s="18">
        <f t="shared" si="4"/>
        <v>0.33333333333333331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177.25</v>
      </c>
      <c r="P18" s="4">
        <v>29</v>
      </c>
      <c r="Q18" s="18">
        <f t="shared" si="2"/>
        <v>0.96666666666666667</v>
      </c>
      <c r="AC18" s="4">
        <v>12</v>
      </c>
      <c r="AD18" s="4">
        <v>30.47</v>
      </c>
      <c r="AE18" s="4">
        <v>4</v>
      </c>
      <c r="AF18" s="18">
        <f t="shared" si="3"/>
        <v>0.13333333333333333</v>
      </c>
      <c r="AR18" s="4">
        <v>12</v>
      </c>
      <c r="AS18" s="4">
        <v>25.47</v>
      </c>
      <c r="AT18" s="4">
        <v>4</v>
      </c>
      <c r="AU18" s="18">
        <f t="shared" si="4"/>
        <v>0.13333333333333333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0</v>
      </c>
      <c r="P19" s="4">
        <v>1</v>
      </c>
      <c r="Q19" s="18">
        <f t="shared" si="2"/>
        <v>3.3333333333333333E-2</v>
      </c>
      <c r="AC19" s="4">
        <v>13</v>
      </c>
      <c r="AD19" s="4">
        <v>0</v>
      </c>
      <c r="AE19" s="4">
        <v>1</v>
      </c>
      <c r="AF19" s="18">
        <f t="shared" si="3"/>
        <v>3.3333333333333333E-2</v>
      </c>
      <c r="AR19" s="4">
        <v>13</v>
      </c>
      <c r="AS19" s="4">
        <v>0</v>
      </c>
      <c r="AT19" s="4">
        <v>1</v>
      </c>
      <c r="AU19" s="18">
        <f t="shared" si="4"/>
        <v>3.3333333333333333E-2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133.33000000000001</v>
      </c>
      <c r="P20" s="4">
        <v>28</v>
      </c>
      <c r="Q20" s="18">
        <f t="shared" si="2"/>
        <v>0.93333333333333335</v>
      </c>
      <c r="AC20" s="4">
        <v>14</v>
      </c>
      <c r="AD20" s="4">
        <v>165.03</v>
      </c>
      <c r="AE20" s="4">
        <v>26</v>
      </c>
      <c r="AF20" s="18">
        <f t="shared" si="3"/>
        <v>0.8666666666666667</v>
      </c>
      <c r="AR20" s="4">
        <v>14</v>
      </c>
      <c r="AS20" s="4">
        <v>42.7</v>
      </c>
      <c r="AT20" s="4">
        <v>7</v>
      </c>
      <c r="AU20" s="18">
        <f t="shared" si="4"/>
        <v>0.23333333333333334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123.33</v>
      </c>
      <c r="P21" s="4">
        <v>29</v>
      </c>
      <c r="Q21" s="18">
        <f t="shared" si="2"/>
        <v>0.96666666666666667</v>
      </c>
      <c r="AC21" s="4">
        <v>15</v>
      </c>
      <c r="AD21" s="4">
        <v>98.86</v>
      </c>
      <c r="AE21" s="4">
        <v>17</v>
      </c>
      <c r="AF21" s="18">
        <f t="shared" si="3"/>
        <v>0.56666666666666665</v>
      </c>
      <c r="AR21" s="4">
        <v>15</v>
      </c>
      <c r="AS21" s="4">
        <v>25.46</v>
      </c>
      <c r="AT21" s="4">
        <v>3</v>
      </c>
      <c r="AU21" s="18">
        <f t="shared" si="4"/>
        <v>0.1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108.85</v>
      </c>
      <c r="P22" s="4">
        <v>28</v>
      </c>
      <c r="Q22" s="18">
        <f t="shared" si="2"/>
        <v>0.93333333333333335</v>
      </c>
      <c r="AC22" s="4">
        <v>16</v>
      </c>
      <c r="AD22" s="4">
        <v>49.92</v>
      </c>
      <c r="AE22" s="4">
        <v>9</v>
      </c>
      <c r="AF22" s="18">
        <f t="shared" si="3"/>
        <v>0.3</v>
      </c>
      <c r="AR22" s="4">
        <v>16</v>
      </c>
      <c r="AS22" s="4">
        <v>49.93</v>
      </c>
      <c r="AT22" s="4">
        <v>9</v>
      </c>
      <c r="AU22" s="18">
        <f t="shared" si="4"/>
        <v>0.3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37.700000000000003</v>
      </c>
      <c r="P23" s="4">
        <v>6</v>
      </c>
      <c r="Q23" s="18">
        <f t="shared" si="2"/>
        <v>0.2</v>
      </c>
      <c r="AC23" s="4">
        <v>17</v>
      </c>
      <c r="AD23" s="4">
        <v>62.16</v>
      </c>
      <c r="AE23" s="4">
        <v>6</v>
      </c>
      <c r="AF23" s="18">
        <f t="shared" si="3"/>
        <v>0.2</v>
      </c>
      <c r="AR23" s="4">
        <v>17</v>
      </c>
      <c r="AS23" s="4">
        <v>49.92</v>
      </c>
      <c r="AT23" s="4">
        <v>6</v>
      </c>
      <c r="AU23" s="18">
        <f t="shared" si="4"/>
        <v>0.2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116.09</v>
      </c>
      <c r="P24" s="4">
        <v>30</v>
      </c>
      <c r="Q24" s="18">
        <f t="shared" si="2"/>
        <v>1</v>
      </c>
      <c r="AC24" s="4">
        <v>18</v>
      </c>
      <c r="AD24" s="4">
        <v>86.62</v>
      </c>
      <c r="AE24" s="4">
        <v>21</v>
      </c>
      <c r="AF24" s="18">
        <f t="shared" si="3"/>
        <v>0.7</v>
      </c>
      <c r="AR24" s="4">
        <v>18</v>
      </c>
      <c r="AS24" s="4">
        <v>74.39</v>
      </c>
      <c r="AT24" s="4">
        <v>15</v>
      </c>
      <c r="AU24" s="18">
        <f t="shared" si="4"/>
        <v>0.5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116.08</v>
      </c>
      <c r="P25" s="4">
        <v>23</v>
      </c>
      <c r="Q25" s="18">
        <f t="shared" si="2"/>
        <v>0.76666666666666672</v>
      </c>
      <c r="AC25" s="4">
        <v>19</v>
      </c>
      <c r="AD25" s="4">
        <v>86.62</v>
      </c>
      <c r="AE25" s="4">
        <v>12</v>
      </c>
      <c r="AF25" s="18">
        <f t="shared" si="3"/>
        <v>0.4</v>
      </c>
      <c r="AR25" s="4">
        <v>19</v>
      </c>
      <c r="AS25" s="4">
        <v>79.39</v>
      </c>
      <c r="AT25" s="4">
        <v>11</v>
      </c>
      <c r="AU25" s="18">
        <f t="shared" si="4"/>
        <v>0.36666666666666664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111.09</v>
      </c>
      <c r="P26" s="4">
        <v>30</v>
      </c>
      <c r="Q26" s="18">
        <f t="shared" si="2"/>
        <v>1</v>
      </c>
      <c r="AC26" s="4">
        <v>20</v>
      </c>
      <c r="AD26" s="4">
        <v>165.01</v>
      </c>
      <c r="AE26" s="4">
        <v>25</v>
      </c>
      <c r="AF26" s="18">
        <f t="shared" si="3"/>
        <v>0.83333333333333337</v>
      </c>
      <c r="AR26" s="4">
        <v>20</v>
      </c>
      <c r="AS26" s="4">
        <v>42.7</v>
      </c>
      <c r="AT26" s="4">
        <v>6</v>
      </c>
      <c r="AU26" s="18">
        <f t="shared" si="4"/>
        <v>0.2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30</v>
      </c>
      <c r="B32" s="15">
        <f>B7</f>
        <v>50</v>
      </c>
      <c r="C32" s="15">
        <f t="shared" ref="C32:D32" si="8">C7</f>
        <v>50</v>
      </c>
      <c r="D32" s="15">
        <f t="shared" si="8"/>
        <v>1.2E-2</v>
      </c>
      <c r="F32" s="4">
        <v>1</v>
      </c>
      <c r="G32" s="1">
        <v>15</v>
      </c>
      <c r="H32" s="4">
        <v>98.86</v>
      </c>
      <c r="I32" s="4">
        <v>30</v>
      </c>
      <c r="J32" s="18">
        <f>I32/A$32</f>
        <v>1</v>
      </c>
      <c r="K32" s="14">
        <f>AVERAGE(H32:H41)</f>
        <v>114.86799999999998</v>
      </c>
      <c r="L32" s="14">
        <f>AVERAGEIF(H32:H41,"&gt;0")</f>
        <v>114.86799999999998</v>
      </c>
      <c r="M32" s="17">
        <f>AVERAGE(J32:J41)</f>
        <v>1</v>
      </c>
      <c r="N32" s="4">
        <v>1</v>
      </c>
      <c r="O32" s="4">
        <v>79.400000000000006</v>
      </c>
      <c r="P32" s="4">
        <v>30</v>
      </c>
      <c r="Q32" s="18">
        <f>P32/A$33</f>
        <v>1</v>
      </c>
      <c r="R32" s="94">
        <f>AVERAGE(O32:O51)</f>
        <v>90.071500000000015</v>
      </c>
      <c r="S32" s="94">
        <f>AVERAGEIF(O32:O51,"&gt;0")</f>
        <v>90.071500000000015</v>
      </c>
      <c r="T32" s="94">
        <f>VAR(O32:O51)</f>
        <v>48.248697631577286</v>
      </c>
      <c r="U32" s="94">
        <f>STDEV(O32:O51)</f>
        <v>6.9461282475618953</v>
      </c>
      <c r="V32" s="95">
        <f>AVERAGE(Q32:Q51)</f>
        <v>0.99833333333333341</v>
      </c>
      <c r="W32" s="46">
        <v>90.1</v>
      </c>
      <c r="X32" s="64">
        <v>3.25</v>
      </c>
      <c r="Y32" s="64">
        <v>30</v>
      </c>
      <c r="Z32" s="64">
        <v>0.105</v>
      </c>
      <c r="AA32" s="47">
        <f>Y32/$A33</f>
        <v>1</v>
      </c>
      <c r="AB32" s="47">
        <f>Z32/$A$33</f>
        <v>3.5000000000000001E-3</v>
      </c>
      <c r="AC32" s="4">
        <v>1</v>
      </c>
      <c r="AD32" s="4">
        <v>128.33000000000001</v>
      </c>
      <c r="AE32" s="4">
        <v>30</v>
      </c>
      <c r="AF32" s="18">
        <f>AE32/A$34</f>
        <v>1</v>
      </c>
      <c r="AG32" s="94">
        <f>AVERAGE(AD32:AD51)</f>
        <v>113.93199999999999</v>
      </c>
      <c r="AH32" s="94">
        <f>AVERAGEIF(AD32:AD51,"&gt;0")</f>
        <v>119.92842105263158</v>
      </c>
      <c r="AI32" s="94">
        <f>VAR(AD32:AD51)</f>
        <v>1743.6601852631613</v>
      </c>
      <c r="AJ32" s="94">
        <f>STDEV(AD32:AD51)</f>
        <v>41.757157293847975</v>
      </c>
      <c r="AK32" s="95">
        <f>AVERAGE(AF32:AF51)</f>
        <v>0.83833333333333326</v>
      </c>
      <c r="AL32" s="50">
        <v>114</v>
      </c>
      <c r="AM32" s="65">
        <v>19.5</v>
      </c>
      <c r="AN32" s="65">
        <v>26.2</v>
      </c>
      <c r="AO32" s="65">
        <v>3.87</v>
      </c>
      <c r="AP32" s="51">
        <f>AN32/$A34</f>
        <v>0.87333333333333329</v>
      </c>
      <c r="AQ32" s="51">
        <f>AO32/$A$34</f>
        <v>0.129</v>
      </c>
      <c r="AR32" s="4">
        <v>1</v>
      </c>
      <c r="AS32" s="4">
        <v>116.1</v>
      </c>
      <c r="AT32" s="4">
        <v>30</v>
      </c>
      <c r="AU32" s="18">
        <f>AT32/A$35</f>
        <v>1</v>
      </c>
      <c r="AV32" s="94">
        <f>AVERAGE(AS32:AS51)</f>
        <v>112.56550000000001</v>
      </c>
      <c r="AW32" s="94">
        <f>AVERAGEIF(AS32:AS51,"&gt;0")</f>
        <v>118.49000000000002</v>
      </c>
      <c r="AX32" s="94">
        <f>VAR(AS32:AS51)</f>
        <v>3052.6155628947276</v>
      </c>
      <c r="AY32" s="94">
        <f>STDEV(AS32:AS51)</f>
        <v>55.250480205105255</v>
      </c>
      <c r="AZ32" s="95">
        <f>AVERAGE(AU32:AU51)</f>
        <v>0.71166666666666667</v>
      </c>
      <c r="BA32" s="185">
        <v>113</v>
      </c>
      <c r="BB32" s="186">
        <v>25.9</v>
      </c>
      <c r="BC32" s="186">
        <v>21.4</v>
      </c>
      <c r="BD32" s="186">
        <v>4.57</v>
      </c>
      <c r="BE32" s="187">
        <f>BC32/$A35</f>
        <v>0.71333333333333326</v>
      </c>
      <c r="BF32" s="187">
        <f>BD32/$A$35</f>
        <v>0.15233333333333335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9">A8</f>
        <v>30</v>
      </c>
      <c r="B33" s="16">
        <f t="shared" ref="B33:D33" si="10">B8</f>
        <v>38</v>
      </c>
      <c r="C33" s="16">
        <f t="shared" si="10"/>
        <v>38</v>
      </c>
      <c r="D33" s="16">
        <f t="shared" si="10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8">
        <f t="shared" ref="J33:J41" si="11">I33/A$32</f>
        <v>1</v>
      </c>
      <c r="N33" s="4">
        <v>2</v>
      </c>
      <c r="O33" s="4">
        <v>84.4</v>
      </c>
      <c r="P33" s="4">
        <v>30</v>
      </c>
      <c r="Q33" s="18">
        <f t="shared" ref="Q33:Q51" si="12">P33/A$33</f>
        <v>1</v>
      </c>
      <c r="AC33" s="4">
        <v>2</v>
      </c>
      <c r="AD33" s="4">
        <v>123.34</v>
      </c>
      <c r="AE33" s="4">
        <v>30</v>
      </c>
      <c r="AF33" s="18">
        <f t="shared" ref="AF33:AF51" si="13">AE33/A$34</f>
        <v>1</v>
      </c>
      <c r="AO33" s="66"/>
      <c r="AR33" s="4">
        <v>2</v>
      </c>
      <c r="AS33" s="4">
        <v>201.71</v>
      </c>
      <c r="AT33" s="4">
        <v>30</v>
      </c>
      <c r="AU33" s="18">
        <f t="shared" ref="AU33:AU51" si="14">AT33/A$35</f>
        <v>1</v>
      </c>
      <c r="BG33" s="4">
        <v>2</v>
      </c>
      <c r="BH33" s="4"/>
      <c r="BI33" s="4"/>
      <c r="BJ33" s="18">
        <f t="shared" ref="BJ33:BJ51" si="15">BI33/A$36</f>
        <v>0</v>
      </c>
    </row>
    <row r="34" spans="1:62">
      <c r="A34" s="4">
        <f t="shared" si="9"/>
        <v>30</v>
      </c>
      <c r="B34" s="49">
        <f t="shared" ref="B34:D34" si="16">B9</f>
        <v>55</v>
      </c>
      <c r="C34" s="49">
        <f t="shared" si="16"/>
        <v>55</v>
      </c>
      <c r="D34" s="49">
        <f t="shared" si="16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8">
        <f t="shared" si="11"/>
        <v>1</v>
      </c>
      <c r="N34" s="4">
        <v>3</v>
      </c>
      <c r="O34" s="4">
        <v>87.17</v>
      </c>
      <c r="P34" s="4">
        <v>30</v>
      </c>
      <c r="Q34" s="18">
        <f t="shared" si="12"/>
        <v>1</v>
      </c>
      <c r="AC34" s="4">
        <v>3</v>
      </c>
      <c r="AD34" s="4">
        <v>91.62</v>
      </c>
      <c r="AE34" s="4">
        <v>30</v>
      </c>
      <c r="AF34" s="18">
        <f t="shared" si="13"/>
        <v>1</v>
      </c>
      <c r="AR34" s="4">
        <v>3</v>
      </c>
      <c r="AS34" s="4">
        <v>96.63</v>
      </c>
      <c r="AT34" s="4">
        <v>28</v>
      </c>
      <c r="AU34" s="18">
        <f t="shared" si="14"/>
        <v>0.93333333333333335</v>
      </c>
      <c r="BG34" s="4">
        <v>3</v>
      </c>
      <c r="BH34" s="4"/>
      <c r="BI34" s="4"/>
      <c r="BJ34" s="18">
        <f t="shared" si="15"/>
        <v>0</v>
      </c>
    </row>
    <row r="35" spans="1:62">
      <c r="A35" s="4">
        <f t="shared" si="9"/>
        <v>30</v>
      </c>
      <c r="B35" s="52">
        <f t="shared" ref="B35:D36" si="17">B10</f>
        <v>61</v>
      </c>
      <c r="C35" s="52">
        <f t="shared" si="17"/>
        <v>61</v>
      </c>
      <c r="D35" s="52">
        <f t="shared" si="17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8">
        <f t="shared" si="11"/>
        <v>1</v>
      </c>
      <c r="N35" s="4">
        <v>4</v>
      </c>
      <c r="O35" s="4">
        <v>96.63</v>
      </c>
      <c r="P35" s="4">
        <v>30</v>
      </c>
      <c r="Q35" s="18">
        <f t="shared" si="12"/>
        <v>1</v>
      </c>
      <c r="AC35" s="4">
        <v>4</v>
      </c>
      <c r="AD35" s="4">
        <v>121.1</v>
      </c>
      <c r="AE35" s="4">
        <v>30</v>
      </c>
      <c r="AF35" s="18">
        <f t="shared" si="13"/>
        <v>1</v>
      </c>
      <c r="AR35" s="4">
        <v>4</v>
      </c>
      <c r="AS35" s="4">
        <v>147.79</v>
      </c>
      <c r="AT35" s="4">
        <v>29</v>
      </c>
      <c r="AU35" s="18">
        <f t="shared" si="14"/>
        <v>0.96666666666666667</v>
      </c>
      <c r="BG35" s="4">
        <v>4</v>
      </c>
      <c r="BH35" s="4"/>
      <c r="BI35" s="4"/>
      <c r="BJ35" s="18">
        <f t="shared" si="15"/>
        <v>0</v>
      </c>
    </row>
    <row r="36" spans="1:62">
      <c r="A36" s="4">
        <f t="shared" si="9"/>
        <v>30</v>
      </c>
      <c r="B36" s="169">
        <f t="shared" si="17"/>
        <v>61</v>
      </c>
      <c r="C36" s="169">
        <f t="shared" si="17"/>
        <v>61</v>
      </c>
      <c r="D36" s="169">
        <f t="shared" si="17"/>
        <v>8.0623488309594198E-3</v>
      </c>
      <c r="F36" s="4">
        <v>5</v>
      </c>
      <c r="G36" s="1">
        <v>15</v>
      </c>
      <c r="H36" s="4">
        <v>177.25</v>
      </c>
      <c r="I36" s="4">
        <v>30</v>
      </c>
      <c r="J36" s="18">
        <f t="shared" si="11"/>
        <v>1</v>
      </c>
      <c r="N36" s="4">
        <v>5</v>
      </c>
      <c r="O36" s="4">
        <v>96.63</v>
      </c>
      <c r="P36" s="4">
        <v>30</v>
      </c>
      <c r="Q36" s="18">
        <f t="shared" si="12"/>
        <v>1</v>
      </c>
      <c r="AC36" s="4">
        <v>5</v>
      </c>
      <c r="AD36" s="4">
        <v>189.5</v>
      </c>
      <c r="AE36" s="4">
        <v>30</v>
      </c>
      <c r="AF36" s="18">
        <f t="shared" si="13"/>
        <v>1</v>
      </c>
      <c r="AR36" s="4">
        <v>5</v>
      </c>
      <c r="AS36" s="4">
        <v>226.16</v>
      </c>
      <c r="AT36" s="4">
        <v>29</v>
      </c>
      <c r="AU36" s="18">
        <f t="shared" si="14"/>
        <v>0.96666666666666667</v>
      </c>
      <c r="BG36" s="4">
        <v>5</v>
      </c>
      <c r="BH36" s="4"/>
      <c r="BI36" s="4"/>
      <c r="BJ36" s="18">
        <f t="shared" si="15"/>
        <v>0</v>
      </c>
    </row>
    <row r="37" spans="1:62">
      <c r="A37" s="1"/>
      <c r="F37" s="4">
        <v>6</v>
      </c>
      <c r="G37" s="1">
        <v>15</v>
      </c>
      <c r="H37" s="4">
        <v>121.09</v>
      </c>
      <c r="I37" s="4">
        <v>30</v>
      </c>
      <c r="J37" s="18">
        <f t="shared" si="11"/>
        <v>1</v>
      </c>
      <c r="N37" s="4">
        <v>6</v>
      </c>
      <c r="O37" s="4">
        <v>101.64</v>
      </c>
      <c r="P37" s="4">
        <v>30</v>
      </c>
      <c r="Q37" s="18">
        <f t="shared" si="12"/>
        <v>1</v>
      </c>
      <c r="AC37" s="4">
        <v>6</v>
      </c>
      <c r="AD37" s="4">
        <v>140.54</v>
      </c>
      <c r="AE37" s="4">
        <v>30</v>
      </c>
      <c r="AF37" s="18">
        <f t="shared" si="13"/>
        <v>1</v>
      </c>
      <c r="AR37" s="4">
        <v>6</v>
      </c>
      <c r="AS37" s="4">
        <v>67.16</v>
      </c>
      <c r="AT37" s="4">
        <v>11</v>
      </c>
      <c r="AU37" s="18">
        <f t="shared" si="14"/>
        <v>0.36666666666666664</v>
      </c>
      <c r="BG37" s="4">
        <v>6</v>
      </c>
      <c r="BH37" s="4"/>
      <c r="BI37" s="4"/>
      <c r="BJ37" s="18">
        <f t="shared" si="15"/>
        <v>0</v>
      </c>
    </row>
    <row r="38" spans="1:62">
      <c r="F38" s="4">
        <v>7</v>
      </c>
      <c r="G38" s="1">
        <v>15</v>
      </c>
      <c r="H38" s="4">
        <v>98.86</v>
      </c>
      <c r="I38" s="4">
        <v>30</v>
      </c>
      <c r="J38" s="18">
        <f t="shared" si="11"/>
        <v>1</v>
      </c>
      <c r="N38" s="4">
        <v>7</v>
      </c>
      <c r="O38" s="4">
        <v>84.41</v>
      </c>
      <c r="P38" s="4">
        <v>30</v>
      </c>
      <c r="Q38" s="18">
        <f t="shared" si="12"/>
        <v>1</v>
      </c>
      <c r="AC38" s="4">
        <v>7</v>
      </c>
      <c r="AD38" s="4">
        <v>123.32</v>
      </c>
      <c r="AE38" s="4">
        <v>30</v>
      </c>
      <c r="AF38" s="18">
        <f t="shared" si="13"/>
        <v>1</v>
      </c>
      <c r="AR38" s="4">
        <v>7</v>
      </c>
      <c r="AS38" s="4">
        <v>121.1</v>
      </c>
      <c r="AT38" s="4">
        <v>30</v>
      </c>
      <c r="AU38" s="18">
        <f t="shared" si="14"/>
        <v>1</v>
      </c>
      <c r="BG38" s="4">
        <v>7</v>
      </c>
      <c r="BH38" s="4"/>
      <c r="BI38" s="4"/>
      <c r="BJ38" s="18">
        <f t="shared" si="15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8">
        <f t="shared" si="11"/>
        <v>1</v>
      </c>
      <c r="N39" s="4">
        <v>8</v>
      </c>
      <c r="O39" s="4">
        <v>89.4</v>
      </c>
      <c r="P39" s="4">
        <v>30</v>
      </c>
      <c r="Q39" s="18">
        <f t="shared" si="12"/>
        <v>1</v>
      </c>
      <c r="AC39" s="4">
        <v>8</v>
      </c>
      <c r="AD39" s="4">
        <v>116.09</v>
      </c>
      <c r="AE39" s="4">
        <v>30</v>
      </c>
      <c r="AF39" s="18">
        <f t="shared" si="13"/>
        <v>1</v>
      </c>
      <c r="AR39" s="4">
        <v>8</v>
      </c>
      <c r="AS39" s="4">
        <v>30.47</v>
      </c>
      <c r="AT39" s="4">
        <v>4</v>
      </c>
      <c r="AU39" s="18">
        <f t="shared" si="14"/>
        <v>0.13333333333333333</v>
      </c>
      <c r="BG39" s="4">
        <v>8</v>
      </c>
      <c r="BH39" s="4"/>
      <c r="BI39" s="4"/>
      <c r="BJ39" s="18">
        <f t="shared" si="15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8">
        <f t="shared" si="11"/>
        <v>1</v>
      </c>
      <c r="N40" s="4">
        <v>9</v>
      </c>
      <c r="O40" s="4">
        <v>86.64</v>
      </c>
      <c r="P40" s="4">
        <v>30</v>
      </c>
      <c r="Q40" s="18">
        <f t="shared" si="12"/>
        <v>1</v>
      </c>
      <c r="AC40" s="4">
        <v>9</v>
      </c>
      <c r="AD40" s="4">
        <v>111.1</v>
      </c>
      <c r="AE40" s="4">
        <v>29</v>
      </c>
      <c r="AF40" s="18">
        <f t="shared" si="13"/>
        <v>0.96666666666666667</v>
      </c>
      <c r="AR40" s="4">
        <v>9</v>
      </c>
      <c r="AS40" s="4">
        <v>172.24</v>
      </c>
      <c r="AT40" s="4">
        <v>28</v>
      </c>
      <c r="AU40" s="18">
        <f t="shared" si="14"/>
        <v>0.93333333333333335</v>
      </c>
      <c r="BG40" s="4">
        <v>9</v>
      </c>
      <c r="BH40" s="4"/>
      <c r="BI40" s="4"/>
      <c r="BJ40" s="18">
        <f t="shared" si="15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8">
        <f t="shared" si="11"/>
        <v>1</v>
      </c>
      <c r="N41" s="4">
        <v>10</v>
      </c>
      <c r="O41" s="4">
        <v>101.63</v>
      </c>
      <c r="P41" s="4">
        <v>30</v>
      </c>
      <c r="Q41" s="18">
        <f t="shared" si="12"/>
        <v>1</v>
      </c>
      <c r="AC41" s="4">
        <v>10</v>
      </c>
      <c r="AD41" s="4">
        <v>116.1</v>
      </c>
      <c r="AE41" s="4">
        <v>30</v>
      </c>
      <c r="AF41" s="18">
        <f t="shared" si="13"/>
        <v>1</v>
      </c>
      <c r="AR41" s="4">
        <v>10</v>
      </c>
      <c r="AS41" s="4">
        <v>86.62</v>
      </c>
      <c r="AT41" s="4">
        <v>17</v>
      </c>
      <c r="AU41" s="18">
        <f t="shared" si="14"/>
        <v>0.56666666666666665</v>
      </c>
      <c r="BG41" s="4">
        <v>10</v>
      </c>
      <c r="BH41" s="4"/>
      <c r="BI41" s="4"/>
      <c r="BJ41" s="18">
        <f t="shared" si="15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8">
        <f t="shared" si="12"/>
        <v>1</v>
      </c>
      <c r="AC42" s="4">
        <v>11</v>
      </c>
      <c r="AD42" s="4">
        <v>91.63</v>
      </c>
      <c r="AE42" s="4">
        <v>19</v>
      </c>
      <c r="AF42" s="18">
        <f t="shared" si="13"/>
        <v>0.6333333333333333</v>
      </c>
      <c r="AR42" s="4">
        <v>11</v>
      </c>
      <c r="AS42" s="4">
        <v>123.32</v>
      </c>
      <c r="AT42" s="4">
        <v>19</v>
      </c>
      <c r="AU42" s="18">
        <f t="shared" si="14"/>
        <v>0.6333333333333333</v>
      </c>
      <c r="BG42" s="4">
        <v>11</v>
      </c>
      <c r="BH42" s="4"/>
      <c r="BI42" s="4"/>
      <c r="BJ42" s="18">
        <f t="shared" si="15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8">
        <f t="shared" si="12"/>
        <v>1</v>
      </c>
      <c r="AC43" s="4">
        <v>12</v>
      </c>
      <c r="AD43" s="4">
        <v>189.48</v>
      </c>
      <c r="AE43" s="4">
        <v>30</v>
      </c>
      <c r="AF43" s="18">
        <f t="shared" si="13"/>
        <v>1</v>
      </c>
      <c r="AR43" s="4">
        <v>12</v>
      </c>
      <c r="AS43" s="4">
        <v>74.39</v>
      </c>
      <c r="AT43" s="4">
        <v>11</v>
      </c>
      <c r="AU43" s="18">
        <f t="shared" si="14"/>
        <v>0.36666666666666664</v>
      </c>
      <c r="BG43" s="4">
        <v>12</v>
      </c>
      <c r="BH43" s="4"/>
      <c r="BI43" s="4"/>
      <c r="BJ43" s="18">
        <f t="shared" si="15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8">
        <f t="shared" si="12"/>
        <v>1</v>
      </c>
      <c r="AC44" s="4">
        <v>13</v>
      </c>
      <c r="AD44" s="4">
        <v>0</v>
      </c>
      <c r="AE44" s="4">
        <v>1</v>
      </c>
      <c r="AF44" s="18">
        <f t="shared" si="13"/>
        <v>3.3333333333333333E-2</v>
      </c>
      <c r="AR44" s="4">
        <v>13</v>
      </c>
      <c r="AS44" s="4">
        <v>0</v>
      </c>
      <c r="AT44" s="4">
        <v>1</v>
      </c>
      <c r="AU44" s="18">
        <f t="shared" si="14"/>
        <v>3.3333333333333333E-2</v>
      </c>
      <c r="BG44" s="4">
        <v>13</v>
      </c>
      <c r="BH44" s="4"/>
      <c r="BI44" s="4"/>
      <c r="BJ44" s="18">
        <f t="shared" si="15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8">
        <f t="shared" si="12"/>
        <v>1</v>
      </c>
      <c r="AC45" s="4">
        <v>14</v>
      </c>
      <c r="AD45" s="4">
        <v>128.33000000000001</v>
      </c>
      <c r="AE45" s="4">
        <v>28</v>
      </c>
      <c r="AF45" s="18">
        <f t="shared" si="13"/>
        <v>0.93333333333333335</v>
      </c>
      <c r="AR45" s="4">
        <v>14</v>
      </c>
      <c r="AS45" s="4">
        <v>135.54</v>
      </c>
      <c r="AT45" s="4">
        <v>29</v>
      </c>
      <c r="AU45" s="18">
        <f t="shared" si="14"/>
        <v>0.96666666666666667</v>
      </c>
      <c r="BG45" s="4">
        <v>14</v>
      </c>
      <c r="BH45" s="4"/>
      <c r="BI45" s="4"/>
      <c r="BJ45" s="18">
        <f t="shared" si="15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8">
        <f t="shared" si="12"/>
        <v>0.96666666666666667</v>
      </c>
      <c r="AC46" s="4">
        <v>15</v>
      </c>
      <c r="AD46" s="4">
        <v>123.33</v>
      </c>
      <c r="AE46" s="4">
        <v>29</v>
      </c>
      <c r="AF46" s="18">
        <f t="shared" si="13"/>
        <v>0.96666666666666667</v>
      </c>
      <c r="AR46" s="4">
        <v>15</v>
      </c>
      <c r="AS46" s="4">
        <v>147.77000000000001</v>
      </c>
      <c r="AT46" s="4">
        <v>29</v>
      </c>
      <c r="AU46" s="18">
        <f t="shared" si="14"/>
        <v>0.96666666666666667</v>
      </c>
      <c r="BG46" s="4">
        <v>15</v>
      </c>
      <c r="BH46" s="4"/>
      <c r="BI46" s="4"/>
      <c r="BJ46" s="18">
        <f t="shared" si="15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8">
        <f t="shared" si="12"/>
        <v>1</v>
      </c>
      <c r="AC47" s="4">
        <v>16</v>
      </c>
      <c r="AD47" s="4">
        <v>98.85</v>
      </c>
      <c r="AE47" s="4">
        <v>8</v>
      </c>
      <c r="AF47" s="18">
        <f t="shared" si="13"/>
        <v>0.26666666666666666</v>
      </c>
      <c r="AR47" s="4">
        <v>16</v>
      </c>
      <c r="AS47" s="4">
        <v>128.32</v>
      </c>
      <c r="AT47" s="4">
        <v>21</v>
      </c>
      <c r="AU47" s="18">
        <f t="shared" si="14"/>
        <v>0.7</v>
      </c>
      <c r="BG47" s="4">
        <v>16</v>
      </c>
      <c r="BH47" s="4"/>
      <c r="BI47" s="4"/>
      <c r="BJ47" s="18">
        <f t="shared" si="15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8">
        <f t="shared" si="12"/>
        <v>1</v>
      </c>
      <c r="AC48" s="4">
        <v>17</v>
      </c>
      <c r="AD48" s="4">
        <v>37.700000000000003</v>
      </c>
      <c r="AE48" s="4">
        <v>6</v>
      </c>
      <c r="AF48" s="18">
        <f t="shared" si="13"/>
        <v>0.2</v>
      </c>
      <c r="AR48" s="4">
        <v>17</v>
      </c>
      <c r="AS48" s="4">
        <v>37.700000000000003</v>
      </c>
      <c r="AT48" s="4">
        <v>6</v>
      </c>
      <c r="AU48" s="18">
        <f t="shared" si="14"/>
        <v>0.2</v>
      </c>
      <c r="BG48" s="4">
        <v>17</v>
      </c>
      <c r="BH48" s="4"/>
      <c r="BI48" s="4"/>
      <c r="BJ48" s="18">
        <f t="shared" si="15"/>
        <v>0</v>
      </c>
    </row>
    <row r="49" spans="1:73">
      <c r="F49" s="4">
        <v>18</v>
      </c>
      <c r="N49" s="4">
        <v>18</v>
      </c>
      <c r="O49" s="4">
        <v>87.18</v>
      </c>
      <c r="P49" s="4">
        <v>30</v>
      </c>
      <c r="Q49" s="18">
        <f t="shared" si="12"/>
        <v>1</v>
      </c>
      <c r="AC49" s="4">
        <v>18</v>
      </c>
      <c r="AD49" s="4">
        <v>108.87</v>
      </c>
      <c r="AE49" s="4">
        <v>30</v>
      </c>
      <c r="AF49" s="18">
        <f t="shared" si="13"/>
        <v>1</v>
      </c>
      <c r="AR49" s="4">
        <v>18</v>
      </c>
      <c r="AS49" s="4">
        <v>91.64</v>
      </c>
      <c r="AT49" s="4">
        <v>22</v>
      </c>
      <c r="AU49" s="18">
        <f t="shared" si="14"/>
        <v>0.73333333333333328</v>
      </c>
      <c r="BG49" s="4">
        <v>18</v>
      </c>
      <c r="BH49" s="4"/>
      <c r="BI49" s="4"/>
      <c r="BJ49" s="18">
        <f t="shared" si="15"/>
        <v>0</v>
      </c>
    </row>
    <row r="50" spans="1:73">
      <c r="F50" s="4">
        <v>19</v>
      </c>
      <c r="N50" s="4">
        <v>19</v>
      </c>
      <c r="O50" s="4">
        <v>79.400000000000006</v>
      </c>
      <c r="P50" s="4">
        <v>30</v>
      </c>
      <c r="Q50" s="18">
        <f t="shared" si="12"/>
        <v>1</v>
      </c>
      <c r="AC50" s="4">
        <v>19</v>
      </c>
      <c r="AD50" s="4">
        <v>128.32</v>
      </c>
      <c r="AE50" s="4">
        <v>23</v>
      </c>
      <c r="AF50" s="18">
        <f t="shared" si="13"/>
        <v>0.76666666666666672</v>
      </c>
      <c r="AR50" s="4">
        <v>19</v>
      </c>
      <c r="AS50" s="4">
        <v>123.33</v>
      </c>
      <c r="AT50" s="4">
        <v>23</v>
      </c>
      <c r="AU50" s="18">
        <f t="shared" si="14"/>
        <v>0.76666666666666672</v>
      </c>
      <c r="BG50" s="4">
        <v>19</v>
      </c>
      <c r="BH50" s="4"/>
      <c r="BI50" s="4"/>
      <c r="BJ50" s="18">
        <f t="shared" si="15"/>
        <v>0</v>
      </c>
    </row>
    <row r="51" spans="1:73">
      <c r="F51" s="4">
        <v>20</v>
      </c>
      <c r="N51" s="4">
        <v>20</v>
      </c>
      <c r="O51" s="4">
        <v>91.63</v>
      </c>
      <c r="P51" s="4">
        <v>30</v>
      </c>
      <c r="Q51" s="18">
        <f t="shared" si="12"/>
        <v>1</v>
      </c>
      <c r="AC51" s="4">
        <v>20</v>
      </c>
      <c r="AD51" s="4">
        <v>111.09</v>
      </c>
      <c r="AE51" s="4">
        <v>30</v>
      </c>
      <c r="AF51" s="18">
        <f t="shared" si="13"/>
        <v>1</v>
      </c>
      <c r="AR51" s="4">
        <v>20</v>
      </c>
      <c r="AS51" s="4">
        <v>123.32</v>
      </c>
      <c r="AT51" s="4">
        <v>30</v>
      </c>
      <c r="AU51" s="18">
        <f t="shared" si="14"/>
        <v>1</v>
      </c>
      <c r="BG51" s="4">
        <v>20</v>
      </c>
      <c r="BH51" s="4"/>
      <c r="BI51" s="4"/>
      <c r="BJ51" s="18">
        <f t="shared" si="15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30</v>
      </c>
      <c r="B57" s="15">
        <f>B32</f>
        <v>50</v>
      </c>
      <c r="C57" s="15">
        <f t="shared" ref="C57:D57" si="18">C32</f>
        <v>50</v>
      </c>
      <c r="D57" s="15">
        <f t="shared" si="18"/>
        <v>1.2E-2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79.400000000000006</v>
      </c>
      <c r="P57" s="4">
        <v>30</v>
      </c>
      <c r="Q57" s="18">
        <f>P57/A$33</f>
        <v>1</v>
      </c>
      <c r="R57" s="94">
        <f>AVERAGE(O57:O76)</f>
        <v>90.071500000000015</v>
      </c>
      <c r="S57" s="94">
        <f>AVERAGEIF(O57:O76,"&gt;0")</f>
        <v>90.071500000000015</v>
      </c>
      <c r="T57" s="94">
        <f>VAR(O57:O76)</f>
        <v>48.248697631577286</v>
      </c>
      <c r="U57" s="94">
        <f>STDEV(O57:O76)</f>
        <v>6.9461282475618953</v>
      </c>
      <c r="V57" s="95">
        <f>AVERAGE(Q57:Q76)</f>
        <v>0.99833333333333341</v>
      </c>
      <c r="W57" s="46">
        <v>90.1</v>
      </c>
      <c r="X57" s="64">
        <v>3.25</v>
      </c>
      <c r="Y57" s="64">
        <v>30</v>
      </c>
      <c r="Z57" s="64">
        <v>0.105</v>
      </c>
      <c r="AA57" s="47">
        <f>Y57/$A58</f>
        <v>1</v>
      </c>
      <c r="AB57" s="47">
        <f>Z57/$A$33</f>
        <v>3.5000000000000001E-3</v>
      </c>
      <c r="AC57" s="4">
        <v>1</v>
      </c>
      <c r="AD57" s="4">
        <v>128.33000000000001</v>
      </c>
      <c r="AE57" s="4">
        <v>30</v>
      </c>
      <c r="AF57" s="18">
        <f>AE57/A$34</f>
        <v>1</v>
      </c>
      <c r="AG57" s="94">
        <f>AVERAGE(AD57:AD76)</f>
        <v>113.93199999999999</v>
      </c>
      <c r="AH57" s="94">
        <f>AVERAGEIF(AD57:AD76,"&gt;0")</f>
        <v>119.92842105263158</v>
      </c>
      <c r="AI57" s="94">
        <f>VAR(AD57:AD76)</f>
        <v>1743.6601852631613</v>
      </c>
      <c r="AJ57" s="94">
        <f>STDEV(AD57:AD76)</f>
        <v>41.757157293847975</v>
      </c>
      <c r="AK57" s="95">
        <f>AVERAGE(AF57:AF76)</f>
        <v>0.83833333333333326</v>
      </c>
      <c r="AL57" s="50">
        <v>114</v>
      </c>
      <c r="AM57" s="65">
        <v>19.5</v>
      </c>
      <c r="AN57" s="65">
        <v>26.2</v>
      </c>
      <c r="AO57" s="65">
        <v>3.87</v>
      </c>
      <c r="AP57" s="51">
        <f>AN57/$A59</f>
        <v>0.87333333333333329</v>
      </c>
      <c r="AQ57" s="51">
        <f>AO57/$A$34</f>
        <v>0.129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9">A33</f>
        <v>30</v>
      </c>
      <c r="B58" s="16">
        <f t="shared" ref="B58:D58" si="20">B33</f>
        <v>38</v>
      </c>
      <c r="C58" s="16">
        <f t="shared" si="20"/>
        <v>38</v>
      </c>
      <c r="D58" s="16">
        <f t="shared" si="20"/>
        <v>2.077562326869806E-2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84.4</v>
      </c>
      <c r="P58" s="4">
        <v>30</v>
      </c>
      <c r="Q58" s="18">
        <f t="shared" ref="Q58:Q76" si="21">P58/A$33</f>
        <v>1</v>
      </c>
      <c r="AC58" s="4">
        <v>2</v>
      </c>
      <c r="AD58" s="4">
        <v>123.34</v>
      </c>
      <c r="AE58" s="4">
        <v>30</v>
      </c>
      <c r="AF58" s="18">
        <f t="shared" ref="AF58:AF76" si="22">AE58/A$34</f>
        <v>1</v>
      </c>
      <c r="AO58" s="66"/>
      <c r="AR58" s="4">
        <v>2</v>
      </c>
      <c r="AS58" s="4"/>
      <c r="AT58" s="4"/>
      <c r="AU58" s="18">
        <f t="shared" ref="AU58:AU76" si="23">AT58/A$35</f>
        <v>0</v>
      </c>
      <c r="BG58" s="4">
        <v>2</v>
      </c>
      <c r="BH58" s="4"/>
      <c r="BI58" s="4"/>
      <c r="BJ58" s="18">
        <f t="shared" ref="BJ58:BJ76" si="24">BI58/A$61</f>
        <v>0</v>
      </c>
    </row>
    <row r="59" spans="1:73">
      <c r="A59" s="4">
        <f t="shared" si="19"/>
        <v>30</v>
      </c>
      <c r="B59" s="49">
        <f t="shared" ref="B59:D59" si="25">B34</f>
        <v>55</v>
      </c>
      <c r="C59" s="49">
        <f t="shared" si="25"/>
        <v>55</v>
      </c>
      <c r="D59" s="49">
        <f t="shared" si="25"/>
        <v>9.9173553719008271E-3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87.17</v>
      </c>
      <c r="P59" s="4">
        <v>30</v>
      </c>
      <c r="Q59" s="18">
        <f t="shared" si="21"/>
        <v>1</v>
      </c>
      <c r="AC59" s="4">
        <v>3</v>
      </c>
      <c r="AD59" s="4">
        <v>91.62</v>
      </c>
      <c r="AE59" s="4">
        <v>30</v>
      </c>
      <c r="AF59" s="18">
        <f t="shared" si="22"/>
        <v>1</v>
      </c>
      <c r="AR59" s="4">
        <v>3</v>
      </c>
      <c r="AS59" s="4"/>
      <c r="AT59" s="4"/>
      <c r="AU59" s="18">
        <f t="shared" si="23"/>
        <v>0</v>
      </c>
      <c r="BG59" s="4">
        <v>3</v>
      </c>
      <c r="BH59" s="4"/>
      <c r="BI59" s="4"/>
      <c r="BJ59" s="18">
        <f t="shared" si="24"/>
        <v>0</v>
      </c>
    </row>
    <row r="60" spans="1:73">
      <c r="A60" s="4">
        <f t="shared" si="19"/>
        <v>30</v>
      </c>
      <c r="B60" s="52">
        <f t="shared" ref="B60:D61" si="26">B35</f>
        <v>61</v>
      </c>
      <c r="C60" s="52">
        <f t="shared" si="26"/>
        <v>61</v>
      </c>
      <c r="D60" s="52">
        <f t="shared" si="26"/>
        <v>8.0623488309594198E-3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96.63</v>
      </c>
      <c r="P60" s="4">
        <v>30</v>
      </c>
      <c r="Q60" s="18">
        <f t="shared" si="21"/>
        <v>1</v>
      </c>
      <c r="AC60" s="4">
        <v>4</v>
      </c>
      <c r="AD60" s="4">
        <v>121.1</v>
      </c>
      <c r="AE60" s="4">
        <v>30</v>
      </c>
      <c r="AF60" s="18">
        <f t="shared" si="22"/>
        <v>1</v>
      </c>
      <c r="AR60" s="4">
        <v>4</v>
      </c>
      <c r="AS60" s="4"/>
      <c r="AT60" s="4"/>
      <c r="AU60" s="18">
        <f t="shared" si="23"/>
        <v>0</v>
      </c>
      <c r="BG60" s="4">
        <v>4</v>
      </c>
      <c r="BH60" s="4"/>
      <c r="BI60" s="4"/>
      <c r="BJ60" s="18">
        <f t="shared" si="24"/>
        <v>0</v>
      </c>
    </row>
    <row r="61" spans="1:73">
      <c r="A61" s="4">
        <f t="shared" si="19"/>
        <v>30</v>
      </c>
      <c r="B61" s="169">
        <f t="shared" si="26"/>
        <v>61</v>
      </c>
      <c r="C61" s="169">
        <f t="shared" si="26"/>
        <v>61</v>
      </c>
      <c r="D61" s="169">
        <f t="shared" si="26"/>
        <v>8.0623488309594198E-3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96.63</v>
      </c>
      <c r="P61" s="4">
        <v>30</v>
      </c>
      <c r="Q61" s="18">
        <f t="shared" si="21"/>
        <v>1</v>
      </c>
      <c r="AC61" s="4">
        <v>5</v>
      </c>
      <c r="AD61" s="4">
        <v>189.5</v>
      </c>
      <c r="AE61" s="4">
        <v>30</v>
      </c>
      <c r="AF61" s="18">
        <f t="shared" si="22"/>
        <v>1</v>
      </c>
      <c r="AR61" s="4">
        <v>5</v>
      </c>
      <c r="AS61" s="4"/>
      <c r="AT61" s="4"/>
      <c r="AU61" s="18">
        <f t="shared" si="23"/>
        <v>0</v>
      </c>
      <c r="BG61" s="4">
        <v>5</v>
      </c>
      <c r="BH61" s="4"/>
      <c r="BI61" s="4"/>
      <c r="BJ61" s="18">
        <f t="shared" si="24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101.64</v>
      </c>
      <c r="P62" s="4">
        <v>30</v>
      </c>
      <c r="Q62" s="18">
        <f t="shared" si="21"/>
        <v>1</v>
      </c>
      <c r="AC62" s="4">
        <v>6</v>
      </c>
      <c r="AD62" s="4">
        <v>140.54</v>
      </c>
      <c r="AE62" s="4">
        <v>30</v>
      </c>
      <c r="AF62" s="18">
        <f t="shared" si="22"/>
        <v>1</v>
      </c>
      <c r="AR62" s="4">
        <v>6</v>
      </c>
      <c r="AS62" s="4"/>
      <c r="AT62" s="4"/>
      <c r="AU62" s="18">
        <f t="shared" si="23"/>
        <v>0</v>
      </c>
      <c r="BG62" s="4">
        <v>6</v>
      </c>
      <c r="BH62" s="4"/>
      <c r="BI62" s="4"/>
      <c r="BJ62" s="18">
        <f t="shared" si="24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84.41</v>
      </c>
      <c r="P63" s="4">
        <v>30</v>
      </c>
      <c r="Q63" s="18">
        <f t="shared" si="21"/>
        <v>1</v>
      </c>
      <c r="AC63" s="4">
        <v>7</v>
      </c>
      <c r="AD63" s="4">
        <v>123.32</v>
      </c>
      <c r="AE63" s="4">
        <v>30</v>
      </c>
      <c r="AF63" s="18">
        <f t="shared" si="22"/>
        <v>1</v>
      </c>
      <c r="AR63" s="4">
        <v>7</v>
      </c>
      <c r="AS63" s="4"/>
      <c r="AT63" s="4"/>
      <c r="AU63" s="18">
        <f t="shared" si="23"/>
        <v>0</v>
      </c>
      <c r="BG63" s="4">
        <v>7</v>
      </c>
      <c r="BH63" s="4"/>
      <c r="BI63" s="4"/>
      <c r="BJ63" s="18">
        <f t="shared" si="24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89.4</v>
      </c>
      <c r="P64" s="4">
        <v>30</v>
      </c>
      <c r="Q64" s="18">
        <f t="shared" si="21"/>
        <v>1</v>
      </c>
      <c r="AC64" s="4">
        <v>8</v>
      </c>
      <c r="AD64" s="4">
        <v>116.09</v>
      </c>
      <c r="AE64" s="4">
        <v>30</v>
      </c>
      <c r="AF64" s="18">
        <f t="shared" si="22"/>
        <v>1</v>
      </c>
      <c r="AR64" s="4">
        <v>8</v>
      </c>
      <c r="AS64" s="4"/>
      <c r="AT64" s="4"/>
      <c r="AU64" s="18">
        <f t="shared" si="23"/>
        <v>0</v>
      </c>
      <c r="BG64" s="4">
        <v>8</v>
      </c>
      <c r="BH64" s="4"/>
      <c r="BI64" s="4"/>
      <c r="BJ64" s="18">
        <f t="shared" si="24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86.64</v>
      </c>
      <c r="P65" s="4">
        <v>30</v>
      </c>
      <c r="Q65" s="18">
        <f t="shared" si="21"/>
        <v>1</v>
      </c>
      <c r="AC65" s="4">
        <v>9</v>
      </c>
      <c r="AD65" s="4">
        <v>111.1</v>
      </c>
      <c r="AE65" s="4">
        <v>29</v>
      </c>
      <c r="AF65" s="18">
        <f t="shared" si="22"/>
        <v>0.96666666666666667</v>
      </c>
      <c r="AR65" s="4">
        <v>9</v>
      </c>
      <c r="AS65" s="4"/>
      <c r="AT65" s="4"/>
      <c r="AU65" s="18">
        <f t="shared" si="23"/>
        <v>0</v>
      </c>
      <c r="BG65" s="4">
        <v>9</v>
      </c>
      <c r="BH65" s="4"/>
      <c r="BI65" s="4"/>
      <c r="BJ65" s="18">
        <f t="shared" si="24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101.63</v>
      </c>
      <c r="P66" s="4">
        <v>30</v>
      </c>
      <c r="Q66" s="18">
        <f t="shared" si="21"/>
        <v>1</v>
      </c>
      <c r="AC66" s="4">
        <v>10</v>
      </c>
      <c r="AD66" s="4">
        <v>116.1</v>
      </c>
      <c r="AE66" s="4">
        <v>30</v>
      </c>
      <c r="AF66" s="18">
        <f t="shared" si="22"/>
        <v>1</v>
      </c>
      <c r="AR66" s="4">
        <v>10</v>
      </c>
      <c r="AS66" s="4"/>
      <c r="AT66" s="4"/>
      <c r="AU66" s="18">
        <f t="shared" si="23"/>
        <v>0</v>
      </c>
      <c r="BG66" s="4">
        <v>10</v>
      </c>
      <c r="BH66" s="4"/>
      <c r="BI66" s="4"/>
      <c r="BJ66" s="18">
        <f t="shared" si="24"/>
        <v>0</v>
      </c>
    </row>
    <row r="67" spans="6:62">
      <c r="F67" s="4">
        <v>11</v>
      </c>
      <c r="G67" s="1">
        <v>50</v>
      </c>
      <c r="N67" s="4">
        <v>11</v>
      </c>
      <c r="O67" s="4">
        <v>84.4</v>
      </c>
      <c r="P67" s="4">
        <v>30</v>
      </c>
      <c r="Q67" s="18">
        <f t="shared" si="21"/>
        <v>1</v>
      </c>
      <c r="AC67" s="4">
        <v>11</v>
      </c>
      <c r="AD67" s="4">
        <v>91.63</v>
      </c>
      <c r="AE67" s="4">
        <v>19</v>
      </c>
      <c r="AF67" s="18">
        <f t="shared" si="22"/>
        <v>0.6333333333333333</v>
      </c>
      <c r="AR67" s="4">
        <v>11</v>
      </c>
      <c r="AS67" s="4"/>
      <c r="AT67" s="4"/>
      <c r="AU67" s="18">
        <f t="shared" si="23"/>
        <v>0</v>
      </c>
      <c r="BG67" s="4">
        <v>11</v>
      </c>
      <c r="BH67" s="4"/>
      <c r="BI67" s="4"/>
      <c r="BJ67" s="18">
        <f t="shared" si="24"/>
        <v>0</v>
      </c>
    </row>
    <row r="68" spans="6:62">
      <c r="F68" s="4">
        <v>12</v>
      </c>
      <c r="G68" s="1">
        <v>50</v>
      </c>
      <c r="N68" s="4">
        <v>12</v>
      </c>
      <c r="O68" s="4">
        <v>91.63</v>
      </c>
      <c r="P68" s="4">
        <v>30</v>
      </c>
      <c r="Q68" s="18">
        <f t="shared" si="21"/>
        <v>1</v>
      </c>
      <c r="AC68" s="4">
        <v>12</v>
      </c>
      <c r="AD68" s="4">
        <v>189.48</v>
      </c>
      <c r="AE68" s="4">
        <v>30</v>
      </c>
      <c r="AF68" s="18">
        <f t="shared" si="22"/>
        <v>1</v>
      </c>
      <c r="AR68" s="4">
        <v>12</v>
      </c>
      <c r="AS68" s="4"/>
      <c r="AT68" s="4"/>
      <c r="AU68" s="18">
        <f t="shared" si="23"/>
        <v>0</v>
      </c>
      <c r="BG68" s="4">
        <v>12</v>
      </c>
      <c r="BH68" s="4"/>
      <c r="BI68" s="4"/>
      <c r="BJ68" s="18">
        <f t="shared" si="24"/>
        <v>0</v>
      </c>
    </row>
    <row r="69" spans="6:62">
      <c r="F69" s="4">
        <v>13</v>
      </c>
      <c r="G69" s="1">
        <v>50</v>
      </c>
      <c r="N69" s="4">
        <v>13</v>
      </c>
      <c r="O69" s="4">
        <v>89.4</v>
      </c>
      <c r="P69" s="4">
        <v>30</v>
      </c>
      <c r="Q69" s="18">
        <f t="shared" si="21"/>
        <v>1</v>
      </c>
      <c r="AC69" s="4">
        <v>13</v>
      </c>
      <c r="AD69" s="4">
        <v>0</v>
      </c>
      <c r="AE69" s="4">
        <v>1</v>
      </c>
      <c r="AF69" s="18">
        <f t="shared" si="22"/>
        <v>3.3333333333333333E-2</v>
      </c>
      <c r="AR69" s="4">
        <v>13</v>
      </c>
      <c r="AS69" s="4"/>
      <c r="AT69" s="4"/>
      <c r="AU69" s="18">
        <f t="shared" si="23"/>
        <v>0</v>
      </c>
      <c r="BG69" s="4">
        <v>13</v>
      </c>
      <c r="BH69" s="4"/>
      <c r="BI69" s="4"/>
      <c r="BJ69" s="18">
        <f t="shared" si="24"/>
        <v>0</v>
      </c>
    </row>
    <row r="70" spans="6:62">
      <c r="F70" s="4">
        <v>14</v>
      </c>
      <c r="G70" s="1">
        <v>50</v>
      </c>
      <c r="N70" s="4">
        <v>14</v>
      </c>
      <c r="O70" s="4">
        <v>87.18</v>
      </c>
      <c r="P70" s="4">
        <v>30</v>
      </c>
      <c r="Q70" s="18">
        <f t="shared" si="21"/>
        <v>1</v>
      </c>
      <c r="AC70" s="4">
        <v>14</v>
      </c>
      <c r="AD70" s="4">
        <v>128.33000000000001</v>
      </c>
      <c r="AE70" s="4">
        <v>28</v>
      </c>
      <c r="AF70" s="18">
        <f t="shared" si="22"/>
        <v>0.93333333333333335</v>
      </c>
      <c r="AR70" s="4">
        <v>14</v>
      </c>
      <c r="AS70" s="4"/>
      <c r="AT70" s="4"/>
      <c r="AU70" s="18">
        <f t="shared" si="23"/>
        <v>0</v>
      </c>
      <c r="BG70" s="4">
        <v>14</v>
      </c>
      <c r="BH70" s="4"/>
      <c r="BI70" s="4"/>
      <c r="BJ70" s="18">
        <f t="shared" si="24"/>
        <v>0</v>
      </c>
    </row>
    <row r="71" spans="6:62">
      <c r="F71" s="4">
        <v>15</v>
      </c>
      <c r="G71" s="1">
        <v>50</v>
      </c>
      <c r="N71" s="4">
        <v>15</v>
      </c>
      <c r="O71" s="4">
        <v>98.84</v>
      </c>
      <c r="P71" s="4">
        <v>29</v>
      </c>
      <c r="Q71" s="18">
        <f t="shared" si="21"/>
        <v>0.96666666666666667</v>
      </c>
      <c r="AC71" s="4">
        <v>15</v>
      </c>
      <c r="AD71" s="4">
        <v>123.33</v>
      </c>
      <c r="AE71" s="4">
        <v>29</v>
      </c>
      <c r="AF71" s="18">
        <f t="shared" si="22"/>
        <v>0.96666666666666667</v>
      </c>
      <c r="AR71" s="4">
        <v>15</v>
      </c>
      <c r="AS71" s="4"/>
      <c r="AT71" s="4"/>
      <c r="AU71" s="18">
        <f t="shared" si="23"/>
        <v>0</v>
      </c>
      <c r="BG71" s="4">
        <v>15</v>
      </c>
      <c r="BH71" s="4"/>
      <c r="BI71" s="4"/>
      <c r="BJ71" s="18">
        <f t="shared" si="24"/>
        <v>0</v>
      </c>
    </row>
    <row r="72" spans="6:62">
      <c r="F72" s="4">
        <v>16</v>
      </c>
      <c r="G72" s="1">
        <v>50</v>
      </c>
      <c r="N72" s="4">
        <v>16</v>
      </c>
      <c r="O72" s="4">
        <v>84.4</v>
      </c>
      <c r="P72" s="4">
        <v>30</v>
      </c>
      <c r="Q72" s="18">
        <f t="shared" si="21"/>
        <v>1</v>
      </c>
      <c r="AC72" s="4">
        <v>16</v>
      </c>
      <c r="AD72" s="4">
        <v>98.85</v>
      </c>
      <c r="AE72" s="4">
        <v>8</v>
      </c>
      <c r="AF72" s="18">
        <f t="shared" si="22"/>
        <v>0.26666666666666666</v>
      </c>
      <c r="AR72" s="4">
        <v>16</v>
      </c>
      <c r="AS72" s="4"/>
      <c r="AT72" s="4"/>
      <c r="AU72" s="18">
        <f t="shared" si="23"/>
        <v>0</v>
      </c>
      <c r="BG72" s="4">
        <v>16</v>
      </c>
      <c r="BH72" s="4"/>
      <c r="BI72" s="4"/>
      <c r="BJ72" s="18">
        <f t="shared" si="24"/>
        <v>0</v>
      </c>
    </row>
    <row r="73" spans="6:62">
      <c r="F73" s="4">
        <v>17</v>
      </c>
      <c r="G73" s="1">
        <v>50</v>
      </c>
      <c r="N73" s="4">
        <v>17</v>
      </c>
      <c r="O73" s="4">
        <v>99.42</v>
      </c>
      <c r="P73" s="4">
        <v>30</v>
      </c>
      <c r="Q73" s="18">
        <f t="shared" si="21"/>
        <v>1</v>
      </c>
      <c r="AC73" s="4">
        <v>17</v>
      </c>
      <c r="AD73" s="4">
        <v>37.700000000000003</v>
      </c>
      <c r="AE73" s="4">
        <v>6</v>
      </c>
      <c r="AF73" s="18">
        <f t="shared" si="22"/>
        <v>0.2</v>
      </c>
      <c r="AR73" s="4">
        <v>17</v>
      </c>
      <c r="AS73" s="4"/>
      <c r="AT73" s="4"/>
      <c r="AU73" s="18">
        <f t="shared" si="23"/>
        <v>0</v>
      </c>
      <c r="BG73" s="4">
        <v>17</v>
      </c>
      <c r="BH73" s="4"/>
      <c r="BI73" s="4"/>
      <c r="BJ73" s="18">
        <f t="shared" si="24"/>
        <v>0</v>
      </c>
    </row>
    <row r="74" spans="6:62">
      <c r="F74" s="4">
        <v>18</v>
      </c>
      <c r="G74" s="1">
        <v>50</v>
      </c>
      <c r="N74" s="4">
        <v>18</v>
      </c>
      <c r="O74" s="4">
        <v>87.18</v>
      </c>
      <c r="P74" s="4">
        <v>30</v>
      </c>
      <c r="Q74" s="18">
        <f t="shared" si="21"/>
        <v>1</v>
      </c>
      <c r="AC74" s="4">
        <v>18</v>
      </c>
      <c r="AD74" s="4">
        <v>108.87</v>
      </c>
      <c r="AE74" s="4">
        <v>30</v>
      </c>
      <c r="AF74" s="18">
        <f t="shared" si="22"/>
        <v>1</v>
      </c>
      <c r="AR74" s="4">
        <v>18</v>
      </c>
      <c r="AS74" s="4"/>
      <c r="AT74" s="4"/>
      <c r="AU74" s="18">
        <f t="shared" si="23"/>
        <v>0</v>
      </c>
      <c r="BG74" s="4">
        <v>18</v>
      </c>
      <c r="BH74" s="4"/>
      <c r="BI74" s="4"/>
      <c r="BJ74" s="18">
        <f t="shared" si="24"/>
        <v>0</v>
      </c>
    </row>
    <row r="75" spans="6:62">
      <c r="F75" s="4">
        <v>19</v>
      </c>
      <c r="G75" s="1">
        <v>50</v>
      </c>
      <c r="N75" s="4">
        <v>19</v>
      </c>
      <c r="O75" s="4">
        <v>79.400000000000006</v>
      </c>
      <c r="P75" s="4">
        <v>30</v>
      </c>
      <c r="Q75" s="18">
        <f t="shared" si="21"/>
        <v>1</v>
      </c>
      <c r="AC75" s="4">
        <v>19</v>
      </c>
      <c r="AD75" s="4">
        <v>128.32</v>
      </c>
      <c r="AE75" s="4">
        <v>23</v>
      </c>
      <c r="AF75" s="18">
        <f t="shared" si="22"/>
        <v>0.76666666666666672</v>
      </c>
      <c r="AR75" s="4">
        <v>19</v>
      </c>
      <c r="AS75" s="4"/>
      <c r="AT75" s="4"/>
      <c r="AU75" s="18">
        <f t="shared" si="23"/>
        <v>0</v>
      </c>
      <c r="BG75" s="4">
        <v>19</v>
      </c>
      <c r="BH75" s="4"/>
      <c r="BI75" s="4"/>
      <c r="BJ75" s="18">
        <f t="shared" si="24"/>
        <v>0</v>
      </c>
    </row>
    <row r="76" spans="6:62">
      <c r="F76" s="4">
        <v>20</v>
      </c>
      <c r="G76" s="1">
        <v>50</v>
      </c>
      <c r="N76" s="4">
        <v>20</v>
      </c>
      <c r="O76" s="4">
        <v>91.63</v>
      </c>
      <c r="P76" s="4">
        <v>30</v>
      </c>
      <c r="Q76" s="18">
        <f t="shared" si="21"/>
        <v>1</v>
      </c>
      <c r="AC76" s="4">
        <v>20</v>
      </c>
      <c r="AD76" s="4">
        <v>111.09</v>
      </c>
      <c r="AE76" s="4">
        <v>30</v>
      </c>
      <c r="AF76" s="18">
        <f t="shared" si="22"/>
        <v>1</v>
      </c>
      <c r="AR76" s="4">
        <v>20</v>
      </c>
      <c r="AS76" s="4"/>
      <c r="AT76" s="4"/>
      <c r="AU76" s="18">
        <f t="shared" si="23"/>
        <v>0</v>
      </c>
      <c r="BG76" s="4">
        <v>20</v>
      </c>
      <c r="BH76" s="4"/>
      <c r="BI76" s="4"/>
      <c r="BJ76" s="18">
        <f t="shared" si="24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BU76"/>
  <sheetViews>
    <sheetView topLeftCell="AP17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50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75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6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50</v>
      </c>
      <c r="B7" s="15">
        <v>50</v>
      </c>
      <c r="C7" s="15">
        <v>50</v>
      </c>
      <c r="D7" s="15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8">
        <f>I7/A$7</f>
        <v>0.92</v>
      </c>
      <c r="K7" s="14">
        <f>AVERAGE(H7:H16)</f>
        <v>121.60799999999999</v>
      </c>
      <c r="L7" s="14">
        <f>AVERAGEIF(H7:H16,"&gt;0")</f>
        <v>135.12</v>
      </c>
      <c r="M7" s="17">
        <f>AVERAGE(J7:J16)</f>
        <v>0.81600000000000006</v>
      </c>
      <c r="N7" s="4">
        <v>1</v>
      </c>
      <c r="O7" s="4">
        <v>128.32</v>
      </c>
      <c r="P7" s="4">
        <v>46</v>
      </c>
      <c r="Q7" s="18">
        <f>P7/A$8</f>
        <v>0.92</v>
      </c>
      <c r="R7" s="94">
        <f>AVERAGE(O7:O26)</f>
        <v>120.79449999999997</v>
      </c>
      <c r="S7" s="94">
        <f>AVERAGEIF(O7:O26,"&gt;0")</f>
        <v>127.15210526315786</v>
      </c>
      <c r="T7" s="94">
        <f>VAR(O7:O26)</f>
        <v>2234.324857631585</v>
      </c>
      <c r="U7" s="94">
        <f>STDEV(O7:O26)</f>
        <v>47.26864560817863</v>
      </c>
      <c r="V7" s="95">
        <f>AVERAGE(Q7:Q26)</f>
        <v>0.754</v>
      </c>
      <c r="W7" s="46">
        <v>121</v>
      </c>
      <c r="X7" s="64">
        <v>22.1</v>
      </c>
      <c r="Y7" s="64">
        <v>37.700000000000003</v>
      </c>
      <c r="Z7" s="64">
        <v>7.43</v>
      </c>
      <c r="AA7" s="47">
        <f>Y7/$A8</f>
        <v>0.754</v>
      </c>
      <c r="AB7" s="47">
        <f>Z7/$A$8</f>
        <v>0.14859999999999998</v>
      </c>
      <c r="AC7" s="4">
        <v>1</v>
      </c>
      <c r="AD7" s="4">
        <v>91.63</v>
      </c>
      <c r="AE7" s="4">
        <v>24</v>
      </c>
      <c r="AF7" s="18">
        <f>AE7/A$9</f>
        <v>0.48</v>
      </c>
      <c r="AG7" s="94">
        <f>AVERAGE(AD7:AD26)</f>
        <v>65.371999999999986</v>
      </c>
      <c r="AH7" s="94">
        <f>AVERAGEIF(AD7:AD26,"&gt;0")</f>
        <v>68.812631578947361</v>
      </c>
      <c r="AI7" s="94">
        <f>VAR(AD7:AD26)</f>
        <v>1804.4954168421061</v>
      </c>
      <c r="AJ7" s="94">
        <f>STDEV(AD7:AD26)</f>
        <v>42.479352829840828</v>
      </c>
      <c r="AK7" s="95">
        <f>AVERAGE(AF7:AF26)</f>
        <v>0.21300000000000002</v>
      </c>
      <c r="AL7" s="50">
        <v>65.2</v>
      </c>
      <c r="AM7" s="65">
        <v>19.8</v>
      </c>
      <c r="AN7" s="65">
        <v>10.7</v>
      </c>
      <c r="AO7" s="65">
        <v>4.0199999999999996</v>
      </c>
      <c r="AP7" s="51">
        <f>AN7/$A9</f>
        <v>0.214</v>
      </c>
      <c r="AQ7" s="51">
        <f>AO7/$A$9</f>
        <v>8.0399999999999985E-2</v>
      </c>
      <c r="AR7" s="4">
        <v>1</v>
      </c>
      <c r="AS7" s="4">
        <v>103.87</v>
      </c>
      <c r="AT7" s="4">
        <v>24</v>
      </c>
      <c r="AU7" s="18">
        <f>AT7/A$10</f>
        <v>0.48</v>
      </c>
      <c r="AV7" s="94">
        <f>AVERAGE(AS7:AS26)</f>
        <v>59.478500000000011</v>
      </c>
      <c r="AW7" s="94">
        <f>AVERAGEIF(AS7:AS26,"&gt;0")</f>
        <v>69.97470588235295</v>
      </c>
      <c r="AX7" s="94">
        <f>VAR(AS7:AS26)</f>
        <v>2132.1985607894735</v>
      </c>
      <c r="AY7" s="94">
        <f>STDEV(AS7:AS26)</f>
        <v>46.17573562802734</v>
      </c>
      <c r="AZ7" s="95">
        <f>AVERAGE(AU7:AU26)</f>
        <v>0.17300000000000004</v>
      </c>
      <c r="BA7" s="185">
        <v>59.5</v>
      </c>
      <c r="BB7" s="186">
        <v>21.6</v>
      </c>
      <c r="BC7" s="186">
        <v>8.65</v>
      </c>
      <c r="BD7" s="186">
        <v>3.53</v>
      </c>
      <c r="BE7" s="187">
        <f>BC7/$A10</f>
        <v>0.17300000000000001</v>
      </c>
      <c r="BF7" s="187">
        <f>BD7/$A$10</f>
        <v>7.0599999999999996E-2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50</v>
      </c>
      <c r="B8" s="16">
        <v>50</v>
      </c>
      <c r="C8" s="16">
        <v>50</v>
      </c>
      <c r="D8" s="16">
        <f t="shared" ref="D8:D10" si="0">A8/(B8*C8)</f>
        <v>0.02</v>
      </c>
      <c r="F8" s="4">
        <v>2</v>
      </c>
      <c r="G8" s="1">
        <v>10</v>
      </c>
      <c r="H8" s="4">
        <v>140.57</v>
      </c>
      <c r="I8" s="4">
        <v>50</v>
      </c>
      <c r="J8" s="18">
        <f t="shared" ref="J8:J16" si="1">I8/A$7</f>
        <v>1</v>
      </c>
      <c r="N8" s="4">
        <v>2</v>
      </c>
      <c r="O8" s="4">
        <v>140.57</v>
      </c>
      <c r="P8" s="4">
        <v>50</v>
      </c>
      <c r="Q8" s="18">
        <f t="shared" ref="Q8:Q26" si="2">P8/A$8</f>
        <v>1</v>
      </c>
      <c r="AC8" s="4">
        <v>2</v>
      </c>
      <c r="AD8" s="4">
        <v>98.86</v>
      </c>
      <c r="AE8" s="4">
        <v>13</v>
      </c>
      <c r="AF8" s="18">
        <f t="shared" ref="AF8:AF26" si="3">AE8/A$9</f>
        <v>0.26</v>
      </c>
      <c r="AR8" s="4">
        <v>2</v>
      </c>
      <c r="AS8" s="4">
        <v>98.86</v>
      </c>
      <c r="AT8" s="4">
        <v>13</v>
      </c>
      <c r="AU8" s="18">
        <f t="shared" ref="AU8:AU26" si="4">AT8/A$10</f>
        <v>0.26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50</v>
      </c>
      <c r="B9" s="49">
        <v>71</v>
      </c>
      <c r="C9" s="49">
        <v>71</v>
      </c>
      <c r="D9" s="49">
        <f t="shared" si="0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8">
        <f t="shared" si="1"/>
        <v>0.98</v>
      </c>
      <c r="N9" s="4">
        <v>3</v>
      </c>
      <c r="O9" s="4">
        <v>116.09</v>
      </c>
      <c r="P9" s="4">
        <v>49</v>
      </c>
      <c r="Q9" s="18">
        <f t="shared" si="2"/>
        <v>0.98</v>
      </c>
      <c r="AC9" s="4">
        <v>3</v>
      </c>
      <c r="AD9" s="4">
        <v>128.34</v>
      </c>
      <c r="AE9" s="4">
        <v>31</v>
      </c>
      <c r="AF9" s="18">
        <f t="shared" si="3"/>
        <v>0.62</v>
      </c>
      <c r="AR9" s="4">
        <v>3</v>
      </c>
      <c r="AS9" s="4">
        <v>111.09</v>
      </c>
      <c r="AT9" s="4">
        <v>15</v>
      </c>
      <c r="AU9" s="18">
        <f t="shared" si="4"/>
        <v>0.3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50</v>
      </c>
      <c r="B10" s="52">
        <v>79</v>
      </c>
      <c r="C10" s="52">
        <v>79</v>
      </c>
      <c r="D10" s="52">
        <f t="shared" si="0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8">
        <f t="shared" si="1"/>
        <v>0.8</v>
      </c>
      <c r="N10" s="4">
        <v>4</v>
      </c>
      <c r="O10" s="4">
        <v>116.09</v>
      </c>
      <c r="P10" s="4">
        <v>40</v>
      </c>
      <c r="Q10" s="18">
        <f t="shared" si="2"/>
        <v>0.8</v>
      </c>
      <c r="AC10" s="4">
        <v>4</v>
      </c>
      <c r="AD10" s="4">
        <v>59.94</v>
      </c>
      <c r="AE10" s="4">
        <v>10</v>
      </c>
      <c r="AF10" s="18">
        <f t="shared" si="3"/>
        <v>0.2</v>
      </c>
      <c r="AR10" s="4">
        <v>4</v>
      </c>
      <c r="AS10" s="4">
        <v>91.63</v>
      </c>
      <c r="AT10" s="4">
        <v>10</v>
      </c>
      <c r="AU10" s="18">
        <f t="shared" si="4"/>
        <v>0.2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50</v>
      </c>
      <c r="B11" s="169">
        <v>79</v>
      </c>
      <c r="C11" s="169">
        <v>79</v>
      </c>
      <c r="D11" s="169">
        <f t="shared" ref="D11" si="7">A11/(B11*C11)</f>
        <v>8.0115366127223205E-3</v>
      </c>
      <c r="F11" s="4">
        <v>5</v>
      </c>
      <c r="G11" s="1">
        <v>10</v>
      </c>
      <c r="H11" s="4">
        <v>111.1</v>
      </c>
      <c r="I11" s="4">
        <v>37</v>
      </c>
      <c r="J11" s="18">
        <f t="shared" si="1"/>
        <v>0.74</v>
      </c>
      <c r="N11" s="4">
        <v>5</v>
      </c>
      <c r="O11" s="4">
        <v>111.1</v>
      </c>
      <c r="P11" s="4">
        <v>37</v>
      </c>
      <c r="Q11" s="18">
        <f t="shared" si="2"/>
        <v>0.74</v>
      </c>
      <c r="AC11" s="4">
        <v>5</v>
      </c>
      <c r="AD11" s="4">
        <v>25.46</v>
      </c>
      <c r="AE11" s="4">
        <v>3</v>
      </c>
      <c r="AF11" s="18">
        <f t="shared" si="3"/>
        <v>0.06</v>
      </c>
      <c r="AR11" s="4">
        <v>5</v>
      </c>
      <c r="AS11" s="4">
        <v>25.46</v>
      </c>
      <c r="AT11" s="4">
        <v>3</v>
      </c>
      <c r="AU11" s="18">
        <f t="shared" si="4"/>
        <v>0.06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0</v>
      </c>
      <c r="I12" s="4">
        <v>1</v>
      </c>
      <c r="J12" s="18">
        <f t="shared" si="1"/>
        <v>0.02</v>
      </c>
      <c r="N12" s="4">
        <v>6</v>
      </c>
      <c r="O12" s="4">
        <v>0</v>
      </c>
      <c r="P12" s="4">
        <v>1</v>
      </c>
      <c r="Q12" s="18">
        <f t="shared" si="2"/>
        <v>0.02</v>
      </c>
      <c r="AC12" s="4">
        <v>6</v>
      </c>
      <c r="AD12" s="4">
        <v>0</v>
      </c>
      <c r="AE12" s="4">
        <v>1</v>
      </c>
      <c r="AF12" s="18">
        <f t="shared" si="3"/>
        <v>0.02</v>
      </c>
      <c r="AR12" s="4">
        <v>6</v>
      </c>
      <c r="AS12" s="4">
        <v>0</v>
      </c>
      <c r="AT12" s="4">
        <v>1</v>
      </c>
      <c r="AU12" s="18">
        <f t="shared" si="4"/>
        <v>0.02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162.80000000000001</v>
      </c>
      <c r="I13" s="4">
        <v>48</v>
      </c>
      <c r="J13" s="18">
        <f t="shared" si="1"/>
        <v>0.96</v>
      </c>
      <c r="N13" s="4">
        <v>7</v>
      </c>
      <c r="O13" s="4">
        <v>162.80000000000001</v>
      </c>
      <c r="P13" s="4">
        <v>48</v>
      </c>
      <c r="Q13" s="18">
        <f t="shared" si="2"/>
        <v>0.96</v>
      </c>
      <c r="AC13" s="4">
        <v>7</v>
      </c>
      <c r="AD13" s="4">
        <v>94.62</v>
      </c>
      <c r="AE13" s="4">
        <v>16</v>
      </c>
      <c r="AF13" s="18">
        <f t="shared" si="3"/>
        <v>0.32</v>
      </c>
      <c r="AR13" s="4">
        <v>7</v>
      </c>
      <c r="AS13" s="4">
        <v>79.41</v>
      </c>
      <c r="AT13" s="4">
        <v>16</v>
      </c>
      <c r="AU13" s="18">
        <f t="shared" si="4"/>
        <v>0.32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8">
        <f t="shared" si="1"/>
        <v>0.84</v>
      </c>
      <c r="N14" s="4">
        <v>8</v>
      </c>
      <c r="O14" s="4">
        <v>152.77000000000001</v>
      </c>
      <c r="P14" s="4">
        <v>42</v>
      </c>
      <c r="Q14" s="18">
        <f t="shared" si="2"/>
        <v>0.84</v>
      </c>
      <c r="AC14" s="4">
        <v>8</v>
      </c>
      <c r="AD14" s="4">
        <v>62.16</v>
      </c>
      <c r="AE14" s="4">
        <v>8</v>
      </c>
      <c r="AF14" s="18">
        <f t="shared" si="3"/>
        <v>0.16</v>
      </c>
      <c r="AR14" s="4">
        <v>8</v>
      </c>
      <c r="AS14" s="4">
        <v>62.16</v>
      </c>
      <c r="AT14" s="4">
        <v>6</v>
      </c>
      <c r="AU14" s="18">
        <f t="shared" si="4"/>
        <v>0.12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8">
        <f t="shared" si="1"/>
        <v>0.98</v>
      </c>
      <c r="N15" s="4">
        <v>9</v>
      </c>
      <c r="O15" s="4">
        <v>147.79</v>
      </c>
      <c r="P15" s="4">
        <v>49</v>
      </c>
      <c r="Q15" s="18">
        <f t="shared" si="2"/>
        <v>0.98</v>
      </c>
      <c r="AC15" s="4">
        <v>9</v>
      </c>
      <c r="AD15" s="4">
        <v>62.15</v>
      </c>
      <c r="AE15" s="4">
        <v>6</v>
      </c>
      <c r="AF15" s="18">
        <f t="shared" si="3"/>
        <v>0.12</v>
      </c>
      <c r="AR15" s="4">
        <v>9</v>
      </c>
      <c r="AS15" s="4">
        <v>13.23</v>
      </c>
      <c r="AT15" s="4">
        <v>2</v>
      </c>
      <c r="AU15" s="18">
        <f t="shared" si="4"/>
        <v>0.04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8">
        <f t="shared" si="1"/>
        <v>0.92</v>
      </c>
      <c r="N16" s="4">
        <v>10</v>
      </c>
      <c r="O16" s="4">
        <v>140.55000000000001</v>
      </c>
      <c r="P16" s="4">
        <v>46</v>
      </c>
      <c r="Q16" s="18">
        <f t="shared" si="2"/>
        <v>0.92</v>
      </c>
      <c r="AC16" s="4">
        <v>10</v>
      </c>
      <c r="AD16" s="4">
        <v>30.47</v>
      </c>
      <c r="AE16" s="4">
        <v>4</v>
      </c>
      <c r="AF16" s="18">
        <f t="shared" si="3"/>
        <v>0.08</v>
      </c>
      <c r="AR16" s="4">
        <v>10</v>
      </c>
      <c r="AS16" s="4">
        <v>37.69</v>
      </c>
      <c r="AT16" s="4">
        <v>4</v>
      </c>
      <c r="AU16" s="18">
        <f t="shared" si="4"/>
        <v>0.08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170.02</v>
      </c>
      <c r="P17" s="4">
        <v>48</v>
      </c>
      <c r="Q17" s="18">
        <f t="shared" si="2"/>
        <v>0.96</v>
      </c>
      <c r="AC17" s="4">
        <v>11</v>
      </c>
      <c r="AD17" s="4">
        <v>62.15</v>
      </c>
      <c r="AE17" s="4">
        <v>13</v>
      </c>
      <c r="AF17" s="18">
        <f t="shared" si="3"/>
        <v>0.26</v>
      </c>
      <c r="AR17" s="4">
        <v>11</v>
      </c>
      <c r="AS17" s="4">
        <v>91.62</v>
      </c>
      <c r="AT17" s="4">
        <v>13</v>
      </c>
      <c r="AU17" s="18">
        <f t="shared" si="4"/>
        <v>0.26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62.17</v>
      </c>
      <c r="P18" s="4">
        <v>10</v>
      </c>
      <c r="Q18" s="18">
        <f t="shared" si="2"/>
        <v>0.2</v>
      </c>
      <c r="AC18" s="4">
        <v>12</v>
      </c>
      <c r="AD18" s="4">
        <v>25.47</v>
      </c>
      <c r="AE18" s="4">
        <v>4</v>
      </c>
      <c r="AF18" s="18">
        <f t="shared" si="3"/>
        <v>0.08</v>
      </c>
      <c r="AR18" s="4">
        <v>12</v>
      </c>
      <c r="AS18" s="4">
        <v>13.23</v>
      </c>
      <c r="AT18" s="4">
        <v>2</v>
      </c>
      <c r="AU18" s="18">
        <f t="shared" si="4"/>
        <v>0.04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13.23</v>
      </c>
      <c r="P19" s="4">
        <v>2</v>
      </c>
      <c r="Q19" s="18">
        <f t="shared" si="2"/>
        <v>0.04</v>
      </c>
      <c r="AC19" s="4">
        <v>13</v>
      </c>
      <c r="AD19" s="4">
        <v>13.23</v>
      </c>
      <c r="AE19" s="4">
        <v>2</v>
      </c>
      <c r="AF19" s="18">
        <f t="shared" si="3"/>
        <v>0.04</v>
      </c>
      <c r="AR19" s="4">
        <v>13</v>
      </c>
      <c r="AS19" s="4">
        <v>13.23</v>
      </c>
      <c r="AT19" s="4">
        <v>2</v>
      </c>
      <c r="AU19" s="18">
        <f t="shared" si="4"/>
        <v>0.04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123.33</v>
      </c>
      <c r="P20" s="4">
        <v>45</v>
      </c>
      <c r="Q20" s="18">
        <f t="shared" si="2"/>
        <v>0.9</v>
      </c>
      <c r="AC20" s="4">
        <v>14</v>
      </c>
      <c r="AD20" s="4">
        <v>165.01</v>
      </c>
      <c r="AE20" s="4">
        <v>27</v>
      </c>
      <c r="AF20" s="18">
        <f t="shared" si="3"/>
        <v>0.54</v>
      </c>
      <c r="AR20" s="4">
        <v>14</v>
      </c>
      <c r="AS20" s="4">
        <v>165</v>
      </c>
      <c r="AT20" s="4">
        <v>26</v>
      </c>
      <c r="AU20" s="18">
        <f t="shared" si="4"/>
        <v>0.52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108.87</v>
      </c>
      <c r="P21" s="4">
        <v>36</v>
      </c>
      <c r="Q21" s="18">
        <f t="shared" si="2"/>
        <v>0.72</v>
      </c>
      <c r="AC21" s="4">
        <v>15</v>
      </c>
      <c r="AD21" s="4">
        <v>49.92</v>
      </c>
      <c r="AE21" s="4">
        <v>6</v>
      </c>
      <c r="AF21" s="18">
        <f t="shared" si="3"/>
        <v>0.12</v>
      </c>
      <c r="AR21" s="4">
        <v>15</v>
      </c>
      <c r="AS21" s="4">
        <v>54.93</v>
      </c>
      <c r="AT21" s="4">
        <v>6</v>
      </c>
      <c r="AU21" s="18">
        <f t="shared" si="4"/>
        <v>0.12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103.86</v>
      </c>
      <c r="P22" s="4">
        <v>26</v>
      </c>
      <c r="Q22" s="18">
        <f t="shared" si="2"/>
        <v>0.52</v>
      </c>
      <c r="AC22" s="4">
        <v>16</v>
      </c>
      <c r="AD22" s="4">
        <v>79.39</v>
      </c>
      <c r="AE22" s="4">
        <v>8</v>
      </c>
      <c r="AF22" s="18">
        <f t="shared" si="3"/>
        <v>0.16</v>
      </c>
      <c r="AR22" s="4">
        <v>16</v>
      </c>
      <c r="AS22" s="4">
        <v>79.39</v>
      </c>
      <c r="AT22" s="4">
        <v>8</v>
      </c>
      <c r="AU22" s="18">
        <f t="shared" si="4"/>
        <v>0.16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165.01</v>
      </c>
      <c r="P23" s="4">
        <v>50</v>
      </c>
      <c r="Q23" s="18">
        <f t="shared" si="2"/>
        <v>1</v>
      </c>
      <c r="AC23" s="4">
        <v>17</v>
      </c>
      <c r="AD23" s="4">
        <v>98.85</v>
      </c>
      <c r="AE23" s="4">
        <v>14</v>
      </c>
      <c r="AF23" s="18">
        <f t="shared" si="3"/>
        <v>0.28000000000000003</v>
      </c>
      <c r="AR23" s="4">
        <v>17</v>
      </c>
      <c r="AS23" s="4">
        <v>98.85</v>
      </c>
      <c r="AT23" s="4">
        <v>14</v>
      </c>
      <c r="AU23" s="18">
        <f t="shared" si="4"/>
        <v>0.28000000000000003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128.31</v>
      </c>
      <c r="P24" s="4">
        <v>32</v>
      </c>
      <c r="Q24" s="18">
        <f t="shared" si="2"/>
        <v>0.64</v>
      </c>
      <c r="AC24" s="4">
        <v>18</v>
      </c>
      <c r="AD24" s="4">
        <v>103.86</v>
      </c>
      <c r="AE24" s="4">
        <v>15</v>
      </c>
      <c r="AF24" s="18">
        <f t="shared" si="3"/>
        <v>0.3</v>
      </c>
      <c r="AR24" s="4">
        <v>18</v>
      </c>
      <c r="AS24" s="4">
        <v>0</v>
      </c>
      <c r="AT24" s="4">
        <v>1</v>
      </c>
      <c r="AU24" s="18">
        <f t="shared" si="4"/>
        <v>0.02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160.01</v>
      </c>
      <c r="P25" s="4">
        <v>50</v>
      </c>
      <c r="Q25" s="18">
        <f t="shared" si="2"/>
        <v>1</v>
      </c>
      <c r="AC25" s="4">
        <v>19</v>
      </c>
      <c r="AD25" s="4">
        <v>13.23</v>
      </c>
      <c r="AE25" s="4">
        <v>2</v>
      </c>
      <c r="AF25" s="18">
        <f t="shared" si="3"/>
        <v>0.04</v>
      </c>
      <c r="AR25" s="4">
        <v>19</v>
      </c>
      <c r="AS25" s="4">
        <v>0</v>
      </c>
      <c r="AT25" s="4">
        <v>1</v>
      </c>
      <c r="AU25" s="18">
        <f t="shared" si="4"/>
        <v>0.02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165</v>
      </c>
      <c r="P26" s="4">
        <v>47</v>
      </c>
      <c r="Q26" s="18">
        <f t="shared" si="2"/>
        <v>0.94</v>
      </c>
      <c r="AC26" s="4">
        <v>20</v>
      </c>
      <c r="AD26" s="4">
        <v>42.7</v>
      </c>
      <c r="AE26" s="4">
        <v>6</v>
      </c>
      <c r="AF26" s="18">
        <f t="shared" si="3"/>
        <v>0.12</v>
      </c>
      <c r="AR26" s="4">
        <v>20</v>
      </c>
      <c r="AS26" s="4">
        <v>49.92</v>
      </c>
      <c r="AT26" s="4">
        <v>6</v>
      </c>
      <c r="AU26" s="18">
        <f t="shared" si="4"/>
        <v>0.12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75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50</v>
      </c>
      <c r="B32" s="15">
        <f>B7</f>
        <v>50</v>
      </c>
      <c r="C32" s="15">
        <f t="shared" ref="C32:D32" si="8">C7</f>
        <v>50</v>
      </c>
      <c r="D32" s="15">
        <f t="shared" si="8"/>
        <v>0.02</v>
      </c>
      <c r="F32" s="4">
        <v>1</v>
      </c>
      <c r="G32" s="1">
        <v>15</v>
      </c>
      <c r="H32" s="4">
        <v>98.86</v>
      </c>
      <c r="I32" s="4">
        <v>50</v>
      </c>
      <c r="J32" s="18">
        <f>I32/A$32</f>
        <v>1</v>
      </c>
      <c r="K32" s="14">
        <f>AVERAGE(H32:H41)</f>
        <v>107.58399999999999</v>
      </c>
      <c r="L32" s="14">
        <f>AVERAGEIF(H32:H41,"&gt;0")</f>
        <v>107.58399999999999</v>
      </c>
      <c r="M32" s="17">
        <f>AVERAGE(J32:J41)</f>
        <v>1</v>
      </c>
      <c r="N32" s="4">
        <v>1</v>
      </c>
      <c r="O32" s="4">
        <v>98.86</v>
      </c>
      <c r="P32" s="4">
        <v>50</v>
      </c>
      <c r="Q32" s="18">
        <f>P32/A$33</f>
        <v>1</v>
      </c>
      <c r="R32" s="94">
        <f>AVERAGE(O32:O51)</f>
        <v>112.74999999999996</v>
      </c>
      <c r="S32" s="94">
        <f>AVERAGEIF(O32:O51,"&gt;0")</f>
        <v>112.74999999999996</v>
      </c>
      <c r="T32" s="94">
        <f>VAR(O32:O51)</f>
        <v>116.36209473685103</v>
      </c>
      <c r="U32" s="94">
        <f>STDEV(O32:O51)</f>
        <v>10.787126342861246</v>
      </c>
      <c r="V32" s="95">
        <f>AVERAGE(Q32:Q51)</f>
        <v>1</v>
      </c>
      <c r="W32" s="46">
        <v>113</v>
      </c>
      <c r="X32" s="64">
        <v>5.05</v>
      </c>
      <c r="Y32" s="64">
        <v>50</v>
      </c>
      <c r="Z32" s="64">
        <v>0</v>
      </c>
      <c r="AA32" s="47">
        <f>Y32/$A33</f>
        <v>1</v>
      </c>
      <c r="AB32" s="47">
        <f>Z32/$A$33</f>
        <v>0</v>
      </c>
      <c r="AC32" s="4">
        <v>1</v>
      </c>
      <c r="AD32" s="4">
        <v>111.09</v>
      </c>
      <c r="AE32" s="4">
        <v>49</v>
      </c>
      <c r="AF32" s="18">
        <f>AE32/A$34</f>
        <v>0.98</v>
      </c>
      <c r="AG32" s="94">
        <f>AVERAGE(AD32:AD51)</f>
        <v>147.92421052631585</v>
      </c>
      <c r="AH32" s="94">
        <f>AVERAGEIF(AD32:AD51,"&gt;0")</f>
        <v>147.92421052631585</v>
      </c>
      <c r="AI32" s="94">
        <f>VAR(AD32:AD51)</f>
        <v>2619.1384590643088</v>
      </c>
      <c r="AJ32" s="94">
        <f>STDEV(AD32:AD51)</f>
        <v>51.17751907883293</v>
      </c>
      <c r="AK32" s="95">
        <f>AVERAGE(AF32:AF51)</f>
        <v>0.874</v>
      </c>
      <c r="AL32" s="50">
        <v>148</v>
      </c>
      <c r="AM32" s="65">
        <v>23.3</v>
      </c>
      <c r="AN32" s="65">
        <v>43.7</v>
      </c>
      <c r="AO32" s="65">
        <v>5.43</v>
      </c>
      <c r="AP32" s="51">
        <f>AN32/$A34</f>
        <v>0.87400000000000011</v>
      </c>
      <c r="AQ32" s="51">
        <f>AO32/$A$34</f>
        <v>0.10859999999999999</v>
      </c>
      <c r="AR32" s="4">
        <v>1</v>
      </c>
      <c r="AS32" s="4">
        <v>140.54</v>
      </c>
      <c r="AT32" s="4">
        <v>46</v>
      </c>
      <c r="AU32" s="18">
        <f>AT32/A$35</f>
        <v>0.92</v>
      </c>
      <c r="AV32" s="94">
        <f>AVERAGE(AS32:AS51)</f>
        <v>127.26999999999998</v>
      </c>
      <c r="AW32" s="94">
        <f>AVERAGEIF(AS32:AS51,"&gt;0")</f>
        <v>133.96842105263156</v>
      </c>
      <c r="AX32" s="94">
        <f>VAR(AS32:AS51)</f>
        <v>3634.6724947368461</v>
      </c>
      <c r="AY32" s="94">
        <f>STDEV(AS32:AS51)</f>
        <v>60.288245079259404</v>
      </c>
      <c r="AZ32" s="95">
        <f>AVERAGE(AU32:AU51)</f>
        <v>0.65700000000000003</v>
      </c>
      <c r="BA32" s="185">
        <v>127</v>
      </c>
      <c r="BB32" s="186">
        <v>28.2</v>
      </c>
      <c r="BC32" s="186">
        <v>32.9</v>
      </c>
      <c r="BD32" s="186">
        <v>8.2799999999999994</v>
      </c>
      <c r="BE32" s="187">
        <f>BC32/$A35</f>
        <v>0.65799999999999992</v>
      </c>
      <c r="BF32" s="187">
        <f>BD32/$A$35</f>
        <v>0.1656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9">A8</f>
        <v>50</v>
      </c>
      <c r="B33" s="16">
        <f t="shared" ref="B33:D33" si="10">B8</f>
        <v>50</v>
      </c>
      <c r="C33" s="16">
        <f t="shared" si="10"/>
        <v>50</v>
      </c>
      <c r="D33" s="16">
        <f t="shared" si="10"/>
        <v>0.02</v>
      </c>
      <c r="F33" s="4">
        <v>2</v>
      </c>
      <c r="G33" s="1">
        <v>15</v>
      </c>
      <c r="H33" s="4">
        <v>121.08</v>
      </c>
      <c r="I33" s="4">
        <v>50</v>
      </c>
      <c r="J33" s="18">
        <f t="shared" ref="J33:J41" si="11">I33/A$32</f>
        <v>1</v>
      </c>
      <c r="N33" s="4">
        <v>2</v>
      </c>
      <c r="O33" s="4">
        <v>121.08</v>
      </c>
      <c r="P33" s="4">
        <v>50</v>
      </c>
      <c r="Q33" s="18">
        <f t="shared" ref="Q33:Q51" si="12">P33/A$33</f>
        <v>1</v>
      </c>
      <c r="AC33" s="4">
        <v>2</v>
      </c>
      <c r="AD33" s="4">
        <v>160.01</v>
      </c>
      <c r="AE33" s="4">
        <v>50</v>
      </c>
      <c r="AF33" s="18">
        <f t="shared" ref="AF33:AF51" si="13">AE33/A$34</f>
        <v>1</v>
      </c>
      <c r="AO33" s="66"/>
      <c r="AR33" s="4">
        <v>2</v>
      </c>
      <c r="AS33" s="4">
        <v>165.04</v>
      </c>
      <c r="AT33" s="4">
        <v>49</v>
      </c>
      <c r="AU33" s="18">
        <f t="shared" ref="AU33:AU51" si="14">AT33/A$35</f>
        <v>0.98</v>
      </c>
      <c r="BG33" s="4">
        <v>2</v>
      </c>
      <c r="BH33" s="4"/>
      <c r="BI33" s="4"/>
      <c r="BJ33" s="18">
        <f t="shared" ref="BJ33:BJ51" si="15">BI33/A$36</f>
        <v>0</v>
      </c>
    </row>
    <row r="34" spans="1:62">
      <c r="A34" s="4">
        <f t="shared" si="9"/>
        <v>50</v>
      </c>
      <c r="B34" s="49">
        <f t="shared" ref="B34:D34" si="16">B9</f>
        <v>71</v>
      </c>
      <c r="C34" s="49">
        <f t="shared" si="16"/>
        <v>71</v>
      </c>
      <c r="D34" s="49">
        <f t="shared" si="16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8">
        <f t="shared" si="11"/>
        <v>1</v>
      </c>
      <c r="N34" s="4">
        <v>3</v>
      </c>
      <c r="O34" s="4">
        <v>101.64</v>
      </c>
      <c r="P34" s="4">
        <v>50</v>
      </c>
      <c r="Q34" s="18">
        <f t="shared" si="12"/>
        <v>1</v>
      </c>
      <c r="AC34" s="4">
        <v>3</v>
      </c>
      <c r="AD34" s="4">
        <v>111.1</v>
      </c>
      <c r="AE34" s="4">
        <v>49</v>
      </c>
      <c r="AF34" s="18">
        <f t="shared" si="13"/>
        <v>0.98</v>
      </c>
      <c r="AR34" s="4">
        <v>3</v>
      </c>
      <c r="AS34" s="4">
        <v>116.08</v>
      </c>
      <c r="AT34" s="4">
        <v>49</v>
      </c>
      <c r="AU34" s="18">
        <f t="shared" si="14"/>
        <v>0.98</v>
      </c>
      <c r="BG34" s="4">
        <v>3</v>
      </c>
      <c r="BH34" s="4"/>
      <c r="BI34" s="4"/>
      <c r="BJ34" s="18">
        <f t="shared" si="15"/>
        <v>0</v>
      </c>
    </row>
    <row r="35" spans="1:62">
      <c r="A35" s="4">
        <f t="shared" si="9"/>
        <v>50</v>
      </c>
      <c r="B35" s="52">
        <f t="shared" ref="B35:D36" si="17">B10</f>
        <v>79</v>
      </c>
      <c r="C35" s="52">
        <f t="shared" si="17"/>
        <v>79</v>
      </c>
      <c r="D35" s="52">
        <f t="shared" si="17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8">
        <f t="shared" si="11"/>
        <v>1</v>
      </c>
      <c r="N35" s="4">
        <v>4</v>
      </c>
      <c r="O35" s="4">
        <v>101.64</v>
      </c>
      <c r="P35" s="4">
        <v>50</v>
      </c>
      <c r="Q35" s="18">
        <f t="shared" si="12"/>
        <v>1</v>
      </c>
      <c r="AC35" s="4">
        <v>4</v>
      </c>
      <c r="AD35" s="4">
        <v>152.79</v>
      </c>
      <c r="AE35" s="4">
        <v>47</v>
      </c>
      <c r="AF35" s="18">
        <f t="shared" si="13"/>
        <v>0.94</v>
      </c>
      <c r="AR35" s="4">
        <v>4</v>
      </c>
      <c r="AS35" s="4">
        <v>145.57</v>
      </c>
      <c r="AT35" s="4">
        <v>40</v>
      </c>
      <c r="AU35" s="18">
        <f t="shared" si="14"/>
        <v>0.8</v>
      </c>
      <c r="BG35" s="4">
        <v>4</v>
      </c>
      <c r="BH35" s="4"/>
      <c r="BI35" s="4"/>
      <c r="BJ35" s="18">
        <f t="shared" si="15"/>
        <v>0</v>
      </c>
    </row>
    <row r="36" spans="1:62">
      <c r="A36" s="4">
        <f t="shared" si="9"/>
        <v>50</v>
      </c>
      <c r="B36" s="169">
        <f t="shared" si="17"/>
        <v>79</v>
      </c>
      <c r="C36" s="169">
        <f t="shared" si="17"/>
        <v>79</v>
      </c>
      <c r="D36" s="169">
        <f t="shared" si="17"/>
        <v>8.0115366127223205E-3</v>
      </c>
      <c r="F36" s="4">
        <v>5</v>
      </c>
      <c r="G36" s="1">
        <v>15</v>
      </c>
      <c r="H36" s="4">
        <v>108.86</v>
      </c>
      <c r="I36" s="4">
        <v>50</v>
      </c>
      <c r="J36" s="18">
        <f t="shared" si="11"/>
        <v>1</v>
      </c>
      <c r="N36" s="4">
        <v>5</v>
      </c>
      <c r="O36" s="4">
        <v>108.86</v>
      </c>
      <c r="P36" s="4">
        <v>50</v>
      </c>
      <c r="Q36" s="18">
        <f t="shared" si="12"/>
        <v>1</v>
      </c>
      <c r="AC36" s="4">
        <v>5</v>
      </c>
      <c r="AD36" s="4">
        <v>218.93</v>
      </c>
      <c r="AE36" s="4">
        <v>48</v>
      </c>
      <c r="AF36" s="18">
        <f t="shared" si="13"/>
        <v>0.96</v>
      </c>
      <c r="AR36" s="4">
        <v>5</v>
      </c>
      <c r="AS36" s="4">
        <v>91.62</v>
      </c>
      <c r="AT36" s="4">
        <v>12</v>
      </c>
      <c r="AU36" s="18">
        <f t="shared" si="14"/>
        <v>0.24</v>
      </c>
      <c r="BG36" s="4">
        <v>5</v>
      </c>
      <c r="BH36" s="4"/>
      <c r="BI36" s="4"/>
      <c r="BJ36" s="18">
        <f t="shared" si="15"/>
        <v>0</v>
      </c>
    </row>
    <row r="37" spans="1:62">
      <c r="A37" s="1"/>
      <c r="F37" s="4">
        <v>6</v>
      </c>
      <c r="G37" s="1">
        <v>15</v>
      </c>
      <c r="H37" s="4">
        <v>116.08</v>
      </c>
      <c r="I37" s="4">
        <v>50</v>
      </c>
      <c r="J37" s="18">
        <f t="shared" si="11"/>
        <v>1</v>
      </c>
      <c r="N37" s="4">
        <v>6</v>
      </c>
      <c r="O37" s="4">
        <v>116.08</v>
      </c>
      <c r="P37" s="4">
        <v>50</v>
      </c>
      <c r="Q37" s="18">
        <f t="shared" si="12"/>
        <v>1</v>
      </c>
      <c r="AC37" s="4">
        <v>6</v>
      </c>
      <c r="AD37" s="4">
        <v>194.48</v>
      </c>
      <c r="AE37" s="4">
        <v>49</v>
      </c>
      <c r="AF37" s="18">
        <f t="shared" si="13"/>
        <v>0.98</v>
      </c>
      <c r="AR37" s="4">
        <v>6</v>
      </c>
      <c r="AS37" s="4">
        <v>0</v>
      </c>
      <c r="AT37" s="4">
        <v>1</v>
      </c>
      <c r="AU37" s="18">
        <f t="shared" si="14"/>
        <v>0.02</v>
      </c>
      <c r="BG37" s="4">
        <v>6</v>
      </c>
      <c r="BH37" s="4"/>
      <c r="BI37" s="4"/>
      <c r="BJ37" s="18">
        <f t="shared" si="15"/>
        <v>0</v>
      </c>
    </row>
    <row r="38" spans="1:62">
      <c r="F38" s="4">
        <v>7</v>
      </c>
      <c r="G38" s="1">
        <v>15</v>
      </c>
      <c r="H38" s="4">
        <v>98.86</v>
      </c>
      <c r="I38" s="4">
        <v>50</v>
      </c>
      <c r="J38" s="18">
        <f t="shared" si="11"/>
        <v>1</v>
      </c>
      <c r="N38" s="4">
        <v>7</v>
      </c>
      <c r="O38" s="4">
        <v>98.86</v>
      </c>
      <c r="P38" s="4">
        <v>50</v>
      </c>
      <c r="Q38" s="18">
        <f t="shared" si="12"/>
        <v>1</v>
      </c>
      <c r="AC38" s="4">
        <v>7</v>
      </c>
      <c r="AD38" s="4">
        <v>121.09</v>
      </c>
      <c r="AE38" s="4">
        <v>49</v>
      </c>
      <c r="AF38" s="18">
        <f t="shared" si="13"/>
        <v>0.98</v>
      </c>
      <c r="AR38" s="4">
        <v>7</v>
      </c>
      <c r="AS38" s="4">
        <v>187.26</v>
      </c>
      <c r="AT38" s="4">
        <v>48</v>
      </c>
      <c r="AU38" s="18">
        <f t="shared" si="14"/>
        <v>0.96</v>
      </c>
      <c r="BG38" s="4">
        <v>7</v>
      </c>
      <c r="BH38" s="4"/>
      <c r="BI38" s="4"/>
      <c r="BJ38" s="18">
        <f t="shared" si="15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8">
        <f t="shared" si="11"/>
        <v>1</v>
      </c>
      <c r="N39" s="4">
        <v>8</v>
      </c>
      <c r="O39" s="4">
        <v>101.64</v>
      </c>
      <c r="P39" s="4">
        <v>50</v>
      </c>
      <c r="Q39" s="18">
        <f t="shared" si="12"/>
        <v>1</v>
      </c>
      <c r="AC39" s="4">
        <v>8</v>
      </c>
      <c r="AD39" s="4">
        <v>123.3</v>
      </c>
      <c r="AE39" s="4">
        <v>43</v>
      </c>
      <c r="AF39" s="18">
        <f t="shared" si="13"/>
        <v>0.86</v>
      </c>
      <c r="AR39" s="4">
        <v>8</v>
      </c>
      <c r="AS39" s="4">
        <v>159.99</v>
      </c>
      <c r="AT39" s="4">
        <v>42</v>
      </c>
      <c r="AU39" s="18">
        <f t="shared" si="14"/>
        <v>0.84</v>
      </c>
      <c r="BG39" s="4">
        <v>8</v>
      </c>
      <c r="BH39" s="4"/>
      <c r="BI39" s="4"/>
      <c r="BJ39" s="18">
        <f t="shared" si="15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8">
        <f t="shared" si="11"/>
        <v>1</v>
      </c>
      <c r="N40" s="4">
        <v>9</v>
      </c>
      <c r="O40" s="4">
        <v>116.09</v>
      </c>
      <c r="P40" s="4">
        <v>50</v>
      </c>
      <c r="Q40" s="18">
        <f t="shared" si="12"/>
        <v>1</v>
      </c>
      <c r="AC40" s="4">
        <v>9</v>
      </c>
      <c r="AD40" s="4">
        <v>140.54</v>
      </c>
      <c r="AE40" s="4">
        <v>49</v>
      </c>
      <c r="AF40" s="18">
        <f t="shared" si="13"/>
        <v>0.98</v>
      </c>
      <c r="AR40" s="4">
        <v>9</v>
      </c>
      <c r="AS40" s="4">
        <v>172.25</v>
      </c>
      <c r="AT40" s="4">
        <v>47</v>
      </c>
      <c r="AU40" s="18">
        <f t="shared" si="14"/>
        <v>0.94</v>
      </c>
      <c r="BG40" s="4">
        <v>9</v>
      </c>
      <c r="BH40" s="4"/>
      <c r="BI40" s="4"/>
      <c r="BJ40" s="18">
        <f t="shared" si="15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8">
        <f t="shared" si="11"/>
        <v>1</v>
      </c>
      <c r="N41" s="4">
        <v>10</v>
      </c>
      <c r="O41" s="4">
        <v>111.09</v>
      </c>
      <c r="P41" s="4">
        <v>50</v>
      </c>
      <c r="Q41" s="18">
        <f t="shared" si="12"/>
        <v>1</v>
      </c>
      <c r="AC41" s="4">
        <v>10</v>
      </c>
      <c r="AD41" s="4">
        <v>177.24</v>
      </c>
      <c r="AE41" s="4">
        <v>50</v>
      </c>
      <c r="AF41" s="18">
        <f t="shared" si="13"/>
        <v>1</v>
      </c>
      <c r="AR41" s="4">
        <v>10</v>
      </c>
      <c r="AS41" s="4">
        <v>62.15</v>
      </c>
      <c r="AT41" s="4">
        <v>7</v>
      </c>
      <c r="AU41" s="18">
        <f t="shared" si="14"/>
        <v>0.14000000000000001</v>
      </c>
      <c r="BG41" s="4">
        <v>10</v>
      </c>
      <c r="BH41" s="4"/>
      <c r="BI41" s="4"/>
      <c r="BJ41" s="18">
        <f t="shared" si="15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8">
        <f t="shared" si="12"/>
        <v>1</v>
      </c>
      <c r="AC42" s="4">
        <v>11</v>
      </c>
      <c r="AD42" s="4">
        <v>162.80000000000001</v>
      </c>
      <c r="AE42" s="4">
        <v>48</v>
      </c>
      <c r="AF42" s="18">
        <f t="shared" si="13"/>
        <v>0.96</v>
      </c>
      <c r="AR42" s="4">
        <v>11</v>
      </c>
      <c r="AS42" s="4">
        <v>140.54</v>
      </c>
      <c r="AT42" s="4">
        <v>28</v>
      </c>
      <c r="AU42" s="18">
        <f t="shared" si="14"/>
        <v>0.56000000000000005</v>
      </c>
      <c r="BG42" s="4">
        <v>11</v>
      </c>
      <c r="BH42" s="4"/>
      <c r="BI42" s="4"/>
      <c r="BJ42" s="18">
        <f t="shared" si="15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8">
        <f t="shared" si="12"/>
        <v>1</v>
      </c>
      <c r="AC43" s="4">
        <v>12</v>
      </c>
      <c r="AD43" s="4">
        <v>280.11</v>
      </c>
      <c r="AE43" s="4">
        <v>48</v>
      </c>
      <c r="AF43" s="18">
        <f t="shared" si="13"/>
        <v>0.96</v>
      </c>
      <c r="AR43" s="4">
        <v>12</v>
      </c>
      <c r="AS43" s="4">
        <v>62.17</v>
      </c>
      <c r="AT43" s="4">
        <v>10</v>
      </c>
      <c r="AU43" s="18">
        <f t="shared" si="14"/>
        <v>0.2</v>
      </c>
      <c r="BG43" s="4">
        <v>12</v>
      </c>
      <c r="BH43" s="4"/>
      <c r="BI43" s="4"/>
      <c r="BJ43" s="18">
        <f t="shared" si="15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8">
        <f t="shared" si="12"/>
        <v>1</v>
      </c>
      <c r="AC44" s="4">
        <v>13</v>
      </c>
      <c r="AD44" s="4">
        <v>25.46</v>
      </c>
      <c r="AE44" s="4">
        <v>3</v>
      </c>
      <c r="AF44" s="18">
        <f t="shared" si="13"/>
        <v>0.06</v>
      </c>
      <c r="AR44" s="4">
        <v>13</v>
      </c>
      <c r="AS44" s="4">
        <v>13.23</v>
      </c>
      <c r="AT44" s="4">
        <v>2</v>
      </c>
      <c r="AU44" s="18">
        <f t="shared" si="14"/>
        <v>0.04</v>
      </c>
      <c r="BG44" s="4">
        <v>13</v>
      </c>
      <c r="BH44" s="4"/>
      <c r="BI44" s="4"/>
      <c r="BJ44" s="18">
        <f t="shared" si="15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8">
        <f t="shared" si="12"/>
        <v>1</v>
      </c>
      <c r="AC45" s="4">
        <v>14</v>
      </c>
      <c r="AD45" s="4">
        <v>135.55000000000001</v>
      </c>
      <c r="AE45" s="4">
        <v>48</v>
      </c>
      <c r="AF45" s="18">
        <f t="shared" si="13"/>
        <v>0.96</v>
      </c>
      <c r="AR45" s="4">
        <v>14</v>
      </c>
      <c r="AS45" s="4">
        <v>111.09</v>
      </c>
      <c r="AT45" s="4">
        <v>45</v>
      </c>
      <c r="AU45" s="18">
        <f t="shared" si="14"/>
        <v>0.9</v>
      </c>
      <c r="BG45" s="4">
        <v>14</v>
      </c>
      <c r="BH45" s="4"/>
      <c r="BI45" s="4"/>
      <c r="BJ45" s="18">
        <f t="shared" si="15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8">
        <f t="shared" si="12"/>
        <v>1</v>
      </c>
      <c r="AC46" s="4">
        <v>15</v>
      </c>
      <c r="AD46" s="4">
        <v>121.08</v>
      </c>
      <c r="AE46" s="4">
        <v>36</v>
      </c>
      <c r="AF46" s="18">
        <f t="shared" si="13"/>
        <v>0.72</v>
      </c>
      <c r="AR46" s="4">
        <v>15</v>
      </c>
      <c r="AS46" s="4">
        <v>116.09</v>
      </c>
      <c r="AT46" s="4">
        <v>25</v>
      </c>
      <c r="AU46" s="18">
        <f t="shared" si="14"/>
        <v>0.5</v>
      </c>
      <c r="BG46" s="4">
        <v>15</v>
      </c>
      <c r="BH46" s="4"/>
      <c r="BI46" s="4"/>
      <c r="BJ46" s="18">
        <f t="shared" si="15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8">
        <f t="shared" si="12"/>
        <v>1</v>
      </c>
      <c r="AC47" s="4">
        <v>16</v>
      </c>
      <c r="AD47" s="4">
        <v>116.09</v>
      </c>
      <c r="AE47" s="4">
        <v>26</v>
      </c>
      <c r="AF47" s="18">
        <f t="shared" si="13"/>
        <v>0.52</v>
      </c>
      <c r="AR47" s="4">
        <v>16</v>
      </c>
      <c r="AS47" s="4">
        <v>123.32</v>
      </c>
      <c r="AT47" s="4">
        <v>26</v>
      </c>
      <c r="AU47" s="18">
        <f t="shared" si="14"/>
        <v>0.52</v>
      </c>
      <c r="BG47" s="4">
        <v>16</v>
      </c>
      <c r="BH47" s="4"/>
      <c r="BI47" s="4"/>
      <c r="BJ47" s="18">
        <f t="shared" si="15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8">
        <f t="shared" si="12"/>
        <v>1</v>
      </c>
      <c r="AC48" s="4">
        <v>17</v>
      </c>
      <c r="AD48" s="4">
        <v>150.57</v>
      </c>
      <c r="AE48" s="4">
        <v>50</v>
      </c>
      <c r="AF48" s="18">
        <f t="shared" si="13"/>
        <v>1</v>
      </c>
      <c r="AR48" s="4">
        <v>17</v>
      </c>
      <c r="AS48" s="4">
        <v>250.63</v>
      </c>
      <c r="AT48" s="4">
        <v>50</v>
      </c>
      <c r="AU48" s="18">
        <f t="shared" si="14"/>
        <v>1</v>
      </c>
      <c r="BG48" s="4">
        <v>17</v>
      </c>
      <c r="BH48" s="4"/>
      <c r="BI48" s="4"/>
      <c r="BJ48" s="18">
        <f t="shared" si="15"/>
        <v>0</v>
      </c>
    </row>
    <row r="49" spans="1:73">
      <c r="F49" s="4">
        <v>18</v>
      </c>
      <c r="N49" s="4">
        <v>18</v>
      </c>
      <c r="O49" s="4">
        <v>108.87</v>
      </c>
      <c r="P49" s="4">
        <v>50</v>
      </c>
      <c r="Q49" s="18">
        <f t="shared" si="12"/>
        <v>1</v>
      </c>
      <c r="AC49" s="4">
        <v>18</v>
      </c>
      <c r="AD49" s="4">
        <v>145.55000000000001</v>
      </c>
      <c r="AE49" s="4">
        <v>33</v>
      </c>
      <c r="AF49" s="18">
        <f t="shared" si="13"/>
        <v>0.66</v>
      </c>
      <c r="AR49" s="4">
        <v>18</v>
      </c>
      <c r="AS49" s="4">
        <v>128.32</v>
      </c>
      <c r="AT49" s="4">
        <v>32</v>
      </c>
      <c r="AU49" s="18">
        <f t="shared" si="14"/>
        <v>0.64</v>
      </c>
      <c r="BG49" s="4">
        <v>18</v>
      </c>
      <c r="BH49" s="4"/>
      <c r="BI49" s="4"/>
      <c r="BJ49" s="18">
        <f t="shared" si="15"/>
        <v>0</v>
      </c>
    </row>
    <row r="50" spans="1:73">
      <c r="F50" s="4">
        <v>19</v>
      </c>
      <c r="N50" s="4">
        <v>19</v>
      </c>
      <c r="O50" s="4">
        <v>121.08</v>
      </c>
      <c r="P50" s="4">
        <v>50</v>
      </c>
      <c r="Q50" s="18">
        <f t="shared" si="12"/>
        <v>1</v>
      </c>
      <c r="AC50" s="4">
        <v>19</v>
      </c>
      <c r="AD50" s="4">
        <v>162.78</v>
      </c>
      <c r="AE50" s="4">
        <v>50</v>
      </c>
      <c r="AF50" s="18">
        <f t="shared" si="13"/>
        <v>1</v>
      </c>
      <c r="AR50" s="4">
        <v>19</v>
      </c>
      <c r="AS50" s="4">
        <v>184.47</v>
      </c>
      <c r="AT50" s="4">
        <v>49</v>
      </c>
      <c r="AU50" s="18">
        <f t="shared" si="14"/>
        <v>0.98</v>
      </c>
      <c r="BG50" s="4">
        <v>19</v>
      </c>
      <c r="BH50" s="4"/>
      <c r="BI50" s="4"/>
      <c r="BJ50" s="18">
        <f t="shared" si="15"/>
        <v>0</v>
      </c>
    </row>
    <row r="51" spans="1:73">
      <c r="F51" s="4">
        <v>20</v>
      </c>
      <c r="N51" s="4">
        <v>20</v>
      </c>
      <c r="O51" s="4">
        <v>116.08</v>
      </c>
      <c r="P51" s="4">
        <v>50</v>
      </c>
      <c r="Q51" s="18">
        <f t="shared" si="12"/>
        <v>1</v>
      </c>
      <c r="AC51" s="4">
        <v>20</v>
      </c>
      <c r="AD51" s="4" t="s">
        <v>52</v>
      </c>
      <c r="AE51" s="4">
        <v>49</v>
      </c>
      <c r="AF51" s="18">
        <f t="shared" si="13"/>
        <v>0.98</v>
      </c>
      <c r="AR51" s="4">
        <v>20</v>
      </c>
      <c r="AS51" s="4">
        <v>175.04</v>
      </c>
      <c r="AT51" s="4">
        <v>49</v>
      </c>
      <c r="AU51" s="18">
        <f t="shared" si="14"/>
        <v>0.98</v>
      </c>
      <c r="BG51" s="4">
        <v>20</v>
      </c>
      <c r="BH51" s="4"/>
      <c r="BI51" s="4"/>
      <c r="BJ51" s="18">
        <f t="shared" si="15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75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50</v>
      </c>
      <c r="B57" s="15">
        <f>B32</f>
        <v>50</v>
      </c>
      <c r="C57" s="15">
        <f t="shared" ref="C57:D57" si="18">C32</f>
        <v>50</v>
      </c>
      <c r="D57" s="15">
        <f t="shared" si="18"/>
        <v>0.02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98.86</v>
      </c>
      <c r="P57" s="4">
        <v>50</v>
      </c>
      <c r="Q57" s="18">
        <f>P57/A$33</f>
        <v>1</v>
      </c>
      <c r="R57" s="94">
        <f>AVERAGE(O57:O76)</f>
        <v>112.74999999999996</v>
      </c>
      <c r="S57" s="94">
        <f>AVERAGEIF(O57:O76,"&gt;0")</f>
        <v>112.74999999999996</v>
      </c>
      <c r="T57" s="94">
        <f>VAR(O57:O76)</f>
        <v>116.36209473685103</v>
      </c>
      <c r="U57" s="94">
        <f>STDEV(O57:O76)</f>
        <v>10.787126342861246</v>
      </c>
      <c r="V57" s="95">
        <f>AVERAGE(Q57:Q76)</f>
        <v>1</v>
      </c>
      <c r="W57" s="46">
        <v>113</v>
      </c>
      <c r="X57" s="64">
        <v>5.05</v>
      </c>
      <c r="Y57" s="64">
        <v>50</v>
      </c>
      <c r="Z57" s="64">
        <v>0</v>
      </c>
      <c r="AA57" s="47">
        <f>Y57/$A58</f>
        <v>1</v>
      </c>
      <c r="AB57" s="47">
        <f>Z57/$A$33</f>
        <v>0</v>
      </c>
      <c r="AC57" s="4">
        <v>1</v>
      </c>
      <c r="AD57" s="4">
        <v>111.09</v>
      </c>
      <c r="AE57" s="4">
        <v>49</v>
      </c>
      <c r="AF57" s="18">
        <f>AE57/A$34</f>
        <v>0.98</v>
      </c>
      <c r="AG57" s="94">
        <f>AVERAGE(AD57:AD76)</f>
        <v>147.92421052631585</v>
      </c>
      <c r="AH57" s="94">
        <f>AVERAGEIF(AD57:AD76,"&gt;0")</f>
        <v>147.92421052631585</v>
      </c>
      <c r="AI57" s="94">
        <f>VAR(AD57:AD76)</f>
        <v>2619.1384590643088</v>
      </c>
      <c r="AJ57" s="94">
        <f>STDEV(AD57:AD76)</f>
        <v>51.17751907883293</v>
      </c>
      <c r="AK57" s="95">
        <f>AVERAGE(AF57:AF76)</f>
        <v>0.874</v>
      </c>
      <c r="AL57" s="50">
        <v>148</v>
      </c>
      <c r="AM57" s="65">
        <v>23.3</v>
      </c>
      <c r="AN57" s="65">
        <v>43.7</v>
      </c>
      <c r="AO57" s="65">
        <v>5.43</v>
      </c>
      <c r="AP57" s="51">
        <f>AN57/$A59</f>
        <v>0.87400000000000011</v>
      </c>
      <c r="AQ57" s="51">
        <f>AO57/$A$34</f>
        <v>0.10859999999999999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9">A33</f>
        <v>50</v>
      </c>
      <c r="B58" s="16">
        <f t="shared" ref="B58:D58" si="20">B33</f>
        <v>50</v>
      </c>
      <c r="C58" s="16">
        <f t="shared" si="20"/>
        <v>50</v>
      </c>
      <c r="D58" s="16">
        <f t="shared" si="20"/>
        <v>0.02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121.08</v>
      </c>
      <c r="P58" s="4">
        <v>50</v>
      </c>
      <c r="Q58" s="18">
        <f t="shared" ref="Q58:Q76" si="21">P58/A$33</f>
        <v>1</v>
      </c>
      <c r="AC58" s="4">
        <v>2</v>
      </c>
      <c r="AD58" s="4">
        <v>160.01</v>
      </c>
      <c r="AE58" s="4">
        <v>50</v>
      </c>
      <c r="AF58" s="18">
        <f t="shared" ref="AF58:AF76" si="22">AE58/A$34</f>
        <v>1</v>
      </c>
      <c r="AO58" s="66"/>
      <c r="AR58" s="4">
        <v>2</v>
      </c>
      <c r="AS58" s="4"/>
      <c r="AT58" s="4"/>
      <c r="AU58" s="18">
        <f t="shared" ref="AU58:AU76" si="23">AT58/A$35</f>
        <v>0</v>
      </c>
      <c r="BG58" s="4">
        <v>2</v>
      </c>
      <c r="BH58" s="4"/>
      <c r="BI58" s="4"/>
      <c r="BJ58" s="18">
        <f t="shared" ref="BJ58:BJ76" si="24">BI58/A$61</f>
        <v>0</v>
      </c>
    </row>
    <row r="59" spans="1:73">
      <c r="A59" s="4">
        <f t="shared" si="19"/>
        <v>50</v>
      </c>
      <c r="B59" s="49">
        <f t="shared" ref="B59:D59" si="25">B34</f>
        <v>71</v>
      </c>
      <c r="C59" s="49">
        <f t="shared" si="25"/>
        <v>71</v>
      </c>
      <c r="D59" s="49">
        <f t="shared" si="25"/>
        <v>9.9186669311644507E-3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101.64</v>
      </c>
      <c r="P59" s="4">
        <v>50</v>
      </c>
      <c r="Q59" s="18">
        <f t="shared" si="21"/>
        <v>1</v>
      </c>
      <c r="AC59" s="4">
        <v>3</v>
      </c>
      <c r="AD59" s="4">
        <v>111.1</v>
      </c>
      <c r="AE59" s="4">
        <v>49</v>
      </c>
      <c r="AF59" s="18">
        <f t="shared" si="22"/>
        <v>0.98</v>
      </c>
      <c r="AR59" s="4">
        <v>3</v>
      </c>
      <c r="AS59" s="4"/>
      <c r="AT59" s="4"/>
      <c r="AU59" s="18">
        <f t="shared" si="23"/>
        <v>0</v>
      </c>
      <c r="BG59" s="4">
        <v>3</v>
      </c>
      <c r="BH59" s="4"/>
      <c r="BI59" s="4"/>
      <c r="BJ59" s="18">
        <f t="shared" si="24"/>
        <v>0</v>
      </c>
    </row>
    <row r="60" spans="1:73">
      <c r="A60" s="4">
        <f t="shared" si="19"/>
        <v>50</v>
      </c>
      <c r="B60" s="52">
        <f t="shared" ref="B60:D61" si="26">B35</f>
        <v>79</v>
      </c>
      <c r="C60" s="52">
        <f t="shared" si="26"/>
        <v>79</v>
      </c>
      <c r="D60" s="52">
        <f t="shared" si="26"/>
        <v>8.0115366127223205E-3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101.64</v>
      </c>
      <c r="P60" s="4">
        <v>50</v>
      </c>
      <c r="Q60" s="18">
        <f t="shared" si="21"/>
        <v>1</v>
      </c>
      <c r="AC60" s="4">
        <v>4</v>
      </c>
      <c r="AD60" s="4">
        <v>152.79</v>
      </c>
      <c r="AE60" s="4">
        <v>47</v>
      </c>
      <c r="AF60" s="18">
        <f t="shared" si="22"/>
        <v>0.94</v>
      </c>
      <c r="AR60" s="4">
        <v>4</v>
      </c>
      <c r="AS60" s="4"/>
      <c r="AT60" s="4"/>
      <c r="AU60" s="18">
        <f t="shared" si="23"/>
        <v>0</v>
      </c>
      <c r="BG60" s="4">
        <v>4</v>
      </c>
      <c r="BH60" s="4"/>
      <c r="BI60" s="4"/>
      <c r="BJ60" s="18">
        <f t="shared" si="24"/>
        <v>0</v>
      </c>
    </row>
    <row r="61" spans="1:73">
      <c r="A61" s="4">
        <f t="shared" si="19"/>
        <v>50</v>
      </c>
      <c r="B61" s="169">
        <f t="shared" si="26"/>
        <v>79</v>
      </c>
      <c r="C61" s="169">
        <f t="shared" si="26"/>
        <v>79</v>
      </c>
      <c r="D61" s="169">
        <f t="shared" si="26"/>
        <v>8.0115366127223205E-3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108.86</v>
      </c>
      <c r="P61" s="4">
        <v>50</v>
      </c>
      <c r="Q61" s="18">
        <f t="shared" si="21"/>
        <v>1</v>
      </c>
      <c r="AC61" s="4">
        <v>5</v>
      </c>
      <c r="AD61" s="4">
        <v>218.93</v>
      </c>
      <c r="AE61" s="4">
        <v>48</v>
      </c>
      <c r="AF61" s="18">
        <f t="shared" si="22"/>
        <v>0.96</v>
      </c>
      <c r="AR61" s="4">
        <v>5</v>
      </c>
      <c r="AS61" s="4"/>
      <c r="AT61" s="4"/>
      <c r="AU61" s="18">
        <f t="shared" si="23"/>
        <v>0</v>
      </c>
      <c r="BG61" s="4">
        <v>5</v>
      </c>
      <c r="BH61" s="4"/>
      <c r="BI61" s="4"/>
      <c r="BJ61" s="18">
        <f t="shared" si="24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116.08</v>
      </c>
      <c r="P62" s="4">
        <v>50</v>
      </c>
      <c r="Q62" s="18">
        <f t="shared" si="21"/>
        <v>1</v>
      </c>
      <c r="AC62" s="4">
        <v>6</v>
      </c>
      <c r="AD62" s="4">
        <v>194.48</v>
      </c>
      <c r="AE62" s="4">
        <v>49</v>
      </c>
      <c r="AF62" s="18">
        <f t="shared" si="22"/>
        <v>0.98</v>
      </c>
      <c r="AR62" s="4">
        <v>6</v>
      </c>
      <c r="AS62" s="4"/>
      <c r="AT62" s="4"/>
      <c r="AU62" s="18">
        <f t="shared" si="23"/>
        <v>0</v>
      </c>
      <c r="BG62" s="4">
        <v>6</v>
      </c>
      <c r="BH62" s="4"/>
      <c r="BI62" s="4"/>
      <c r="BJ62" s="18">
        <f t="shared" si="24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98.86</v>
      </c>
      <c r="P63" s="4">
        <v>50</v>
      </c>
      <c r="Q63" s="18">
        <f t="shared" si="21"/>
        <v>1</v>
      </c>
      <c r="AC63" s="4">
        <v>7</v>
      </c>
      <c r="AD63" s="4">
        <v>121.09</v>
      </c>
      <c r="AE63" s="4">
        <v>49</v>
      </c>
      <c r="AF63" s="18">
        <f t="shared" si="22"/>
        <v>0.98</v>
      </c>
      <c r="AR63" s="4">
        <v>7</v>
      </c>
      <c r="AS63" s="4"/>
      <c r="AT63" s="4"/>
      <c r="AU63" s="18">
        <f t="shared" si="23"/>
        <v>0</v>
      </c>
      <c r="BG63" s="4">
        <v>7</v>
      </c>
      <c r="BH63" s="4"/>
      <c r="BI63" s="4"/>
      <c r="BJ63" s="18">
        <f t="shared" si="24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101.64</v>
      </c>
      <c r="P64" s="4">
        <v>50</v>
      </c>
      <c r="Q64" s="18">
        <f t="shared" si="21"/>
        <v>1</v>
      </c>
      <c r="AC64" s="4">
        <v>8</v>
      </c>
      <c r="AD64" s="4">
        <v>123.3</v>
      </c>
      <c r="AE64" s="4">
        <v>43</v>
      </c>
      <c r="AF64" s="18">
        <f t="shared" si="22"/>
        <v>0.86</v>
      </c>
      <c r="AR64" s="4">
        <v>8</v>
      </c>
      <c r="AS64" s="4"/>
      <c r="AT64" s="4"/>
      <c r="AU64" s="18">
        <f t="shared" si="23"/>
        <v>0</v>
      </c>
      <c r="BG64" s="4">
        <v>8</v>
      </c>
      <c r="BH64" s="4"/>
      <c r="BI64" s="4"/>
      <c r="BJ64" s="18">
        <f t="shared" si="24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116.09</v>
      </c>
      <c r="P65" s="4">
        <v>50</v>
      </c>
      <c r="Q65" s="18">
        <f t="shared" si="21"/>
        <v>1</v>
      </c>
      <c r="AC65" s="4">
        <v>9</v>
      </c>
      <c r="AD65" s="4">
        <v>140.54</v>
      </c>
      <c r="AE65" s="4">
        <v>49</v>
      </c>
      <c r="AF65" s="18">
        <f t="shared" si="22"/>
        <v>0.98</v>
      </c>
      <c r="AR65" s="4">
        <v>9</v>
      </c>
      <c r="AS65" s="4"/>
      <c r="AT65" s="4"/>
      <c r="AU65" s="18">
        <f t="shared" si="23"/>
        <v>0</v>
      </c>
      <c r="BG65" s="4">
        <v>9</v>
      </c>
      <c r="BH65" s="4"/>
      <c r="BI65" s="4"/>
      <c r="BJ65" s="18">
        <f t="shared" si="24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111.09</v>
      </c>
      <c r="P66" s="4">
        <v>50</v>
      </c>
      <c r="Q66" s="18">
        <f t="shared" si="21"/>
        <v>1</v>
      </c>
      <c r="AC66" s="4">
        <v>10</v>
      </c>
      <c r="AD66" s="4">
        <v>177.24</v>
      </c>
      <c r="AE66" s="4">
        <v>50</v>
      </c>
      <c r="AF66" s="18">
        <f t="shared" si="22"/>
        <v>1</v>
      </c>
      <c r="AR66" s="4">
        <v>10</v>
      </c>
      <c r="AS66" s="4"/>
      <c r="AT66" s="4"/>
      <c r="AU66" s="18">
        <f t="shared" si="23"/>
        <v>0</v>
      </c>
      <c r="BG66" s="4">
        <v>10</v>
      </c>
      <c r="BH66" s="4"/>
      <c r="BI66" s="4"/>
      <c r="BJ66" s="18">
        <f t="shared" si="24"/>
        <v>0</v>
      </c>
    </row>
    <row r="67" spans="6:62">
      <c r="F67" s="4">
        <v>11</v>
      </c>
      <c r="G67" s="1">
        <v>50</v>
      </c>
      <c r="N67" s="4">
        <v>11</v>
      </c>
      <c r="O67" s="4">
        <v>121.08</v>
      </c>
      <c r="P67" s="4">
        <v>50</v>
      </c>
      <c r="Q67" s="18">
        <f t="shared" si="21"/>
        <v>1</v>
      </c>
      <c r="AC67" s="4">
        <v>11</v>
      </c>
      <c r="AD67" s="4">
        <v>162.80000000000001</v>
      </c>
      <c r="AE67" s="4">
        <v>48</v>
      </c>
      <c r="AF67" s="18">
        <f t="shared" si="22"/>
        <v>0.96</v>
      </c>
      <c r="AR67" s="4">
        <v>11</v>
      </c>
      <c r="AS67" s="4"/>
      <c r="AT67" s="4"/>
      <c r="AU67" s="18">
        <f t="shared" si="23"/>
        <v>0</v>
      </c>
      <c r="BG67" s="4">
        <v>11</v>
      </c>
      <c r="BH67" s="4"/>
      <c r="BI67" s="4"/>
      <c r="BJ67" s="18">
        <f t="shared" si="24"/>
        <v>0</v>
      </c>
    </row>
    <row r="68" spans="6:62">
      <c r="F68" s="4">
        <v>12</v>
      </c>
      <c r="G68" s="1">
        <v>50</v>
      </c>
      <c r="N68" s="4">
        <v>12</v>
      </c>
      <c r="O68" s="4">
        <v>113.85</v>
      </c>
      <c r="P68" s="4">
        <v>50</v>
      </c>
      <c r="Q68" s="18">
        <f t="shared" si="21"/>
        <v>1</v>
      </c>
      <c r="AC68" s="4">
        <v>12</v>
      </c>
      <c r="AD68" s="4">
        <v>280.11</v>
      </c>
      <c r="AE68" s="4">
        <v>48</v>
      </c>
      <c r="AF68" s="18">
        <f t="shared" si="22"/>
        <v>0.96</v>
      </c>
      <c r="AR68" s="4">
        <v>12</v>
      </c>
      <c r="AS68" s="4"/>
      <c r="AT68" s="4"/>
      <c r="AU68" s="18">
        <f t="shared" si="23"/>
        <v>0</v>
      </c>
      <c r="BG68" s="4">
        <v>12</v>
      </c>
      <c r="BH68" s="4"/>
      <c r="BI68" s="4"/>
      <c r="BJ68" s="18">
        <f t="shared" si="24"/>
        <v>0</v>
      </c>
    </row>
    <row r="69" spans="6:62">
      <c r="F69" s="4">
        <v>13</v>
      </c>
      <c r="G69" s="1">
        <v>50</v>
      </c>
      <c r="N69" s="4">
        <v>13</v>
      </c>
      <c r="O69" s="4">
        <v>138.32</v>
      </c>
      <c r="P69" s="4">
        <v>50</v>
      </c>
      <c r="Q69" s="18">
        <f t="shared" si="21"/>
        <v>1</v>
      </c>
      <c r="AC69" s="4">
        <v>13</v>
      </c>
      <c r="AD69" s="4">
        <v>25.46</v>
      </c>
      <c r="AE69" s="4">
        <v>3</v>
      </c>
      <c r="AF69" s="18">
        <f t="shared" si="22"/>
        <v>0.06</v>
      </c>
      <c r="AR69" s="4">
        <v>13</v>
      </c>
      <c r="AS69" s="4"/>
      <c r="AT69" s="4"/>
      <c r="AU69" s="18">
        <f t="shared" si="23"/>
        <v>0</v>
      </c>
      <c r="BG69" s="4">
        <v>13</v>
      </c>
      <c r="BH69" s="4"/>
      <c r="BI69" s="4"/>
      <c r="BJ69" s="18">
        <f t="shared" si="24"/>
        <v>0</v>
      </c>
    </row>
    <row r="70" spans="6:62">
      <c r="F70" s="4">
        <v>14</v>
      </c>
      <c r="G70" s="1">
        <v>50</v>
      </c>
      <c r="N70" s="4">
        <v>14</v>
      </c>
      <c r="O70" s="4">
        <v>98.85</v>
      </c>
      <c r="P70" s="4">
        <v>50</v>
      </c>
      <c r="Q70" s="18">
        <f t="shared" si="21"/>
        <v>1</v>
      </c>
      <c r="AC70" s="4">
        <v>14</v>
      </c>
      <c r="AD70" s="4">
        <v>135.55000000000001</v>
      </c>
      <c r="AE70" s="4">
        <v>48</v>
      </c>
      <c r="AF70" s="18">
        <f t="shared" si="22"/>
        <v>0.96</v>
      </c>
      <c r="AR70" s="4">
        <v>14</v>
      </c>
      <c r="AS70" s="4"/>
      <c r="AT70" s="4"/>
      <c r="AU70" s="18">
        <f t="shared" si="23"/>
        <v>0</v>
      </c>
      <c r="BG70" s="4">
        <v>14</v>
      </c>
      <c r="BH70" s="4"/>
      <c r="BI70" s="4"/>
      <c r="BJ70" s="18">
        <f t="shared" si="24"/>
        <v>0</v>
      </c>
    </row>
    <row r="71" spans="6:62">
      <c r="F71" s="4">
        <v>15</v>
      </c>
      <c r="G71" s="1">
        <v>50</v>
      </c>
      <c r="N71" s="4">
        <v>15</v>
      </c>
      <c r="O71" s="4">
        <v>121.08</v>
      </c>
      <c r="P71" s="4">
        <v>50</v>
      </c>
      <c r="Q71" s="18">
        <f t="shared" si="21"/>
        <v>1</v>
      </c>
      <c r="AC71" s="4">
        <v>15</v>
      </c>
      <c r="AD71" s="4">
        <v>121.08</v>
      </c>
      <c r="AE71" s="4">
        <v>36</v>
      </c>
      <c r="AF71" s="18">
        <f t="shared" si="22"/>
        <v>0.72</v>
      </c>
      <c r="AR71" s="4">
        <v>15</v>
      </c>
      <c r="AS71" s="4"/>
      <c r="AT71" s="4"/>
      <c r="AU71" s="18">
        <f t="shared" si="23"/>
        <v>0</v>
      </c>
      <c r="BG71" s="4">
        <v>15</v>
      </c>
      <c r="BH71" s="4"/>
      <c r="BI71" s="4"/>
      <c r="BJ71" s="18">
        <f t="shared" si="24"/>
        <v>0</v>
      </c>
    </row>
    <row r="72" spans="6:62">
      <c r="F72" s="4">
        <v>16</v>
      </c>
      <c r="G72" s="1">
        <v>50</v>
      </c>
      <c r="N72" s="4">
        <v>16</v>
      </c>
      <c r="O72" s="4">
        <v>128.87</v>
      </c>
      <c r="P72" s="4">
        <v>50</v>
      </c>
      <c r="Q72" s="18">
        <f t="shared" si="21"/>
        <v>1</v>
      </c>
      <c r="AC72" s="4">
        <v>16</v>
      </c>
      <c r="AD72" s="4">
        <v>116.09</v>
      </c>
      <c r="AE72" s="4">
        <v>26</v>
      </c>
      <c r="AF72" s="18">
        <f t="shared" si="22"/>
        <v>0.52</v>
      </c>
      <c r="AR72" s="4">
        <v>16</v>
      </c>
      <c r="AS72" s="4"/>
      <c r="AT72" s="4"/>
      <c r="AU72" s="18">
        <f t="shared" si="23"/>
        <v>0</v>
      </c>
      <c r="BG72" s="4">
        <v>16</v>
      </c>
      <c r="BH72" s="4"/>
      <c r="BI72" s="4"/>
      <c r="BJ72" s="18">
        <f t="shared" si="24"/>
        <v>0</v>
      </c>
    </row>
    <row r="73" spans="6:62">
      <c r="F73" s="4">
        <v>17</v>
      </c>
      <c r="G73" s="1">
        <v>50</v>
      </c>
      <c r="N73" s="4">
        <v>17</v>
      </c>
      <c r="O73" s="4">
        <v>111.08</v>
      </c>
      <c r="P73" s="4">
        <v>50</v>
      </c>
      <c r="Q73" s="18">
        <f t="shared" si="21"/>
        <v>1</v>
      </c>
      <c r="AC73" s="4">
        <v>17</v>
      </c>
      <c r="AD73" s="4">
        <v>150.57</v>
      </c>
      <c r="AE73" s="4">
        <v>50</v>
      </c>
      <c r="AF73" s="18">
        <f t="shared" si="22"/>
        <v>1</v>
      </c>
      <c r="AR73" s="4">
        <v>17</v>
      </c>
      <c r="AS73" s="4"/>
      <c r="AT73" s="4"/>
      <c r="AU73" s="18">
        <f t="shared" si="23"/>
        <v>0</v>
      </c>
      <c r="BG73" s="4">
        <v>17</v>
      </c>
      <c r="BH73" s="4"/>
      <c r="BI73" s="4"/>
      <c r="BJ73" s="18">
        <f t="shared" si="24"/>
        <v>0</v>
      </c>
    </row>
    <row r="74" spans="6:62">
      <c r="F74" s="4">
        <v>18</v>
      </c>
      <c r="G74" s="1">
        <v>50</v>
      </c>
      <c r="N74" s="4">
        <v>18</v>
      </c>
      <c r="O74" s="4">
        <v>108.87</v>
      </c>
      <c r="P74" s="4">
        <v>50</v>
      </c>
      <c r="Q74" s="18">
        <f t="shared" si="21"/>
        <v>1</v>
      </c>
      <c r="AC74" s="4">
        <v>18</v>
      </c>
      <c r="AD74" s="4">
        <v>145.55000000000001</v>
      </c>
      <c r="AE74" s="4">
        <v>33</v>
      </c>
      <c r="AF74" s="18">
        <f t="shared" si="22"/>
        <v>0.66</v>
      </c>
      <c r="AR74" s="4">
        <v>18</v>
      </c>
      <c r="AS74" s="4"/>
      <c r="AT74" s="4"/>
      <c r="AU74" s="18">
        <f t="shared" si="23"/>
        <v>0</v>
      </c>
      <c r="BG74" s="4">
        <v>18</v>
      </c>
      <c r="BH74" s="4"/>
      <c r="BI74" s="4"/>
      <c r="BJ74" s="18">
        <f t="shared" si="24"/>
        <v>0</v>
      </c>
    </row>
    <row r="75" spans="6:62">
      <c r="F75" s="4">
        <v>19</v>
      </c>
      <c r="G75" s="1">
        <v>50</v>
      </c>
      <c r="N75" s="4">
        <v>19</v>
      </c>
      <c r="O75" s="4">
        <v>121.08</v>
      </c>
      <c r="P75" s="4">
        <v>50</v>
      </c>
      <c r="Q75" s="18">
        <f t="shared" si="21"/>
        <v>1</v>
      </c>
      <c r="AC75" s="4">
        <v>19</v>
      </c>
      <c r="AD75" s="4">
        <v>162.78</v>
      </c>
      <c r="AE75" s="4">
        <v>50</v>
      </c>
      <c r="AF75" s="18">
        <f t="shared" si="22"/>
        <v>1</v>
      </c>
      <c r="AR75" s="4">
        <v>19</v>
      </c>
      <c r="AS75" s="4"/>
      <c r="AT75" s="4"/>
      <c r="AU75" s="18">
        <f t="shared" si="23"/>
        <v>0</v>
      </c>
      <c r="BG75" s="4">
        <v>19</v>
      </c>
      <c r="BH75" s="4"/>
      <c r="BI75" s="4"/>
      <c r="BJ75" s="18">
        <f t="shared" si="24"/>
        <v>0</v>
      </c>
    </row>
    <row r="76" spans="6:62">
      <c r="F76" s="4">
        <v>20</v>
      </c>
      <c r="G76" s="1">
        <v>50</v>
      </c>
      <c r="N76" s="4">
        <v>20</v>
      </c>
      <c r="O76" s="4">
        <v>116.08</v>
      </c>
      <c r="P76" s="4">
        <v>50</v>
      </c>
      <c r="Q76" s="18">
        <f t="shared" si="21"/>
        <v>1</v>
      </c>
      <c r="AC76" s="4">
        <v>20</v>
      </c>
      <c r="AD76" s="4" t="s">
        <v>52</v>
      </c>
      <c r="AE76" s="4">
        <v>49</v>
      </c>
      <c r="AF76" s="18">
        <f t="shared" si="22"/>
        <v>0.98</v>
      </c>
      <c r="AR76" s="4">
        <v>20</v>
      </c>
      <c r="AS76" s="4"/>
      <c r="AT76" s="4"/>
      <c r="AU76" s="18">
        <f t="shared" si="23"/>
        <v>0</v>
      </c>
      <c r="BG76" s="4">
        <v>20</v>
      </c>
      <c r="BH76" s="4"/>
      <c r="BI76" s="4"/>
      <c r="BJ76" s="18">
        <f t="shared" si="24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BU76"/>
  <sheetViews>
    <sheetView topLeftCell="AQ19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80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80</v>
      </c>
      <c r="B7" s="15">
        <v>100</v>
      </c>
      <c r="C7" s="15">
        <v>100</v>
      </c>
      <c r="D7" s="15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8">
        <f>I7/A$7</f>
        <v>0.1125</v>
      </c>
      <c r="K7" s="14">
        <f>AVERAGE(H7:H16)</f>
        <v>81.685000000000002</v>
      </c>
      <c r="L7" s="14">
        <f>AVERAGEIF(H7:H16,"&gt;0")</f>
        <v>90.76111111111112</v>
      </c>
      <c r="M7" s="17">
        <f>AVERAGE(J7:J16)</f>
        <v>0.17375000000000002</v>
      </c>
      <c r="N7" s="4">
        <v>1</v>
      </c>
      <c r="O7" s="4">
        <v>218.95</v>
      </c>
      <c r="P7" s="4">
        <v>71</v>
      </c>
      <c r="Q7" s="18">
        <f>P7/A$8</f>
        <v>0.88749999999999996</v>
      </c>
      <c r="R7" s="94">
        <f>AVERAGE(O7:O26)</f>
        <v>184.25299999999999</v>
      </c>
      <c r="S7" s="94">
        <f>AVERAGEIF(O7:O26,"&gt;0")</f>
        <v>184.25299999999999</v>
      </c>
      <c r="T7" s="94">
        <f>VAR(O7:O26)</f>
        <v>3205.0723905263185</v>
      </c>
      <c r="U7" s="94">
        <f>STDEV(O7:O26)</f>
        <v>56.613358763867019</v>
      </c>
      <c r="V7" s="95">
        <f>AVERAGE(Q7:Q26)</f>
        <v>0.80875000000000008</v>
      </c>
      <c r="W7" s="46">
        <v>189</v>
      </c>
      <c r="X7" s="64">
        <v>26.3</v>
      </c>
      <c r="Y7" s="64">
        <v>64.7</v>
      </c>
      <c r="Z7" s="64">
        <v>11.2</v>
      </c>
      <c r="AA7" s="47">
        <f>Y7/$A8</f>
        <v>0.80875000000000008</v>
      </c>
      <c r="AB7" s="47">
        <f>Z7/$A$8</f>
        <v>0.13999999999999999</v>
      </c>
      <c r="AC7" s="4">
        <v>1</v>
      </c>
      <c r="AD7" s="4">
        <v>121.09</v>
      </c>
      <c r="AE7" s="4">
        <v>13</v>
      </c>
      <c r="AF7" s="18">
        <f>AE7/A$9</f>
        <v>0.16250000000000001</v>
      </c>
      <c r="AG7" s="94">
        <f>AVERAGE(AD7:AD26)</f>
        <v>103.79900000000001</v>
      </c>
      <c r="AH7" s="94">
        <f>AVERAGEIF(AD7:AD26,"&gt;0")</f>
        <v>103.79900000000001</v>
      </c>
      <c r="AI7" s="94">
        <f>VAR(AD7:AD26)</f>
        <v>5218.1773357894699</v>
      </c>
      <c r="AJ7" s="94">
        <f>STDEV(AD7:AD26)</f>
        <v>72.236952702820119</v>
      </c>
      <c r="AK7" s="95">
        <f>AVERAGE(AF7:AF26)</f>
        <v>0.22312500000000002</v>
      </c>
      <c r="AL7" s="50">
        <v>104</v>
      </c>
      <c r="AM7" s="65">
        <v>33.799999999999997</v>
      </c>
      <c r="AN7" s="65">
        <v>17.899999999999999</v>
      </c>
      <c r="AO7" s="65">
        <v>7.32</v>
      </c>
      <c r="AP7" s="51">
        <f>AN7/$A9</f>
        <v>0.22374999999999998</v>
      </c>
      <c r="AQ7" s="51">
        <f>AO7/$A$9</f>
        <v>9.1499999999999998E-2</v>
      </c>
      <c r="AR7" s="4">
        <v>1</v>
      </c>
      <c r="AS7" s="4">
        <v>79.400000000000006</v>
      </c>
      <c r="AT7" s="4">
        <v>9</v>
      </c>
      <c r="AU7" s="18">
        <f>AT7/A$10</f>
        <v>0.1125</v>
      </c>
      <c r="AV7" s="94">
        <f>AVERAGE(AS7:AS26)</f>
        <v>71.200500000000005</v>
      </c>
      <c r="AW7" s="94">
        <f>AVERAGEIF(AS7:AS26,"&gt;0")</f>
        <v>74.947894736842102</v>
      </c>
      <c r="AX7" s="94">
        <f>VAR(AS7:AS26)</f>
        <v>3294.0938997368426</v>
      </c>
      <c r="AY7" s="94">
        <f>STDEV(AS7:AS26)</f>
        <v>57.394197439609194</v>
      </c>
      <c r="AZ7" s="95">
        <f>AVERAGE(AU7:AU26)</f>
        <v>0.140625</v>
      </c>
      <c r="BA7" s="185">
        <v>71.2</v>
      </c>
      <c r="BB7" s="186">
        <v>26.9</v>
      </c>
      <c r="BC7" s="186">
        <v>11.3</v>
      </c>
      <c r="BD7" s="186">
        <v>5.22</v>
      </c>
      <c r="BE7" s="187">
        <f>BC7/$A10</f>
        <v>0.14125000000000001</v>
      </c>
      <c r="BF7" s="187">
        <f>BD7/$A$10</f>
        <v>6.5250000000000002E-2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80</v>
      </c>
      <c r="B8" s="16">
        <v>63</v>
      </c>
      <c r="C8" s="16">
        <v>63</v>
      </c>
      <c r="D8" s="16">
        <f t="shared" ref="D8:D10" si="0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8">
        <f t="shared" ref="J8:J16" si="1">I8/A$7</f>
        <v>1.2500000000000001E-2</v>
      </c>
      <c r="N8" s="4">
        <v>2</v>
      </c>
      <c r="O8" s="4">
        <v>221.16</v>
      </c>
      <c r="P8" s="4">
        <v>65</v>
      </c>
      <c r="Q8" s="18">
        <f t="shared" ref="Q8:Q26" si="2">P8/A$8</f>
        <v>0.8125</v>
      </c>
      <c r="AC8" s="4">
        <v>2</v>
      </c>
      <c r="AD8" s="4">
        <v>86.62</v>
      </c>
      <c r="AE8" s="4">
        <v>12</v>
      </c>
      <c r="AF8" s="18">
        <f t="shared" ref="AF8:AF26" si="3">AE8/A$9</f>
        <v>0.15</v>
      </c>
      <c r="AR8" s="4">
        <v>2</v>
      </c>
      <c r="AS8" s="4">
        <v>0</v>
      </c>
      <c r="AT8" s="4">
        <v>1</v>
      </c>
      <c r="AU8" s="18">
        <f t="shared" ref="AU8:AU26" si="4">AT8/A$10</f>
        <v>1.2500000000000001E-2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80</v>
      </c>
      <c r="B9" s="49">
        <v>89</v>
      </c>
      <c r="C9" s="49">
        <v>89</v>
      </c>
      <c r="D9" s="49">
        <f t="shared" si="0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8">
        <f t="shared" si="1"/>
        <v>0.32500000000000001</v>
      </c>
      <c r="N9" s="4">
        <v>3</v>
      </c>
      <c r="O9" s="4">
        <v>182.25</v>
      </c>
      <c r="P9" s="4">
        <v>79</v>
      </c>
      <c r="Q9" s="18">
        <f t="shared" si="2"/>
        <v>0.98750000000000004</v>
      </c>
      <c r="AC9" s="4">
        <v>3</v>
      </c>
      <c r="AD9" s="4">
        <v>147.78</v>
      </c>
      <c r="AE9" s="4">
        <v>30</v>
      </c>
      <c r="AF9" s="18">
        <f t="shared" si="3"/>
        <v>0.375</v>
      </c>
      <c r="AR9" s="4">
        <v>3</v>
      </c>
      <c r="AS9" s="4">
        <v>116.1</v>
      </c>
      <c r="AT9" s="4">
        <v>26</v>
      </c>
      <c r="AU9" s="18">
        <f t="shared" si="4"/>
        <v>0.32500000000000001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80</v>
      </c>
      <c r="B10" s="52">
        <v>100</v>
      </c>
      <c r="C10" s="52">
        <v>100</v>
      </c>
      <c r="D10" s="52">
        <f t="shared" si="0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8">
        <f t="shared" si="1"/>
        <v>0.27500000000000002</v>
      </c>
      <c r="N10" s="4">
        <v>4</v>
      </c>
      <c r="O10" s="4">
        <v>177.24</v>
      </c>
      <c r="P10" s="4">
        <v>62</v>
      </c>
      <c r="Q10" s="18">
        <f t="shared" si="2"/>
        <v>0.77500000000000002</v>
      </c>
      <c r="AC10" s="4">
        <v>4</v>
      </c>
      <c r="AD10" s="4">
        <v>270.08</v>
      </c>
      <c r="AE10" s="4">
        <v>41</v>
      </c>
      <c r="AF10" s="18">
        <f t="shared" si="3"/>
        <v>0.51249999999999996</v>
      </c>
      <c r="AR10" s="4">
        <v>4</v>
      </c>
      <c r="AS10" s="4">
        <v>165.01</v>
      </c>
      <c r="AT10" s="4">
        <v>22</v>
      </c>
      <c r="AU10" s="18">
        <f t="shared" si="4"/>
        <v>0.27500000000000002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80</v>
      </c>
      <c r="B11" s="169">
        <v>100</v>
      </c>
      <c r="C11" s="169">
        <v>100</v>
      </c>
      <c r="D11" s="169">
        <f t="shared" ref="D11" si="7">A11/(B11*C11)</f>
        <v>8.0000000000000002E-3</v>
      </c>
      <c r="F11" s="4">
        <v>5</v>
      </c>
      <c r="G11" s="1">
        <v>10</v>
      </c>
      <c r="H11" s="4">
        <v>30.47</v>
      </c>
      <c r="I11" s="4">
        <v>4</v>
      </c>
      <c r="J11" s="18">
        <f t="shared" si="1"/>
        <v>0.05</v>
      </c>
      <c r="N11" s="4">
        <v>5</v>
      </c>
      <c r="O11" s="4">
        <v>47.71</v>
      </c>
      <c r="P11" s="4">
        <v>8</v>
      </c>
      <c r="Q11" s="18">
        <f t="shared" si="2"/>
        <v>0.1</v>
      </c>
      <c r="AC11" s="4">
        <v>5</v>
      </c>
      <c r="AD11" s="4">
        <v>37.69</v>
      </c>
      <c r="AE11" s="4">
        <v>5</v>
      </c>
      <c r="AF11" s="18">
        <f t="shared" si="3"/>
        <v>6.25E-2</v>
      </c>
      <c r="AR11" s="4">
        <v>5</v>
      </c>
      <c r="AS11" s="4">
        <v>30.47</v>
      </c>
      <c r="AT11" s="4">
        <v>4</v>
      </c>
      <c r="AU11" s="18">
        <f t="shared" si="4"/>
        <v>0.05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13.23</v>
      </c>
      <c r="I12" s="4">
        <v>2</v>
      </c>
      <c r="J12" s="18">
        <f t="shared" si="1"/>
        <v>2.5000000000000001E-2</v>
      </c>
      <c r="N12" s="4">
        <v>6</v>
      </c>
      <c r="O12" s="4">
        <v>131.19</v>
      </c>
      <c r="P12" s="4">
        <v>80</v>
      </c>
      <c r="Q12" s="18">
        <f t="shared" si="2"/>
        <v>1</v>
      </c>
      <c r="AC12" s="4">
        <v>6</v>
      </c>
      <c r="AD12" s="4">
        <v>74.39</v>
      </c>
      <c r="AE12" s="4">
        <v>7</v>
      </c>
      <c r="AF12" s="18">
        <f t="shared" si="3"/>
        <v>8.7499999999999994E-2</v>
      </c>
      <c r="AR12" s="4">
        <v>6</v>
      </c>
      <c r="AS12" s="4">
        <v>13.23</v>
      </c>
      <c r="AT12" s="4">
        <v>2</v>
      </c>
      <c r="AU12" s="18">
        <f t="shared" si="4"/>
        <v>2.5000000000000001E-2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238.4</v>
      </c>
      <c r="I13" s="4">
        <v>47</v>
      </c>
      <c r="J13" s="18">
        <f t="shared" si="1"/>
        <v>0.58750000000000002</v>
      </c>
      <c r="N13" s="4">
        <v>7</v>
      </c>
      <c r="O13" s="4">
        <v>201.71</v>
      </c>
      <c r="P13" s="4">
        <v>77</v>
      </c>
      <c r="Q13" s="18">
        <f t="shared" si="2"/>
        <v>0.96250000000000002</v>
      </c>
      <c r="AC13" s="4">
        <v>7</v>
      </c>
      <c r="AD13" s="4">
        <v>250.65</v>
      </c>
      <c r="AE13" s="4">
        <v>48</v>
      </c>
      <c r="AF13" s="18">
        <f t="shared" si="3"/>
        <v>0.6</v>
      </c>
      <c r="AR13" s="4">
        <v>7</v>
      </c>
      <c r="AS13" s="4">
        <v>238.4</v>
      </c>
      <c r="AT13" s="4">
        <v>47</v>
      </c>
      <c r="AU13" s="18">
        <f t="shared" si="4"/>
        <v>0.58750000000000002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8">
        <f t="shared" si="1"/>
        <v>7.4999999999999997E-2</v>
      </c>
      <c r="N14" s="4">
        <v>8</v>
      </c>
      <c r="O14" s="4">
        <v>187.25</v>
      </c>
      <c r="P14" s="4">
        <v>80</v>
      </c>
      <c r="Q14" s="18">
        <f t="shared" si="2"/>
        <v>1</v>
      </c>
      <c r="AC14" s="4">
        <v>8</v>
      </c>
      <c r="AD14" s="4">
        <v>189.48</v>
      </c>
      <c r="AE14" s="4">
        <v>53</v>
      </c>
      <c r="AF14" s="18">
        <f t="shared" si="3"/>
        <v>0.66249999999999998</v>
      </c>
      <c r="AR14" s="4">
        <v>8</v>
      </c>
      <c r="AS14" s="4">
        <v>49.93</v>
      </c>
      <c r="AT14" s="4">
        <v>6</v>
      </c>
      <c r="AU14" s="18">
        <f t="shared" si="4"/>
        <v>7.4999999999999997E-2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8">
        <f t="shared" si="1"/>
        <v>3.7499999999999999E-2</v>
      </c>
      <c r="N15" s="4">
        <v>9</v>
      </c>
      <c r="O15" s="4">
        <v>226.17</v>
      </c>
      <c r="P15" s="4">
        <v>67</v>
      </c>
      <c r="Q15" s="18">
        <f t="shared" si="2"/>
        <v>0.83750000000000002</v>
      </c>
      <c r="AC15" s="4">
        <v>9</v>
      </c>
      <c r="AD15" s="4">
        <v>49.93</v>
      </c>
      <c r="AE15" s="4">
        <v>6</v>
      </c>
      <c r="AF15" s="18">
        <f t="shared" si="3"/>
        <v>7.4999999999999997E-2</v>
      </c>
      <c r="AR15" s="4">
        <v>9</v>
      </c>
      <c r="AS15" s="4">
        <v>25.46</v>
      </c>
      <c r="AT15" s="4">
        <v>3</v>
      </c>
      <c r="AU15" s="18">
        <f t="shared" si="4"/>
        <v>3.7499999999999999E-2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8">
        <f t="shared" si="1"/>
        <v>0.23749999999999999</v>
      </c>
      <c r="N16" s="4">
        <v>10</v>
      </c>
      <c r="O16" s="4">
        <v>184.5</v>
      </c>
      <c r="P16" s="4">
        <v>71</v>
      </c>
      <c r="Q16" s="18">
        <f t="shared" si="2"/>
        <v>0.88749999999999996</v>
      </c>
      <c r="AC16" s="4">
        <v>10</v>
      </c>
      <c r="AD16" s="4">
        <v>91.62</v>
      </c>
      <c r="AE16" s="4">
        <v>19</v>
      </c>
      <c r="AF16" s="18">
        <f t="shared" si="3"/>
        <v>0.23749999999999999</v>
      </c>
      <c r="AR16" s="4">
        <v>10</v>
      </c>
      <c r="AS16" s="4">
        <v>98.85</v>
      </c>
      <c r="AT16" s="4">
        <v>19</v>
      </c>
      <c r="AU16" s="18">
        <f t="shared" si="4"/>
        <v>0.23749999999999999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226.16</v>
      </c>
      <c r="P17" s="4">
        <v>80</v>
      </c>
      <c r="Q17" s="18">
        <f t="shared" si="2"/>
        <v>1</v>
      </c>
      <c r="AC17" s="4">
        <v>11</v>
      </c>
      <c r="AD17" s="4">
        <v>67.17</v>
      </c>
      <c r="AE17" s="4">
        <v>11</v>
      </c>
      <c r="AF17" s="18">
        <f t="shared" si="3"/>
        <v>0.13750000000000001</v>
      </c>
      <c r="AR17" s="4">
        <v>11</v>
      </c>
      <c r="AS17" s="4">
        <v>62.17</v>
      </c>
      <c r="AT17" s="4">
        <v>11</v>
      </c>
      <c r="AU17" s="18">
        <f t="shared" si="4"/>
        <v>0.13750000000000001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245.61</v>
      </c>
      <c r="P18" s="4">
        <v>80</v>
      </c>
      <c r="Q18" s="18">
        <f t="shared" si="2"/>
        <v>1</v>
      </c>
      <c r="AC18" s="4">
        <v>12</v>
      </c>
      <c r="AD18" s="4">
        <v>98.84</v>
      </c>
      <c r="AE18" s="4">
        <v>11</v>
      </c>
      <c r="AF18" s="18">
        <f t="shared" si="3"/>
        <v>0.13750000000000001</v>
      </c>
      <c r="AR18" s="4">
        <v>12</v>
      </c>
      <c r="AS18" s="4">
        <v>86.61</v>
      </c>
      <c r="AT18" s="4">
        <v>10</v>
      </c>
      <c r="AU18" s="18">
        <f t="shared" si="4"/>
        <v>0.125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221.15</v>
      </c>
      <c r="P19" s="4">
        <v>74</v>
      </c>
      <c r="Q19" s="18">
        <f t="shared" si="2"/>
        <v>0.92500000000000004</v>
      </c>
      <c r="AC19" s="4">
        <v>13</v>
      </c>
      <c r="AD19" s="4">
        <v>37.69</v>
      </c>
      <c r="AE19" s="4">
        <v>5</v>
      </c>
      <c r="AF19" s="18">
        <f t="shared" si="3"/>
        <v>6.25E-2</v>
      </c>
      <c r="AR19" s="4">
        <v>13</v>
      </c>
      <c r="AS19" s="4">
        <v>37.700000000000003</v>
      </c>
      <c r="AT19" s="4">
        <v>5</v>
      </c>
      <c r="AU19" s="18">
        <f t="shared" si="4"/>
        <v>6.25E-2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74.38</v>
      </c>
      <c r="P20" s="4">
        <v>15</v>
      </c>
      <c r="Q20" s="18">
        <f t="shared" si="2"/>
        <v>0.1875</v>
      </c>
      <c r="AC20" s="4">
        <v>14</v>
      </c>
      <c r="AD20" s="4">
        <v>37.700000000000003</v>
      </c>
      <c r="AE20" s="4">
        <v>5</v>
      </c>
      <c r="AF20" s="18">
        <f t="shared" si="3"/>
        <v>6.25E-2</v>
      </c>
      <c r="AR20" s="4">
        <v>14</v>
      </c>
      <c r="AS20" s="4">
        <v>37.700000000000003</v>
      </c>
      <c r="AT20" s="4">
        <v>5</v>
      </c>
      <c r="AU20" s="18">
        <f t="shared" si="4"/>
        <v>6.25E-2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79.39</v>
      </c>
      <c r="P21" s="4">
        <v>10</v>
      </c>
      <c r="Q21" s="18">
        <f t="shared" si="2"/>
        <v>0.125</v>
      </c>
      <c r="AC21" s="4">
        <v>15</v>
      </c>
      <c r="AD21" s="4">
        <v>42.7</v>
      </c>
      <c r="AE21" s="4">
        <v>6</v>
      </c>
      <c r="AF21" s="18">
        <f t="shared" si="3"/>
        <v>7.4999999999999997E-2</v>
      </c>
      <c r="AR21" s="4">
        <v>15</v>
      </c>
      <c r="AS21" s="4">
        <v>42.7</v>
      </c>
      <c r="AT21" s="4">
        <v>6</v>
      </c>
      <c r="AU21" s="18">
        <f t="shared" si="4"/>
        <v>7.4999999999999997E-2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218.95</v>
      </c>
      <c r="P22" s="4">
        <v>77</v>
      </c>
      <c r="Q22" s="18">
        <f t="shared" si="2"/>
        <v>0.96250000000000002</v>
      </c>
      <c r="AC22" s="4">
        <v>16</v>
      </c>
      <c r="AD22" s="4">
        <v>152.77000000000001</v>
      </c>
      <c r="AE22" s="4">
        <v>26</v>
      </c>
      <c r="AF22" s="18">
        <f t="shared" si="3"/>
        <v>0.32500000000000001</v>
      </c>
      <c r="AR22" s="4">
        <v>16</v>
      </c>
      <c r="AS22" s="4">
        <v>116.1</v>
      </c>
      <c r="AT22" s="4">
        <v>20</v>
      </c>
      <c r="AU22" s="18">
        <f t="shared" si="4"/>
        <v>0.25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223.94</v>
      </c>
      <c r="P23" s="4">
        <v>80</v>
      </c>
      <c r="Q23" s="18">
        <f t="shared" si="2"/>
        <v>1</v>
      </c>
      <c r="AC23" s="4">
        <v>17</v>
      </c>
      <c r="AD23" s="4">
        <v>111.07</v>
      </c>
      <c r="AE23" s="4">
        <v>19</v>
      </c>
      <c r="AF23" s="18">
        <f t="shared" si="3"/>
        <v>0.23749999999999999</v>
      </c>
      <c r="AR23" s="4">
        <v>17</v>
      </c>
      <c r="AS23" s="4">
        <v>86.63</v>
      </c>
      <c r="AT23" s="4">
        <v>15</v>
      </c>
      <c r="AU23" s="18">
        <f t="shared" si="4"/>
        <v>0.1875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196.69</v>
      </c>
      <c r="P24" s="4">
        <v>78</v>
      </c>
      <c r="Q24" s="18">
        <f t="shared" si="2"/>
        <v>0.97499999999999998</v>
      </c>
      <c r="AC24" s="4">
        <v>18</v>
      </c>
      <c r="AD24" s="4">
        <v>157.78</v>
      </c>
      <c r="AE24" s="4">
        <v>34</v>
      </c>
      <c r="AF24" s="18">
        <f t="shared" si="3"/>
        <v>0.42499999999999999</v>
      </c>
      <c r="AR24" s="4">
        <v>18</v>
      </c>
      <c r="AS24" s="4">
        <v>86.62</v>
      </c>
      <c r="AT24" s="4">
        <v>8</v>
      </c>
      <c r="AU24" s="18">
        <f t="shared" si="4"/>
        <v>0.1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194.48</v>
      </c>
      <c r="P25" s="4">
        <v>73</v>
      </c>
      <c r="Q25" s="18">
        <f t="shared" si="2"/>
        <v>0.91249999999999998</v>
      </c>
      <c r="AC25" s="4">
        <v>19</v>
      </c>
      <c r="AD25" s="4">
        <v>13.23</v>
      </c>
      <c r="AE25" s="4">
        <v>2</v>
      </c>
      <c r="AF25" s="18">
        <f t="shared" si="3"/>
        <v>2.5000000000000001E-2</v>
      </c>
      <c r="AR25" s="4">
        <v>19</v>
      </c>
      <c r="AS25" s="4">
        <v>13.23</v>
      </c>
      <c r="AT25" s="4">
        <v>2</v>
      </c>
      <c r="AU25" s="18">
        <f t="shared" si="4"/>
        <v>2.5000000000000001E-2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226.18</v>
      </c>
      <c r="P26" s="4">
        <v>67</v>
      </c>
      <c r="Q26" s="18">
        <f t="shared" si="2"/>
        <v>0.83750000000000002</v>
      </c>
      <c r="AC26" s="4">
        <v>20</v>
      </c>
      <c r="AD26" s="4">
        <v>37.700000000000003</v>
      </c>
      <c r="AE26" s="4">
        <v>4</v>
      </c>
      <c r="AF26" s="18">
        <f t="shared" si="3"/>
        <v>0.05</v>
      </c>
      <c r="AR26" s="4">
        <v>20</v>
      </c>
      <c r="AS26" s="4">
        <v>37.700000000000003</v>
      </c>
      <c r="AT26" s="4">
        <v>4</v>
      </c>
      <c r="AU26" s="18">
        <f t="shared" si="4"/>
        <v>0.05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80</v>
      </c>
      <c r="B32" s="15">
        <f>B7</f>
        <v>100</v>
      </c>
      <c r="C32" s="15">
        <f t="shared" ref="C32:D32" si="8">C7</f>
        <v>100</v>
      </c>
      <c r="D32" s="15">
        <f t="shared" si="8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8">
        <f>I32/A$32</f>
        <v>0.85</v>
      </c>
      <c r="K32" s="14">
        <f>AVERAGE(H32:H41)</f>
        <v>211.99200000000002</v>
      </c>
      <c r="L32" s="14">
        <f>AVERAGEIF(H32:H41,"&gt;0")</f>
        <v>211.99200000000002</v>
      </c>
      <c r="M32" s="17">
        <f>AVERAGE(J32:J41)</f>
        <v>0.8</v>
      </c>
      <c r="N32" s="4">
        <v>1</v>
      </c>
      <c r="O32" s="4">
        <v>121.1</v>
      </c>
      <c r="P32" s="4">
        <v>80</v>
      </c>
      <c r="Q32" s="18">
        <f>P32/A$33</f>
        <v>1</v>
      </c>
      <c r="R32" s="94">
        <f>AVERAGE(O32:O51)</f>
        <v>133.685</v>
      </c>
      <c r="S32" s="94">
        <f>AVERAGEIF(O32:O51,"&gt;0")</f>
        <v>133.685</v>
      </c>
      <c r="T32" s="94">
        <f>VAR(O32:O51)</f>
        <v>170.11067894737138</v>
      </c>
      <c r="U32" s="94">
        <f>STDEV(O32:O51)</f>
        <v>13.04264846368909</v>
      </c>
      <c r="V32" s="95">
        <f>AVERAGE(Q32:Q51)</f>
        <v>1</v>
      </c>
      <c r="W32" s="46">
        <v>134</v>
      </c>
      <c r="X32" s="64">
        <v>6.1</v>
      </c>
      <c r="Y32" s="64">
        <v>80</v>
      </c>
      <c r="Z32" s="64">
        <v>0</v>
      </c>
      <c r="AA32" s="47">
        <f>Y32/$A33</f>
        <v>1</v>
      </c>
      <c r="AB32" s="47">
        <f>Z32/$A$33</f>
        <v>0</v>
      </c>
      <c r="AC32" s="4">
        <v>1</v>
      </c>
      <c r="AD32" s="4">
        <v>175.03</v>
      </c>
      <c r="AE32" s="4">
        <v>78</v>
      </c>
      <c r="AF32" s="18">
        <f>AE32/A$34</f>
        <v>0.97499999999999998</v>
      </c>
      <c r="AG32" s="94">
        <f>AVERAGE(AD32:AD51)</f>
        <v>193.44850000000002</v>
      </c>
      <c r="AH32" s="94">
        <f>AVERAGEIF(AD32:AD51,"&gt;0")</f>
        <v>193.44850000000002</v>
      </c>
      <c r="AI32" s="94">
        <f>VAR(AD32:AD51)</f>
        <v>1811.5723923684134</v>
      </c>
      <c r="AJ32" s="94">
        <f>STDEV(AD32:AD51)</f>
        <v>42.562570321450437</v>
      </c>
      <c r="AK32" s="95">
        <f>AVERAGE(AF32:AF51)</f>
        <v>0.91312499999999996</v>
      </c>
      <c r="AL32" s="50">
        <v>193</v>
      </c>
      <c r="AM32" s="65">
        <v>19.899999999999999</v>
      </c>
      <c r="AN32" s="65">
        <v>73.099999999999994</v>
      </c>
      <c r="AO32" s="65">
        <v>7.28</v>
      </c>
      <c r="AP32" s="51">
        <f>AN32/$A34</f>
        <v>0.91374999999999995</v>
      </c>
      <c r="AQ32" s="51">
        <f>AO32/$A$34</f>
        <v>9.0999999999999998E-2</v>
      </c>
      <c r="AR32" s="4">
        <v>1</v>
      </c>
      <c r="AS32" s="4">
        <v>236.17</v>
      </c>
      <c r="AT32" s="4">
        <v>68</v>
      </c>
      <c r="AU32" s="18">
        <f>AT32/A$35</f>
        <v>0.85</v>
      </c>
      <c r="AV32" s="94">
        <f>AVERAGE(AS32:AS51)</f>
        <v>201.94049999999999</v>
      </c>
      <c r="AW32" s="94">
        <f>AVERAGEIF(AS32:AS51,"&gt;0")</f>
        <v>201.94049999999999</v>
      </c>
      <c r="AX32" s="94">
        <f>VAR(AS32:AS51)</f>
        <v>5337.124278684214</v>
      </c>
      <c r="AY32" s="94">
        <f>STDEV(AS32:AS51)</f>
        <v>73.055624552009775</v>
      </c>
      <c r="AZ32" s="95">
        <f>AVERAGE(AU32:AU51)</f>
        <v>0.74499999999999988</v>
      </c>
      <c r="BA32" s="185">
        <v>207</v>
      </c>
      <c r="BB32" s="186">
        <v>33.200000000000003</v>
      </c>
      <c r="BC32" s="186">
        <v>59.6</v>
      </c>
      <c r="BD32" s="186">
        <v>10.3</v>
      </c>
      <c r="BE32" s="187">
        <f>BC32/$A35</f>
        <v>0.745</v>
      </c>
      <c r="BF32" s="187">
        <f>BD32/$A$35</f>
        <v>0.12875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9">A8</f>
        <v>80</v>
      </c>
      <c r="B33" s="16">
        <f t="shared" ref="B33:B36" si="10">B8</f>
        <v>63</v>
      </c>
      <c r="C33" s="16">
        <f t="shared" ref="C33:D33" si="11">C8</f>
        <v>63</v>
      </c>
      <c r="D33" s="16">
        <f t="shared" si="11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8">
        <f t="shared" ref="J33:J41" si="12">I33/A$7</f>
        <v>0.76249999999999996</v>
      </c>
      <c r="N33" s="4">
        <v>2</v>
      </c>
      <c r="O33" s="4">
        <v>145.54</v>
      </c>
      <c r="P33" s="4">
        <v>80</v>
      </c>
      <c r="Q33" s="18">
        <f t="shared" ref="Q33:Q51" si="13">P33/A$33</f>
        <v>1</v>
      </c>
      <c r="AC33" s="4">
        <v>2</v>
      </c>
      <c r="AD33" s="4">
        <v>182.25</v>
      </c>
      <c r="AE33" s="4">
        <v>80</v>
      </c>
      <c r="AF33" s="18">
        <f t="shared" ref="AF33:AF51" si="14">AE33/A$34</f>
        <v>1</v>
      </c>
      <c r="AO33" s="66"/>
      <c r="AR33" s="4">
        <v>2</v>
      </c>
      <c r="AS33" s="4">
        <v>292.33999999999997</v>
      </c>
      <c r="AT33" s="4">
        <v>61</v>
      </c>
      <c r="AU33" s="18">
        <f t="shared" ref="AU33:AU51" si="15">AT33/A$35</f>
        <v>0.76249999999999996</v>
      </c>
      <c r="BG33" s="4">
        <v>2</v>
      </c>
      <c r="BH33" s="4"/>
      <c r="BI33" s="4"/>
      <c r="BJ33" s="18">
        <f t="shared" ref="BJ33:BJ51" si="16">BI33/A$36</f>
        <v>0</v>
      </c>
    </row>
    <row r="34" spans="1:62">
      <c r="A34" s="4">
        <f t="shared" si="9"/>
        <v>80</v>
      </c>
      <c r="B34" s="49">
        <f t="shared" si="10"/>
        <v>89</v>
      </c>
      <c r="C34" s="49">
        <f t="shared" ref="C34:D34" si="17">C9</f>
        <v>89</v>
      </c>
      <c r="D34" s="49">
        <f t="shared" si="17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8">
        <f t="shared" si="12"/>
        <v>0.97499999999999998</v>
      </c>
      <c r="N34" s="4">
        <v>3</v>
      </c>
      <c r="O34" s="4">
        <v>101.65</v>
      </c>
      <c r="P34" s="4">
        <v>80</v>
      </c>
      <c r="Q34" s="18">
        <f t="shared" si="13"/>
        <v>1</v>
      </c>
      <c r="AC34" s="4">
        <v>3</v>
      </c>
      <c r="AD34" s="4">
        <v>138.34</v>
      </c>
      <c r="AE34" s="4">
        <v>79</v>
      </c>
      <c r="AF34" s="18">
        <f t="shared" si="14"/>
        <v>0.98750000000000004</v>
      </c>
      <c r="AR34" s="4">
        <v>3</v>
      </c>
      <c r="AS34" s="4">
        <v>172.24</v>
      </c>
      <c r="AT34" s="4">
        <v>78</v>
      </c>
      <c r="AU34" s="18">
        <f t="shared" si="15"/>
        <v>0.97499999999999998</v>
      </c>
      <c r="BG34" s="4">
        <v>3</v>
      </c>
      <c r="BH34" s="4"/>
      <c r="BI34" s="4"/>
      <c r="BJ34" s="18">
        <f t="shared" si="16"/>
        <v>0</v>
      </c>
    </row>
    <row r="35" spans="1:62">
      <c r="A35" s="4">
        <f t="shared" si="9"/>
        <v>80</v>
      </c>
      <c r="B35" s="52">
        <f t="shared" si="10"/>
        <v>100</v>
      </c>
      <c r="C35" s="52">
        <f t="shared" ref="C35:D36" si="18">C10</f>
        <v>100</v>
      </c>
      <c r="D35" s="52">
        <f t="shared" si="18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8">
        <f t="shared" si="12"/>
        <v>0.76249999999999996</v>
      </c>
      <c r="N35" s="4">
        <v>4</v>
      </c>
      <c r="O35" s="4">
        <v>133.31</v>
      </c>
      <c r="P35" s="4">
        <v>80</v>
      </c>
      <c r="Q35" s="18">
        <f t="shared" si="13"/>
        <v>1</v>
      </c>
      <c r="AC35" s="4">
        <v>4</v>
      </c>
      <c r="AD35" s="4">
        <v>238.42</v>
      </c>
      <c r="AE35" s="4">
        <v>76</v>
      </c>
      <c r="AF35" s="18">
        <f t="shared" si="14"/>
        <v>0.95</v>
      </c>
      <c r="AR35" s="4">
        <v>4</v>
      </c>
      <c r="AS35" s="4">
        <v>196.71</v>
      </c>
      <c r="AT35" s="4">
        <v>61</v>
      </c>
      <c r="AU35" s="18">
        <f t="shared" si="15"/>
        <v>0.76249999999999996</v>
      </c>
      <c r="BG35" s="4">
        <v>4</v>
      </c>
      <c r="BH35" s="4"/>
      <c r="BI35" s="4"/>
      <c r="BJ35" s="18">
        <f t="shared" si="16"/>
        <v>0</v>
      </c>
    </row>
    <row r="36" spans="1:62">
      <c r="A36" s="4">
        <f t="shared" si="9"/>
        <v>80</v>
      </c>
      <c r="B36" s="169">
        <f t="shared" si="10"/>
        <v>100</v>
      </c>
      <c r="C36" s="169">
        <f t="shared" si="18"/>
        <v>100</v>
      </c>
      <c r="D36" s="169">
        <f t="shared" si="18"/>
        <v>8.0000000000000002E-3</v>
      </c>
      <c r="F36" s="4">
        <v>5</v>
      </c>
      <c r="G36" s="1">
        <v>15</v>
      </c>
      <c r="H36" s="4">
        <v>54.93</v>
      </c>
      <c r="I36" s="4">
        <v>8</v>
      </c>
      <c r="J36" s="18">
        <f t="shared" si="12"/>
        <v>0.1</v>
      </c>
      <c r="N36" s="4">
        <v>5</v>
      </c>
      <c r="O36" s="4">
        <v>133.31</v>
      </c>
      <c r="P36" s="4">
        <v>80</v>
      </c>
      <c r="Q36" s="18">
        <f t="shared" si="13"/>
        <v>1</v>
      </c>
      <c r="AC36" s="4">
        <v>5</v>
      </c>
      <c r="AD36" s="4">
        <v>177.24</v>
      </c>
      <c r="AE36" s="4">
        <v>47</v>
      </c>
      <c r="AF36" s="18">
        <f t="shared" si="14"/>
        <v>0.58750000000000002</v>
      </c>
      <c r="AR36" s="4">
        <v>5</v>
      </c>
      <c r="AS36" s="4">
        <v>54.93</v>
      </c>
      <c r="AT36" s="4">
        <v>8</v>
      </c>
      <c r="AU36" s="18">
        <f t="shared" si="15"/>
        <v>0.1</v>
      </c>
      <c r="BG36" s="4">
        <v>5</v>
      </c>
      <c r="BH36" s="4"/>
      <c r="BI36" s="4"/>
      <c r="BJ36" s="18">
        <f t="shared" si="16"/>
        <v>0</v>
      </c>
    </row>
    <row r="37" spans="1:62">
      <c r="A37" s="1"/>
      <c r="F37" s="4">
        <v>6</v>
      </c>
      <c r="G37" s="1">
        <v>15</v>
      </c>
      <c r="H37" s="4">
        <v>329.01</v>
      </c>
      <c r="I37" s="4">
        <v>79</v>
      </c>
      <c r="J37" s="18">
        <f t="shared" si="12"/>
        <v>0.98750000000000004</v>
      </c>
      <c r="N37" s="4">
        <v>6</v>
      </c>
      <c r="O37" s="4">
        <v>155.56</v>
      </c>
      <c r="P37" s="4">
        <v>80</v>
      </c>
      <c r="Q37" s="18">
        <f t="shared" si="13"/>
        <v>1</v>
      </c>
      <c r="AC37" s="4">
        <v>6</v>
      </c>
      <c r="AD37" s="4">
        <v>213.93</v>
      </c>
      <c r="AE37" s="4">
        <v>80</v>
      </c>
      <c r="AF37" s="18">
        <f t="shared" si="14"/>
        <v>1</v>
      </c>
      <c r="AR37" s="4">
        <v>6</v>
      </c>
      <c r="AS37" s="4">
        <v>329.01</v>
      </c>
      <c r="AT37" s="4">
        <v>79</v>
      </c>
      <c r="AU37" s="18">
        <f t="shared" si="15"/>
        <v>0.98750000000000004</v>
      </c>
      <c r="BG37" s="4">
        <v>6</v>
      </c>
      <c r="BH37" s="4"/>
      <c r="BI37" s="4"/>
      <c r="BJ37" s="18">
        <f t="shared" si="16"/>
        <v>0</v>
      </c>
    </row>
    <row r="38" spans="1:62">
      <c r="F38" s="4">
        <v>7</v>
      </c>
      <c r="G38" s="1">
        <v>15</v>
      </c>
      <c r="H38" s="4">
        <v>189.48</v>
      </c>
      <c r="I38" s="4">
        <v>72</v>
      </c>
      <c r="J38" s="18">
        <f t="shared" si="12"/>
        <v>0.9</v>
      </c>
      <c r="N38" s="4">
        <v>7</v>
      </c>
      <c r="O38" s="4">
        <v>116.09</v>
      </c>
      <c r="P38" s="4">
        <v>80</v>
      </c>
      <c r="Q38" s="18">
        <f t="shared" si="13"/>
        <v>1</v>
      </c>
      <c r="AC38" s="4">
        <v>7</v>
      </c>
      <c r="AD38" s="4">
        <v>189.48</v>
      </c>
      <c r="AE38" s="4">
        <v>79</v>
      </c>
      <c r="AF38" s="18">
        <f t="shared" si="14"/>
        <v>0.98750000000000004</v>
      </c>
      <c r="AR38" s="4">
        <v>7</v>
      </c>
      <c r="AS38" s="4">
        <v>189.48</v>
      </c>
      <c r="AT38" s="4">
        <v>72</v>
      </c>
      <c r="AU38" s="18">
        <f t="shared" si="15"/>
        <v>0.9</v>
      </c>
      <c r="BG38" s="4">
        <v>7</v>
      </c>
      <c r="BH38" s="4"/>
      <c r="BI38" s="4"/>
      <c r="BJ38" s="18">
        <f t="shared" si="16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8">
        <f t="shared" si="12"/>
        <v>1</v>
      </c>
      <c r="N39" s="4">
        <v>8</v>
      </c>
      <c r="O39" s="4">
        <v>121.1</v>
      </c>
      <c r="P39" s="4">
        <v>80</v>
      </c>
      <c r="Q39" s="18">
        <f t="shared" si="13"/>
        <v>1</v>
      </c>
      <c r="AC39" s="4">
        <v>8</v>
      </c>
      <c r="AD39" s="4">
        <v>165.01</v>
      </c>
      <c r="AE39" s="4">
        <v>80</v>
      </c>
      <c r="AF39" s="18">
        <f t="shared" si="14"/>
        <v>1</v>
      </c>
      <c r="AR39" s="4">
        <v>8</v>
      </c>
      <c r="AS39" s="4">
        <v>177.25</v>
      </c>
      <c r="AT39" s="4">
        <v>80</v>
      </c>
      <c r="AU39" s="18">
        <f t="shared" si="15"/>
        <v>1</v>
      </c>
      <c r="BG39" s="4">
        <v>8</v>
      </c>
      <c r="BH39" s="4"/>
      <c r="BI39" s="4"/>
      <c r="BJ39" s="18">
        <f t="shared" si="16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8">
        <f t="shared" si="12"/>
        <v>0.77500000000000002</v>
      </c>
      <c r="N40" s="4">
        <v>9</v>
      </c>
      <c r="O40" s="4">
        <v>138.33000000000001</v>
      </c>
      <c r="P40" s="4">
        <v>80</v>
      </c>
      <c r="Q40" s="18">
        <f t="shared" si="13"/>
        <v>1</v>
      </c>
      <c r="AC40" s="4">
        <v>9</v>
      </c>
      <c r="AD40" s="4">
        <v>194.49</v>
      </c>
      <c r="AE40" s="4">
        <v>79</v>
      </c>
      <c r="AF40" s="18">
        <f t="shared" si="14"/>
        <v>0.98750000000000004</v>
      </c>
      <c r="AR40" s="4">
        <v>9</v>
      </c>
      <c r="AS40" s="4">
        <v>238.39</v>
      </c>
      <c r="AT40" s="4">
        <v>62</v>
      </c>
      <c r="AU40" s="18">
        <f t="shared" si="15"/>
        <v>0.77500000000000002</v>
      </c>
      <c r="BG40" s="4">
        <v>9</v>
      </c>
      <c r="BH40" s="4"/>
      <c r="BI40" s="4"/>
      <c r="BJ40" s="18">
        <f t="shared" si="16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8">
        <f t="shared" si="12"/>
        <v>0.88749999999999996</v>
      </c>
      <c r="N41" s="4">
        <v>10</v>
      </c>
      <c r="O41" s="4">
        <v>140.55000000000001</v>
      </c>
      <c r="P41" s="4">
        <v>80</v>
      </c>
      <c r="Q41" s="18">
        <f t="shared" si="13"/>
        <v>1</v>
      </c>
      <c r="AC41" s="4">
        <v>10</v>
      </c>
      <c r="AD41" s="4">
        <v>213.93</v>
      </c>
      <c r="AE41" s="4">
        <v>77</v>
      </c>
      <c r="AF41" s="18">
        <f t="shared" si="14"/>
        <v>0.96250000000000002</v>
      </c>
      <c r="AR41" s="4">
        <v>10</v>
      </c>
      <c r="AS41" s="4">
        <v>122.4</v>
      </c>
      <c r="AT41" s="4">
        <v>71</v>
      </c>
      <c r="AU41" s="18">
        <f t="shared" si="15"/>
        <v>0.88749999999999996</v>
      </c>
      <c r="BG41" s="4">
        <v>10</v>
      </c>
      <c r="BH41" s="4"/>
      <c r="BI41" s="4"/>
      <c r="BJ41" s="18">
        <f t="shared" si="16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8">
        <f t="shared" si="13"/>
        <v>1</v>
      </c>
      <c r="AC42" s="4">
        <v>11</v>
      </c>
      <c r="AD42" s="4">
        <v>201.69</v>
      </c>
      <c r="AE42" s="4">
        <v>80</v>
      </c>
      <c r="AF42" s="18">
        <f t="shared" si="14"/>
        <v>1</v>
      </c>
      <c r="AR42" s="4">
        <v>11</v>
      </c>
      <c r="AS42" s="4">
        <v>282.33</v>
      </c>
      <c r="AT42" s="4">
        <v>80</v>
      </c>
      <c r="AU42" s="18">
        <f t="shared" si="15"/>
        <v>1</v>
      </c>
      <c r="BG42" s="4">
        <v>11</v>
      </c>
      <c r="BH42" s="4"/>
      <c r="BI42" s="4"/>
      <c r="BJ42" s="18">
        <f t="shared" si="16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8">
        <f t="shared" si="13"/>
        <v>1</v>
      </c>
      <c r="AC43" s="4">
        <v>12</v>
      </c>
      <c r="AD43" s="4">
        <v>218.94</v>
      </c>
      <c r="AE43" s="4">
        <v>80</v>
      </c>
      <c r="AF43" s="18">
        <f t="shared" si="14"/>
        <v>1</v>
      </c>
      <c r="AR43" s="4">
        <v>12</v>
      </c>
      <c r="AS43" s="4">
        <v>231.2</v>
      </c>
      <c r="AT43" s="4">
        <v>69</v>
      </c>
      <c r="AU43" s="18">
        <f t="shared" si="15"/>
        <v>0.86250000000000004</v>
      </c>
      <c r="BG43" s="4">
        <v>12</v>
      </c>
      <c r="BH43" s="4"/>
      <c r="BI43" s="4"/>
      <c r="BJ43" s="18">
        <f t="shared" si="16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8">
        <f t="shared" si="13"/>
        <v>1</v>
      </c>
      <c r="AC44" s="4">
        <v>13</v>
      </c>
      <c r="AD44" s="4">
        <v>189.47</v>
      </c>
      <c r="AE44" s="4">
        <v>76</v>
      </c>
      <c r="AF44" s="18">
        <f t="shared" si="14"/>
        <v>0.95</v>
      </c>
      <c r="AR44" s="4">
        <v>13</v>
      </c>
      <c r="AS44" s="4">
        <v>260.64</v>
      </c>
      <c r="AT44" s="4">
        <v>66</v>
      </c>
      <c r="AU44" s="18">
        <f t="shared" si="15"/>
        <v>0.82499999999999996</v>
      </c>
      <c r="BG44" s="4">
        <v>13</v>
      </c>
      <c r="BH44" s="4"/>
      <c r="BI44" s="4"/>
      <c r="BJ44" s="18">
        <f t="shared" si="16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8">
        <f t="shared" si="13"/>
        <v>1</v>
      </c>
      <c r="AC45" s="4">
        <v>14</v>
      </c>
      <c r="AD45" s="4">
        <v>74.38</v>
      </c>
      <c r="AE45" s="4">
        <v>15</v>
      </c>
      <c r="AF45" s="18">
        <f t="shared" si="14"/>
        <v>0.1875</v>
      </c>
      <c r="AR45" s="4">
        <v>14</v>
      </c>
      <c r="AS45" s="4">
        <v>74.38</v>
      </c>
      <c r="AT45" s="4">
        <v>15</v>
      </c>
      <c r="AU45" s="18">
        <f t="shared" si="15"/>
        <v>0.1875</v>
      </c>
      <c r="BG45" s="4">
        <v>14</v>
      </c>
      <c r="BH45" s="4"/>
      <c r="BI45" s="4"/>
      <c r="BJ45" s="18">
        <f t="shared" si="16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8">
        <f t="shared" si="13"/>
        <v>1</v>
      </c>
      <c r="AC46" s="4">
        <v>15</v>
      </c>
      <c r="AD46" s="4">
        <v>297.33</v>
      </c>
      <c r="AE46" s="4">
        <v>73</v>
      </c>
      <c r="AF46" s="18">
        <f t="shared" si="14"/>
        <v>0.91249999999999998</v>
      </c>
      <c r="AR46" s="4">
        <v>15</v>
      </c>
      <c r="AS46" s="4">
        <v>79.400000000000006</v>
      </c>
      <c r="AT46" s="4">
        <v>10</v>
      </c>
      <c r="AU46" s="18">
        <f t="shared" si="15"/>
        <v>0.125</v>
      </c>
      <c r="BG46" s="4">
        <v>15</v>
      </c>
      <c r="BH46" s="4"/>
      <c r="BI46" s="4"/>
      <c r="BJ46" s="18">
        <f t="shared" si="16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8">
        <f t="shared" si="13"/>
        <v>1</v>
      </c>
      <c r="AC47" s="4">
        <v>16</v>
      </c>
      <c r="AD47" s="4">
        <v>213.92</v>
      </c>
      <c r="AE47" s="4">
        <v>78</v>
      </c>
      <c r="AF47" s="18">
        <f t="shared" si="14"/>
        <v>0.97499999999999998</v>
      </c>
      <c r="AR47" s="4">
        <v>16</v>
      </c>
      <c r="AS47" s="4">
        <v>211.71</v>
      </c>
      <c r="AT47" s="4">
        <v>60</v>
      </c>
      <c r="AU47" s="18">
        <f t="shared" si="15"/>
        <v>0.75</v>
      </c>
      <c r="BG47" s="4">
        <v>16</v>
      </c>
      <c r="BH47" s="4"/>
      <c r="BI47" s="4"/>
      <c r="BJ47" s="18">
        <f t="shared" si="16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8">
        <f t="shared" si="13"/>
        <v>1</v>
      </c>
      <c r="AC48" s="4">
        <v>17</v>
      </c>
      <c r="AD48" s="4">
        <v>204.48</v>
      </c>
      <c r="AE48" s="4">
        <v>80</v>
      </c>
      <c r="AF48" s="18">
        <f t="shared" si="14"/>
        <v>1</v>
      </c>
      <c r="AR48" s="4">
        <v>17</v>
      </c>
      <c r="AS48" s="4">
        <v>218.94</v>
      </c>
      <c r="AT48" s="4">
        <v>55</v>
      </c>
      <c r="AU48" s="18">
        <f t="shared" si="15"/>
        <v>0.6875</v>
      </c>
      <c r="BG48" s="4">
        <v>17</v>
      </c>
      <c r="BH48" s="4"/>
      <c r="BI48" s="4"/>
      <c r="BJ48" s="18">
        <f t="shared" si="16"/>
        <v>0</v>
      </c>
    </row>
    <row r="49" spans="1:73">
      <c r="F49" s="4">
        <v>18</v>
      </c>
      <c r="N49" s="4">
        <v>18</v>
      </c>
      <c r="O49" s="4">
        <v>133.32</v>
      </c>
      <c r="P49" s="4">
        <v>80</v>
      </c>
      <c r="Q49" s="18">
        <f t="shared" si="13"/>
        <v>1</v>
      </c>
      <c r="AC49" s="4">
        <v>18</v>
      </c>
      <c r="AD49" s="4">
        <v>199.48</v>
      </c>
      <c r="AE49" s="4">
        <v>79</v>
      </c>
      <c r="AF49" s="18">
        <f t="shared" si="14"/>
        <v>0.98750000000000004</v>
      </c>
      <c r="AR49" s="4">
        <v>18</v>
      </c>
      <c r="AS49" s="4">
        <v>250.62</v>
      </c>
      <c r="AT49" s="4">
        <v>65</v>
      </c>
      <c r="AU49" s="18">
        <f t="shared" si="15"/>
        <v>0.8125</v>
      </c>
      <c r="BG49" s="4">
        <v>18</v>
      </c>
      <c r="BH49" s="4"/>
      <c r="BI49" s="4"/>
      <c r="BJ49" s="18">
        <f t="shared" si="16"/>
        <v>0</v>
      </c>
    </row>
    <row r="50" spans="1:73">
      <c r="F50" s="4">
        <v>19</v>
      </c>
      <c r="N50" s="4">
        <v>19</v>
      </c>
      <c r="O50" s="4">
        <v>126.1</v>
      </c>
      <c r="P50" s="4">
        <v>80</v>
      </c>
      <c r="Q50" s="18">
        <f t="shared" si="13"/>
        <v>1</v>
      </c>
      <c r="AC50" s="4">
        <v>19</v>
      </c>
      <c r="AD50" s="4">
        <v>172.24</v>
      </c>
      <c r="AE50" s="4">
        <v>77</v>
      </c>
      <c r="AF50" s="18">
        <f t="shared" si="14"/>
        <v>0.96250000000000002</v>
      </c>
      <c r="AR50" s="4">
        <v>19</v>
      </c>
      <c r="AS50" s="4">
        <v>206.72</v>
      </c>
      <c r="AT50" s="4">
        <v>66</v>
      </c>
      <c r="AU50" s="18">
        <f t="shared" si="15"/>
        <v>0.82499999999999996</v>
      </c>
      <c r="BG50" s="4">
        <v>19</v>
      </c>
      <c r="BH50" s="4"/>
      <c r="BI50" s="4"/>
      <c r="BJ50" s="18">
        <f t="shared" si="16"/>
        <v>0</v>
      </c>
    </row>
    <row r="51" spans="1:73">
      <c r="F51" s="4">
        <v>20</v>
      </c>
      <c r="N51" s="4">
        <v>20</v>
      </c>
      <c r="O51" s="4">
        <v>140.56</v>
      </c>
      <c r="P51" s="4">
        <v>80</v>
      </c>
      <c r="Q51" s="18">
        <f t="shared" si="13"/>
        <v>1</v>
      </c>
      <c r="AC51" s="4">
        <v>20</v>
      </c>
      <c r="AD51" s="4">
        <v>208.92</v>
      </c>
      <c r="AE51" s="4">
        <v>68</v>
      </c>
      <c r="AF51" s="18">
        <f t="shared" si="14"/>
        <v>0.85</v>
      </c>
      <c r="AR51" s="4">
        <v>20</v>
      </c>
      <c r="AS51" s="4">
        <v>213.95</v>
      </c>
      <c r="AT51" s="4">
        <v>66</v>
      </c>
      <c r="AU51" s="18">
        <f t="shared" si="15"/>
        <v>0.82499999999999996</v>
      </c>
      <c r="BG51" s="4">
        <v>20</v>
      </c>
      <c r="BH51" s="4"/>
      <c r="BI51" s="4"/>
      <c r="BJ51" s="18">
        <f t="shared" si="16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80</v>
      </c>
      <c r="B57" s="15">
        <f>B32</f>
        <v>100</v>
      </c>
      <c r="C57" s="15">
        <f t="shared" ref="C57:D57" si="19">C32</f>
        <v>100</v>
      </c>
      <c r="D57" s="15">
        <f t="shared" si="19"/>
        <v>8.0000000000000002E-3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121.1</v>
      </c>
      <c r="P57" s="4">
        <v>80</v>
      </c>
      <c r="Q57" s="18">
        <f>P57/A$33</f>
        <v>1</v>
      </c>
      <c r="R57" s="94">
        <f>AVERAGE(O57:O76)</f>
        <v>133.685</v>
      </c>
      <c r="S57" s="94">
        <f>AVERAGEIF(O57:O76,"&gt;0")</f>
        <v>133.685</v>
      </c>
      <c r="T57" s="94">
        <f>VAR(O57:O76)</f>
        <v>170.11067894737138</v>
      </c>
      <c r="U57" s="94">
        <f>STDEV(O57:O76)</f>
        <v>13.04264846368909</v>
      </c>
      <c r="V57" s="95">
        <f>AVERAGE(Q57:Q76)</f>
        <v>1</v>
      </c>
      <c r="W57" s="46">
        <v>134</v>
      </c>
      <c r="X57" s="64">
        <v>6.1</v>
      </c>
      <c r="Y57" s="64">
        <v>80</v>
      </c>
      <c r="Z57" s="64">
        <v>0</v>
      </c>
      <c r="AA57" s="47">
        <f>Y57/$A58</f>
        <v>1</v>
      </c>
      <c r="AB57" s="47">
        <f>Z57/$A$33</f>
        <v>0</v>
      </c>
      <c r="AC57" s="4">
        <v>1</v>
      </c>
      <c r="AD57" s="4">
        <v>175.03</v>
      </c>
      <c r="AE57" s="4">
        <v>78</v>
      </c>
      <c r="AF57" s="18">
        <f>AE57/A$34</f>
        <v>0.97499999999999998</v>
      </c>
      <c r="AG57" s="94">
        <f>AVERAGE(AD57:AD76)</f>
        <v>193.44850000000002</v>
      </c>
      <c r="AH57" s="94">
        <f>AVERAGEIF(AD57:AD76,"&gt;0")</f>
        <v>193.44850000000002</v>
      </c>
      <c r="AI57" s="94">
        <f>VAR(AD57:AD76)</f>
        <v>1811.5723923684134</v>
      </c>
      <c r="AJ57" s="94">
        <f>STDEV(AD57:AD76)</f>
        <v>42.562570321450437</v>
      </c>
      <c r="AK57" s="95">
        <f>AVERAGE(AF57:AF76)</f>
        <v>0.91312499999999996</v>
      </c>
      <c r="AL57" s="50">
        <v>193</v>
      </c>
      <c r="AM57" s="65">
        <v>19.899999999999999</v>
      </c>
      <c r="AN57" s="65">
        <v>73.099999999999994</v>
      </c>
      <c r="AO57" s="65">
        <v>7.28</v>
      </c>
      <c r="AP57" s="51">
        <f>AN57/$A59</f>
        <v>0.91374999999999995</v>
      </c>
      <c r="AQ57" s="51">
        <f>AO57/$A$34</f>
        <v>9.0999999999999998E-2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20">A33</f>
        <v>80</v>
      </c>
      <c r="B58" s="16">
        <f t="shared" ref="B58:D61" si="21">B33</f>
        <v>63</v>
      </c>
      <c r="C58" s="16">
        <f t="shared" si="21"/>
        <v>63</v>
      </c>
      <c r="D58" s="16">
        <f t="shared" si="21"/>
        <v>2.0156210632401108E-2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145.54</v>
      </c>
      <c r="P58" s="4">
        <v>80</v>
      </c>
      <c r="Q58" s="18">
        <f t="shared" ref="Q58:Q76" si="22">P58/A$33</f>
        <v>1</v>
      </c>
      <c r="AC58" s="4">
        <v>2</v>
      </c>
      <c r="AD58" s="4">
        <v>182.25</v>
      </c>
      <c r="AE58" s="4">
        <v>80</v>
      </c>
      <c r="AF58" s="18">
        <f t="shared" ref="AF58:AF76" si="23">AE58/A$34</f>
        <v>1</v>
      </c>
      <c r="AO58" s="66"/>
      <c r="AR58" s="4">
        <v>2</v>
      </c>
      <c r="AS58" s="4"/>
      <c r="AT58" s="4"/>
      <c r="AU58" s="18">
        <f t="shared" ref="AU58:AU76" si="24">AT58/A$35</f>
        <v>0</v>
      </c>
      <c r="BG58" s="4">
        <v>2</v>
      </c>
      <c r="BH58" s="4"/>
      <c r="BI58" s="4"/>
      <c r="BJ58" s="18">
        <f t="shared" ref="BJ58:BJ76" si="25">BI58/A$61</f>
        <v>0</v>
      </c>
    </row>
    <row r="59" spans="1:73">
      <c r="A59" s="4">
        <f t="shared" si="20"/>
        <v>80</v>
      </c>
      <c r="B59" s="49">
        <f t="shared" si="21"/>
        <v>89</v>
      </c>
      <c r="C59" s="49">
        <f t="shared" si="21"/>
        <v>89</v>
      </c>
      <c r="D59" s="49">
        <f t="shared" si="21"/>
        <v>1.0099734881959348E-2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101.65</v>
      </c>
      <c r="P59" s="4">
        <v>80</v>
      </c>
      <c r="Q59" s="18">
        <f t="shared" si="22"/>
        <v>1</v>
      </c>
      <c r="AC59" s="4">
        <v>3</v>
      </c>
      <c r="AD59" s="4">
        <v>138.34</v>
      </c>
      <c r="AE59" s="4">
        <v>79</v>
      </c>
      <c r="AF59" s="18">
        <f t="shared" si="23"/>
        <v>0.98750000000000004</v>
      </c>
      <c r="AR59" s="4">
        <v>3</v>
      </c>
      <c r="AS59" s="4"/>
      <c r="AT59" s="4"/>
      <c r="AU59" s="18">
        <f t="shared" si="24"/>
        <v>0</v>
      </c>
      <c r="BG59" s="4">
        <v>3</v>
      </c>
      <c r="BH59" s="4"/>
      <c r="BI59" s="4"/>
      <c r="BJ59" s="18">
        <f t="shared" si="25"/>
        <v>0</v>
      </c>
    </row>
    <row r="60" spans="1:73">
      <c r="A60" s="4">
        <f t="shared" si="20"/>
        <v>80</v>
      </c>
      <c r="B60" s="52">
        <f t="shared" si="21"/>
        <v>100</v>
      </c>
      <c r="C60" s="52">
        <f t="shared" si="21"/>
        <v>100</v>
      </c>
      <c r="D60" s="52">
        <f t="shared" si="21"/>
        <v>8.0000000000000002E-3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133.31</v>
      </c>
      <c r="P60" s="4">
        <v>80</v>
      </c>
      <c r="Q60" s="18">
        <f t="shared" si="22"/>
        <v>1</v>
      </c>
      <c r="AC60" s="4">
        <v>4</v>
      </c>
      <c r="AD60" s="4">
        <v>238.42</v>
      </c>
      <c r="AE60" s="4">
        <v>76</v>
      </c>
      <c r="AF60" s="18">
        <f t="shared" si="23"/>
        <v>0.95</v>
      </c>
      <c r="AR60" s="4">
        <v>4</v>
      </c>
      <c r="AS60" s="4"/>
      <c r="AT60" s="4"/>
      <c r="AU60" s="18">
        <f t="shared" si="24"/>
        <v>0</v>
      </c>
      <c r="BG60" s="4">
        <v>4</v>
      </c>
      <c r="BH60" s="4"/>
      <c r="BI60" s="4"/>
      <c r="BJ60" s="18">
        <f t="shared" si="25"/>
        <v>0</v>
      </c>
    </row>
    <row r="61" spans="1:73">
      <c r="A61" s="4">
        <f t="shared" si="20"/>
        <v>80</v>
      </c>
      <c r="B61" s="169">
        <f t="shared" si="21"/>
        <v>100</v>
      </c>
      <c r="C61" s="169">
        <f t="shared" si="21"/>
        <v>100</v>
      </c>
      <c r="D61" s="169">
        <f t="shared" si="21"/>
        <v>8.0000000000000002E-3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133.31</v>
      </c>
      <c r="P61" s="4">
        <v>80</v>
      </c>
      <c r="Q61" s="18">
        <f t="shared" si="22"/>
        <v>1</v>
      </c>
      <c r="AC61" s="4">
        <v>5</v>
      </c>
      <c r="AD61" s="4">
        <v>177.24</v>
      </c>
      <c r="AE61" s="4">
        <v>47</v>
      </c>
      <c r="AF61" s="18">
        <f t="shared" si="23"/>
        <v>0.58750000000000002</v>
      </c>
      <c r="AR61" s="4">
        <v>5</v>
      </c>
      <c r="AS61" s="4"/>
      <c r="AT61" s="4"/>
      <c r="AU61" s="18">
        <f t="shared" si="24"/>
        <v>0</v>
      </c>
      <c r="BG61" s="4">
        <v>5</v>
      </c>
      <c r="BH61" s="4"/>
      <c r="BI61" s="4"/>
      <c r="BJ61" s="18">
        <f t="shared" si="25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155.56</v>
      </c>
      <c r="P62" s="4">
        <v>80</v>
      </c>
      <c r="Q62" s="18">
        <f t="shared" si="22"/>
        <v>1</v>
      </c>
      <c r="AC62" s="4">
        <v>6</v>
      </c>
      <c r="AD62" s="4">
        <v>213.93</v>
      </c>
      <c r="AE62" s="4">
        <v>80</v>
      </c>
      <c r="AF62" s="18">
        <f t="shared" si="23"/>
        <v>1</v>
      </c>
      <c r="AR62" s="4">
        <v>6</v>
      </c>
      <c r="AS62" s="4"/>
      <c r="AT62" s="4"/>
      <c r="AU62" s="18">
        <f t="shared" si="24"/>
        <v>0</v>
      </c>
      <c r="BG62" s="4">
        <v>6</v>
      </c>
      <c r="BH62" s="4"/>
      <c r="BI62" s="4"/>
      <c r="BJ62" s="18">
        <f t="shared" si="25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116.09</v>
      </c>
      <c r="P63" s="4">
        <v>80</v>
      </c>
      <c r="Q63" s="18">
        <f t="shared" si="22"/>
        <v>1</v>
      </c>
      <c r="AC63" s="4">
        <v>7</v>
      </c>
      <c r="AD63" s="4">
        <v>189.48</v>
      </c>
      <c r="AE63" s="4">
        <v>79</v>
      </c>
      <c r="AF63" s="18">
        <f t="shared" si="23"/>
        <v>0.98750000000000004</v>
      </c>
      <c r="AR63" s="4">
        <v>7</v>
      </c>
      <c r="AS63" s="4"/>
      <c r="AT63" s="4"/>
      <c r="AU63" s="18">
        <f t="shared" si="24"/>
        <v>0</v>
      </c>
      <c r="BG63" s="4">
        <v>7</v>
      </c>
      <c r="BH63" s="4"/>
      <c r="BI63" s="4"/>
      <c r="BJ63" s="18">
        <f t="shared" si="25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121.1</v>
      </c>
      <c r="P64" s="4">
        <v>80</v>
      </c>
      <c r="Q64" s="18">
        <f t="shared" si="22"/>
        <v>1</v>
      </c>
      <c r="AC64" s="4">
        <v>8</v>
      </c>
      <c r="AD64" s="4">
        <v>165.01</v>
      </c>
      <c r="AE64" s="4">
        <v>80</v>
      </c>
      <c r="AF64" s="18">
        <f t="shared" si="23"/>
        <v>1</v>
      </c>
      <c r="AR64" s="4">
        <v>8</v>
      </c>
      <c r="AS64" s="4"/>
      <c r="AT64" s="4"/>
      <c r="AU64" s="18">
        <f t="shared" si="24"/>
        <v>0</v>
      </c>
      <c r="BG64" s="4">
        <v>8</v>
      </c>
      <c r="BH64" s="4"/>
      <c r="BI64" s="4"/>
      <c r="BJ64" s="18">
        <f t="shared" si="25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138.33000000000001</v>
      </c>
      <c r="P65" s="4">
        <v>80</v>
      </c>
      <c r="Q65" s="18">
        <f t="shared" si="22"/>
        <v>1</v>
      </c>
      <c r="AC65" s="4">
        <v>9</v>
      </c>
      <c r="AD65" s="4">
        <v>194.49</v>
      </c>
      <c r="AE65" s="4">
        <v>79</v>
      </c>
      <c r="AF65" s="18">
        <f t="shared" si="23"/>
        <v>0.98750000000000004</v>
      </c>
      <c r="AR65" s="4">
        <v>9</v>
      </c>
      <c r="AS65" s="4"/>
      <c r="AT65" s="4"/>
      <c r="AU65" s="18">
        <f t="shared" si="24"/>
        <v>0</v>
      </c>
      <c r="BG65" s="4">
        <v>9</v>
      </c>
      <c r="BH65" s="4"/>
      <c r="BI65" s="4"/>
      <c r="BJ65" s="18">
        <f t="shared" si="25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140.55000000000001</v>
      </c>
      <c r="P66" s="4">
        <v>80</v>
      </c>
      <c r="Q66" s="18">
        <f t="shared" si="22"/>
        <v>1</v>
      </c>
      <c r="AC66" s="4">
        <v>10</v>
      </c>
      <c r="AD66" s="4">
        <v>213.93</v>
      </c>
      <c r="AE66" s="4">
        <v>77</v>
      </c>
      <c r="AF66" s="18">
        <f t="shared" si="23"/>
        <v>0.96250000000000002</v>
      </c>
      <c r="AR66" s="4">
        <v>10</v>
      </c>
      <c r="AS66" s="4"/>
      <c r="AT66" s="4"/>
      <c r="AU66" s="18">
        <f t="shared" si="24"/>
        <v>0</v>
      </c>
      <c r="BG66" s="4">
        <v>10</v>
      </c>
      <c r="BH66" s="4"/>
      <c r="BI66" s="4"/>
      <c r="BJ66" s="18">
        <f t="shared" si="25"/>
        <v>0</v>
      </c>
    </row>
    <row r="67" spans="6:62">
      <c r="F67" s="4">
        <v>11</v>
      </c>
      <c r="G67" s="1">
        <v>50</v>
      </c>
      <c r="N67" s="4">
        <v>11</v>
      </c>
      <c r="O67" s="4">
        <v>128.32</v>
      </c>
      <c r="P67" s="4">
        <v>80</v>
      </c>
      <c r="Q67" s="18">
        <f t="shared" si="22"/>
        <v>1</v>
      </c>
      <c r="AC67" s="4">
        <v>11</v>
      </c>
      <c r="AD67" s="4">
        <v>201.69</v>
      </c>
      <c r="AE67" s="4">
        <v>80</v>
      </c>
      <c r="AF67" s="18">
        <f t="shared" si="23"/>
        <v>1</v>
      </c>
      <c r="AR67" s="4">
        <v>11</v>
      </c>
      <c r="AS67" s="4"/>
      <c r="AT67" s="4"/>
      <c r="AU67" s="18">
        <f t="shared" si="24"/>
        <v>0</v>
      </c>
      <c r="BG67" s="4">
        <v>11</v>
      </c>
      <c r="BH67" s="4"/>
      <c r="BI67" s="4"/>
      <c r="BJ67" s="18">
        <f t="shared" si="25"/>
        <v>0</v>
      </c>
    </row>
    <row r="68" spans="6:62">
      <c r="F68" s="4">
        <v>12</v>
      </c>
      <c r="G68" s="1">
        <v>50</v>
      </c>
      <c r="N68" s="4">
        <v>12</v>
      </c>
      <c r="O68" s="4">
        <v>140.56</v>
      </c>
      <c r="P68" s="4">
        <v>80</v>
      </c>
      <c r="Q68" s="18">
        <f t="shared" si="22"/>
        <v>1</v>
      </c>
      <c r="AC68" s="4">
        <v>12</v>
      </c>
      <c r="AD68" s="4">
        <v>218.94</v>
      </c>
      <c r="AE68" s="4">
        <v>80</v>
      </c>
      <c r="AF68" s="18">
        <f t="shared" si="23"/>
        <v>1</v>
      </c>
      <c r="AR68" s="4">
        <v>12</v>
      </c>
      <c r="AS68" s="4"/>
      <c r="AT68" s="4"/>
      <c r="AU68" s="18">
        <f t="shared" si="24"/>
        <v>0</v>
      </c>
      <c r="BG68" s="4">
        <v>12</v>
      </c>
      <c r="BH68" s="4"/>
      <c r="BI68" s="4"/>
      <c r="BJ68" s="18">
        <f t="shared" si="25"/>
        <v>0</v>
      </c>
    </row>
    <row r="69" spans="6:62">
      <c r="F69" s="4">
        <v>13</v>
      </c>
      <c r="G69" s="1">
        <v>50</v>
      </c>
      <c r="N69" s="4">
        <v>13</v>
      </c>
      <c r="O69" s="4">
        <v>133.32</v>
      </c>
      <c r="P69" s="4">
        <v>80</v>
      </c>
      <c r="Q69" s="18">
        <f t="shared" si="22"/>
        <v>1</v>
      </c>
      <c r="AC69" s="4">
        <v>13</v>
      </c>
      <c r="AD69" s="4">
        <v>189.47</v>
      </c>
      <c r="AE69" s="4">
        <v>76</v>
      </c>
      <c r="AF69" s="18">
        <f t="shared" si="23"/>
        <v>0.95</v>
      </c>
      <c r="AR69" s="4">
        <v>13</v>
      </c>
      <c r="AS69" s="4"/>
      <c r="AT69" s="4"/>
      <c r="AU69" s="18">
        <f t="shared" si="24"/>
        <v>0</v>
      </c>
      <c r="BG69" s="4">
        <v>13</v>
      </c>
      <c r="BH69" s="4"/>
      <c r="BI69" s="4"/>
      <c r="BJ69" s="18">
        <f t="shared" si="25"/>
        <v>0</v>
      </c>
    </row>
    <row r="70" spans="6:62">
      <c r="F70" s="4">
        <v>14</v>
      </c>
      <c r="G70" s="1">
        <v>50</v>
      </c>
      <c r="N70" s="4">
        <v>14</v>
      </c>
      <c r="O70" s="4">
        <v>152.78</v>
      </c>
      <c r="P70" s="4">
        <v>80</v>
      </c>
      <c r="Q70" s="18">
        <f t="shared" si="22"/>
        <v>1</v>
      </c>
      <c r="AC70" s="4">
        <v>14</v>
      </c>
      <c r="AD70" s="4">
        <v>74.38</v>
      </c>
      <c r="AE70" s="4">
        <v>15</v>
      </c>
      <c r="AF70" s="18">
        <f t="shared" si="23"/>
        <v>0.1875</v>
      </c>
      <c r="AR70" s="4">
        <v>14</v>
      </c>
      <c r="AS70" s="4"/>
      <c r="AT70" s="4"/>
      <c r="AU70" s="18">
        <f t="shared" si="24"/>
        <v>0</v>
      </c>
      <c r="BG70" s="4">
        <v>14</v>
      </c>
      <c r="BH70" s="4"/>
      <c r="BI70" s="4"/>
      <c r="BJ70" s="18">
        <f t="shared" si="25"/>
        <v>0</v>
      </c>
    </row>
    <row r="71" spans="6:62">
      <c r="F71" s="4">
        <v>15</v>
      </c>
      <c r="G71" s="1">
        <v>50</v>
      </c>
      <c r="N71" s="4">
        <v>15</v>
      </c>
      <c r="O71" s="4">
        <v>150.56</v>
      </c>
      <c r="P71" s="4">
        <v>80</v>
      </c>
      <c r="Q71" s="18">
        <f t="shared" si="22"/>
        <v>1</v>
      </c>
      <c r="AC71" s="4">
        <v>15</v>
      </c>
      <c r="AD71" s="4">
        <v>297.33</v>
      </c>
      <c r="AE71" s="4">
        <v>73</v>
      </c>
      <c r="AF71" s="18">
        <f t="shared" si="23"/>
        <v>0.91249999999999998</v>
      </c>
      <c r="AR71" s="4">
        <v>15</v>
      </c>
      <c r="AS71" s="4"/>
      <c r="AT71" s="4"/>
      <c r="AU71" s="18">
        <f t="shared" si="24"/>
        <v>0</v>
      </c>
      <c r="BG71" s="4">
        <v>15</v>
      </c>
      <c r="BH71" s="4"/>
      <c r="BI71" s="4"/>
      <c r="BJ71" s="18">
        <f t="shared" si="25"/>
        <v>0</v>
      </c>
    </row>
    <row r="72" spans="6:62">
      <c r="F72" s="4">
        <v>16</v>
      </c>
      <c r="G72" s="1">
        <v>50</v>
      </c>
      <c r="N72" s="4">
        <v>16</v>
      </c>
      <c r="O72" s="4">
        <v>135.54</v>
      </c>
      <c r="P72" s="4">
        <v>80</v>
      </c>
      <c r="Q72" s="18">
        <f t="shared" si="22"/>
        <v>1</v>
      </c>
      <c r="AC72" s="4">
        <v>16</v>
      </c>
      <c r="AD72" s="4">
        <v>213.92</v>
      </c>
      <c r="AE72" s="4">
        <v>78</v>
      </c>
      <c r="AF72" s="18">
        <f t="shared" si="23"/>
        <v>0.97499999999999998</v>
      </c>
      <c r="AR72" s="4">
        <v>16</v>
      </c>
      <c r="AS72" s="4"/>
      <c r="AT72" s="4"/>
      <c r="AU72" s="18">
        <f t="shared" si="24"/>
        <v>0</v>
      </c>
      <c r="BG72" s="4">
        <v>16</v>
      </c>
      <c r="BH72" s="4"/>
      <c r="BI72" s="4"/>
      <c r="BJ72" s="18">
        <f t="shared" si="25"/>
        <v>0</v>
      </c>
    </row>
    <row r="73" spans="6:62">
      <c r="F73" s="4">
        <v>17</v>
      </c>
      <c r="G73" s="1">
        <v>50</v>
      </c>
      <c r="N73" s="4">
        <v>17</v>
      </c>
      <c r="O73" s="4">
        <v>126.1</v>
      </c>
      <c r="P73" s="4">
        <v>80</v>
      </c>
      <c r="Q73" s="18">
        <f t="shared" si="22"/>
        <v>1</v>
      </c>
      <c r="AC73" s="4">
        <v>17</v>
      </c>
      <c r="AD73" s="4">
        <v>204.48</v>
      </c>
      <c r="AE73" s="4">
        <v>80</v>
      </c>
      <c r="AF73" s="18">
        <f t="shared" si="23"/>
        <v>1</v>
      </c>
      <c r="AR73" s="4">
        <v>17</v>
      </c>
      <c r="AS73" s="4"/>
      <c r="AT73" s="4"/>
      <c r="AU73" s="18">
        <f t="shared" si="24"/>
        <v>0</v>
      </c>
      <c r="BG73" s="4">
        <v>17</v>
      </c>
      <c r="BH73" s="4"/>
      <c r="BI73" s="4"/>
      <c r="BJ73" s="18">
        <f t="shared" si="25"/>
        <v>0</v>
      </c>
    </row>
    <row r="74" spans="6:62">
      <c r="F74" s="4">
        <v>18</v>
      </c>
      <c r="G74" s="1">
        <v>50</v>
      </c>
      <c r="N74" s="4">
        <v>18</v>
      </c>
      <c r="O74" s="4">
        <v>133.32</v>
      </c>
      <c r="P74" s="4">
        <v>80</v>
      </c>
      <c r="Q74" s="18">
        <f t="shared" si="22"/>
        <v>1</v>
      </c>
      <c r="AC74" s="4">
        <v>18</v>
      </c>
      <c r="AD74" s="4">
        <v>199.48</v>
      </c>
      <c r="AE74" s="4">
        <v>79</v>
      </c>
      <c r="AF74" s="18">
        <f t="shared" si="23"/>
        <v>0.98750000000000004</v>
      </c>
      <c r="AR74" s="4">
        <v>18</v>
      </c>
      <c r="AS74" s="4"/>
      <c r="AT74" s="4"/>
      <c r="AU74" s="18">
        <f t="shared" si="24"/>
        <v>0</v>
      </c>
      <c r="BG74" s="4">
        <v>18</v>
      </c>
      <c r="BH74" s="4"/>
      <c r="BI74" s="4"/>
      <c r="BJ74" s="18">
        <f t="shared" si="25"/>
        <v>0</v>
      </c>
    </row>
    <row r="75" spans="6:62">
      <c r="F75" s="4">
        <v>19</v>
      </c>
      <c r="G75" s="1">
        <v>50</v>
      </c>
      <c r="N75" s="4">
        <v>19</v>
      </c>
      <c r="O75" s="4">
        <v>126.1</v>
      </c>
      <c r="P75" s="4">
        <v>80</v>
      </c>
      <c r="Q75" s="18">
        <f t="shared" si="22"/>
        <v>1</v>
      </c>
      <c r="AC75" s="4">
        <v>19</v>
      </c>
      <c r="AD75" s="4">
        <v>172.24</v>
      </c>
      <c r="AE75" s="4">
        <v>77</v>
      </c>
      <c r="AF75" s="18">
        <f t="shared" si="23"/>
        <v>0.96250000000000002</v>
      </c>
      <c r="AR75" s="4">
        <v>19</v>
      </c>
      <c r="AS75" s="4"/>
      <c r="AT75" s="4"/>
      <c r="AU75" s="18">
        <f t="shared" si="24"/>
        <v>0</v>
      </c>
      <c r="BG75" s="4">
        <v>19</v>
      </c>
      <c r="BH75" s="4"/>
      <c r="BI75" s="4"/>
      <c r="BJ75" s="18">
        <f t="shared" si="25"/>
        <v>0</v>
      </c>
    </row>
    <row r="76" spans="6:62">
      <c r="F76" s="4">
        <v>20</v>
      </c>
      <c r="G76" s="1">
        <v>50</v>
      </c>
      <c r="N76" s="4">
        <v>20</v>
      </c>
      <c r="O76" s="4">
        <v>140.56</v>
      </c>
      <c r="P76" s="4">
        <v>80</v>
      </c>
      <c r="Q76" s="18">
        <f t="shared" si="22"/>
        <v>1</v>
      </c>
      <c r="AC76" s="4">
        <v>20</v>
      </c>
      <c r="AD76" s="4">
        <v>208.92</v>
      </c>
      <c r="AE76" s="4">
        <v>68</v>
      </c>
      <c r="AF76" s="18">
        <f t="shared" si="23"/>
        <v>0.85</v>
      </c>
      <c r="AR76" s="4">
        <v>20</v>
      </c>
      <c r="AS76" s="4"/>
      <c r="AT76" s="4"/>
      <c r="AU76" s="18">
        <f t="shared" si="24"/>
        <v>0</v>
      </c>
      <c r="BG76" s="4">
        <v>20</v>
      </c>
      <c r="BH76" s="4"/>
      <c r="BI76" s="4"/>
      <c r="BJ76" s="18">
        <f t="shared" si="25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BU76"/>
  <sheetViews>
    <sheetView topLeftCell="AP16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100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100</v>
      </c>
      <c r="B7" s="15">
        <v>100</v>
      </c>
      <c r="C7" s="15">
        <v>100</v>
      </c>
      <c r="D7" s="15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8">
        <f>I7/A$7</f>
        <v>0.16</v>
      </c>
      <c r="K7" s="14">
        <f>AVERAGE(H7:H16)</f>
        <v>127.66499999999999</v>
      </c>
      <c r="L7" s="14">
        <f>AVERAGEIF(H7:H16,"&gt;0")</f>
        <v>141.85</v>
      </c>
      <c r="M7" s="17">
        <f>AVERAGE(J7:J16)</f>
        <v>0.20700000000000002</v>
      </c>
      <c r="N7" s="4">
        <v>1</v>
      </c>
      <c r="O7" s="4">
        <v>150.56</v>
      </c>
      <c r="P7" s="4">
        <v>92</v>
      </c>
      <c r="Q7" s="18">
        <f>P7/A$8</f>
        <v>0.92</v>
      </c>
      <c r="R7" s="94">
        <f>AVERAGE(O7:O26)</f>
        <v>250.62950000000001</v>
      </c>
      <c r="S7" s="94">
        <f>AVERAGEIF(O7:O26,"&gt;0")</f>
        <v>250.62950000000001</v>
      </c>
      <c r="T7" s="94">
        <f>VAR(O7:O26)</f>
        <v>6056.3461628947289</v>
      </c>
      <c r="U7" s="94">
        <f>STDEV(O7:O26)</f>
        <v>77.822529918364438</v>
      </c>
      <c r="V7" s="95">
        <f>AVERAGE(Q7:Q26)</f>
        <v>0.88600000000000012</v>
      </c>
      <c r="W7" s="46">
        <v>251</v>
      </c>
      <c r="X7" s="64">
        <v>36.4</v>
      </c>
      <c r="Y7" s="64">
        <v>88.5</v>
      </c>
      <c r="Z7" s="64">
        <v>8.7100000000000009</v>
      </c>
      <c r="AA7" s="47">
        <f>Y7/$A8</f>
        <v>0.88500000000000001</v>
      </c>
      <c r="AB7" s="47">
        <f>Z7/$A$8</f>
        <v>8.7100000000000011E-2</v>
      </c>
      <c r="AC7" s="4">
        <v>1</v>
      </c>
      <c r="AD7" s="4">
        <v>111.08</v>
      </c>
      <c r="AE7" s="4">
        <v>16</v>
      </c>
      <c r="AF7" s="18">
        <f>AE7/A$9</f>
        <v>0.16</v>
      </c>
      <c r="AG7" s="94">
        <f>AVERAGE(AD7:AD26)</f>
        <v>104.02200000000001</v>
      </c>
      <c r="AH7" s="94">
        <f>AVERAGEIF(AD7:AD26,"&gt;0")</f>
        <v>109.49684210526316</v>
      </c>
      <c r="AI7" s="94">
        <f>VAR(AD7:AD26)</f>
        <v>6098.5014273684246</v>
      </c>
      <c r="AJ7" s="94">
        <f>STDEV(AD7:AD26)</f>
        <v>78.092902541578155</v>
      </c>
      <c r="AK7" s="95">
        <f>AVERAGE(AF7:AF26)</f>
        <v>0.17599999999999999</v>
      </c>
      <c r="AL7" s="50">
        <v>104</v>
      </c>
      <c r="AM7" s="65">
        <v>36.5</v>
      </c>
      <c r="AN7" s="65">
        <v>17.600000000000001</v>
      </c>
      <c r="AO7" s="65">
        <v>6.69</v>
      </c>
      <c r="AP7" s="51">
        <f>AN7/$A9</f>
        <v>0.17600000000000002</v>
      </c>
      <c r="AQ7" s="51">
        <f>AO7/$A$9</f>
        <v>6.6900000000000001E-2</v>
      </c>
      <c r="AR7" s="4">
        <v>1</v>
      </c>
      <c r="AS7" s="4">
        <v>37.700000000000003</v>
      </c>
      <c r="AT7" s="4">
        <v>6</v>
      </c>
      <c r="AU7" s="18">
        <f>AT7/A$10</f>
        <v>0.06</v>
      </c>
      <c r="AV7" s="94">
        <f>AVERAGE(AS7:AS26)</f>
        <v>66.80749999999999</v>
      </c>
      <c r="AW7" s="94">
        <f>AVERAGEIF(AS7:AS26,"&gt;0")</f>
        <v>70.323684210526309</v>
      </c>
      <c r="AX7" s="94">
        <f>VAR(AS7:AS26)</f>
        <v>1987.3008723684209</v>
      </c>
      <c r="AY7" s="94">
        <f>STDEV(AS7:AS26)</f>
        <v>44.579152889758021</v>
      </c>
      <c r="AZ7" s="95">
        <f>AVERAGE(AU7:AU26)</f>
        <v>0.1095</v>
      </c>
      <c r="BA7" s="185">
        <v>66.8</v>
      </c>
      <c r="BB7" s="186">
        <v>20.9</v>
      </c>
      <c r="BC7" s="186">
        <v>11</v>
      </c>
      <c r="BD7" s="186">
        <v>4.25</v>
      </c>
      <c r="BE7" s="187">
        <f>BC7/$A10</f>
        <v>0.11</v>
      </c>
      <c r="BF7" s="187">
        <f>BD7/$A$10</f>
        <v>4.2500000000000003E-2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100</v>
      </c>
      <c r="B8" s="16">
        <v>70</v>
      </c>
      <c r="C8" s="16">
        <v>70</v>
      </c>
      <c r="D8" s="16">
        <f t="shared" ref="D8:D10" si="0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8">
        <f t="shared" ref="J8:J16" si="1">I8/A$7</f>
        <v>0.01</v>
      </c>
      <c r="N8" s="4">
        <v>2</v>
      </c>
      <c r="O8" s="4">
        <v>243.4</v>
      </c>
      <c r="P8" s="4">
        <v>96</v>
      </c>
      <c r="Q8" s="18">
        <f t="shared" ref="Q8:Q26" si="2">P8/A$8</f>
        <v>0.96</v>
      </c>
      <c r="AC8" s="4">
        <v>2</v>
      </c>
      <c r="AD8" s="4">
        <v>0</v>
      </c>
      <c r="AE8" s="4">
        <v>1</v>
      </c>
      <c r="AF8" s="18">
        <f t="shared" ref="AF8:AF26" si="3">AE8/A$9</f>
        <v>0.01</v>
      </c>
      <c r="AR8" s="4">
        <v>2</v>
      </c>
      <c r="AS8" s="4">
        <v>0</v>
      </c>
      <c r="AT8" s="4">
        <v>1</v>
      </c>
      <c r="AU8" s="18">
        <f t="shared" ref="AU8:AU26" si="4">AT8/A$10</f>
        <v>0.01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100</v>
      </c>
      <c r="B9" s="49">
        <v>100</v>
      </c>
      <c r="C9" s="49">
        <v>100</v>
      </c>
      <c r="D9" s="49">
        <f t="shared" si="0"/>
        <v>0.01</v>
      </c>
      <c r="F9" s="4">
        <v>3</v>
      </c>
      <c r="G9" s="1">
        <v>10</v>
      </c>
      <c r="H9" s="4">
        <v>275.11</v>
      </c>
      <c r="I9" s="4">
        <v>39</v>
      </c>
      <c r="J9" s="18">
        <f t="shared" si="1"/>
        <v>0.39</v>
      </c>
      <c r="N9" s="4">
        <v>3</v>
      </c>
      <c r="O9" s="4">
        <v>175.03</v>
      </c>
      <c r="P9" s="4">
        <v>99</v>
      </c>
      <c r="Q9" s="18">
        <f t="shared" si="2"/>
        <v>0.99</v>
      </c>
      <c r="AC9" s="4">
        <v>3</v>
      </c>
      <c r="AD9" s="4">
        <v>275.11</v>
      </c>
      <c r="AE9" s="4">
        <v>39</v>
      </c>
      <c r="AF9" s="18">
        <f t="shared" si="3"/>
        <v>0.39</v>
      </c>
      <c r="AR9" s="4">
        <v>3</v>
      </c>
      <c r="AS9" s="4">
        <v>86.64</v>
      </c>
      <c r="AT9" s="4">
        <v>17</v>
      </c>
      <c r="AU9" s="18">
        <f t="shared" si="4"/>
        <v>0.17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100</v>
      </c>
      <c r="B10" s="52">
        <v>112</v>
      </c>
      <c r="C10" s="52">
        <v>112</v>
      </c>
      <c r="D10" s="52">
        <f t="shared" si="0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8">
        <f t="shared" si="1"/>
        <v>0.27</v>
      </c>
      <c r="N10" s="4">
        <v>4</v>
      </c>
      <c r="O10" s="4">
        <v>201.7</v>
      </c>
      <c r="P10" s="4">
        <v>97</v>
      </c>
      <c r="Q10" s="18">
        <f t="shared" si="2"/>
        <v>0.97</v>
      </c>
      <c r="AC10" s="4">
        <v>4</v>
      </c>
      <c r="AD10" s="4">
        <v>184.48</v>
      </c>
      <c r="AE10" s="4">
        <v>27</v>
      </c>
      <c r="AF10" s="18">
        <f t="shared" si="3"/>
        <v>0.27</v>
      </c>
      <c r="AR10" s="4">
        <v>4</v>
      </c>
      <c r="AS10" s="4">
        <v>116.09</v>
      </c>
      <c r="AT10" s="4">
        <v>20</v>
      </c>
      <c r="AU10" s="18">
        <f t="shared" si="4"/>
        <v>0.2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100</v>
      </c>
      <c r="B11" s="169">
        <v>112</v>
      </c>
      <c r="C11" s="169">
        <v>112</v>
      </c>
      <c r="D11" s="169">
        <f t="shared" ref="D11" si="7">A11/(B11*C11)</f>
        <v>7.9719387755102043E-3</v>
      </c>
      <c r="F11" s="4">
        <v>5</v>
      </c>
      <c r="G11" s="1">
        <v>10</v>
      </c>
      <c r="H11" s="4">
        <v>221.16</v>
      </c>
      <c r="I11" s="4">
        <v>34</v>
      </c>
      <c r="J11" s="18">
        <f t="shared" si="1"/>
        <v>0.34</v>
      </c>
      <c r="N11" s="4">
        <v>5</v>
      </c>
      <c r="O11" s="4">
        <v>209.51</v>
      </c>
      <c r="P11" s="4">
        <v>89</v>
      </c>
      <c r="Q11" s="18">
        <f t="shared" si="2"/>
        <v>0.89</v>
      </c>
      <c r="AC11" s="4">
        <v>5</v>
      </c>
      <c r="AD11" s="4">
        <v>221.16</v>
      </c>
      <c r="AE11" s="4">
        <v>34</v>
      </c>
      <c r="AF11" s="18">
        <f t="shared" si="3"/>
        <v>0.34</v>
      </c>
      <c r="AR11" s="4">
        <v>5</v>
      </c>
      <c r="AS11" s="4">
        <v>37.69</v>
      </c>
      <c r="AT11" s="4">
        <v>5</v>
      </c>
      <c r="AU11" s="18">
        <f t="shared" si="4"/>
        <v>0.05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74.400000000000006</v>
      </c>
      <c r="I12" s="4">
        <v>9</v>
      </c>
      <c r="J12" s="18">
        <f t="shared" si="1"/>
        <v>0.09</v>
      </c>
      <c r="N12" s="4">
        <v>6</v>
      </c>
      <c r="O12" s="4">
        <v>319.04000000000002</v>
      </c>
      <c r="P12" s="4">
        <v>98</v>
      </c>
      <c r="Q12" s="18">
        <f t="shared" si="2"/>
        <v>0.98</v>
      </c>
      <c r="AC12" s="4">
        <v>6</v>
      </c>
      <c r="AD12" s="4">
        <v>74.400000000000006</v>
      </c>
      <c r="AE12" s="4">
        <v>9</v>
      </c>
      <c r="AF12" s="18">
        <f t="shared" si="3"/>
        <v>0.09</v>
      </c>
      <c r="AR12" s="4">
        <v>6</v>
      </c>
      <c r="AS12" s="4">
        <v>74.400000000000006</v>
      </c>
      <c r="AT12" s="4">
        <v>9</v>
      </c>
      <c r="AU12" s="18">
        <f t="shared" si="4"/>
        <v>0.09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218.94</v>
      </c>
      <c r="I13" s="4">
        <v>45</v>
      </c>
      <c r="J13" s="18">
        <f t="shared" si="1"/>
        <v>0.45</v>
      </c>
      <c r="N13" s="4">
        <v>7</v>
      </c>
      <c r="O13" s="4">
        <v>226.17</v>
      </c>
      <c r="P13" s="4">
        <v>99</v>
      </c>
      <c r="Q13" s="18">
        <f t="shared" si="2"/>
        <v>0.99</v>
      </c>
      <c r="AC13" s="4">
        <v>7</v>
      </c>
      <c r="AD13" s="4">
        <v>218.94</v>
      </c>
      <c r="AE13" s="4">
        <v>45</v>
      </c>
      <c r="AF13" s="18">
        <f t="shared" si="3"/>
        <v>0.45</v>
      </c>
      <c r="AR13" s="4">
        <v>7</v>
      </c>
      <c r="AS13" s="4">
        <v>184.47</v>
      </c>
      <c r="AT13" s="4">
        <v>40</v>
      </c>
      <c r="AU13" s="18">
        <f t="shared" si="4"/>
        <v>0.4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8">
        <f t="shared" si="1"/>
        <v>7.0000000000000007E-2</v>
      </c>
      <c r="N14" s="4">
        <v>8</v>
      </c>
      <c r="O14" s="4">
        <v>248.42</v>
      </c>
      <c r="P14" s="4">
        <v>98</v>
      </c>
      <c r="Q14" s="18">
        <f t="shared" si="2"/>
        <v>0.98</v>
      </c>
      <c r="AC14" s="4">
        <v>8</v>
      </c>
      <c r="AD14" s="4">
        <v>49.92</v>
      </c>
      <c r="AE14" s="4">
        <v>7</v>
      </c>
      <c r="AF14" s="18">
        <f t="shared" si="3"/>
        <v>7.0000000000000007E-2</v>
      </c>
      <c r="AR14" s="4">
        <v>8</v>
      </c>
      <c r="AS14" s="4">
        <v>37.69</v>
      </c>
      <c r="AT14" s="4">
        <v>5</v>
      </c>
      <c r="AU14" s="18">
        <f t="shared" si="4"/>
        <v>0.05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8">
        <f t="shared" si="1"/>
        <v>0.03</v>
      </c>
      <c r="N15" s="4">
        <v>9</v>
      </c>
      <c r="O15" s="4">
        <v>243.43</v>
      </c>
      <c r="P15" s="4">
        <v>94</v>
      </c>
      <c r="Q15" s="18">
        <f t="shared" si="2"/>
        <v>0.94</v>
      </c>
      <c r="AC15" s="4">
        <v>9</v>
      </c>
      <c r="AD15" s="4">
        <v>25.46</v>
      </c>
      <c r="AE15" s="4">
        <v>3</v>
      </c>
      <c r="AF15" s="18">
        <f t="shared" si="3"/>
        <v>0.03</v>
      </c>
      <c r="AR15" s="4">
        <v>9</v>
      </c>
      <c r="AS15" s="4">
        <v>25.46</v>
      </c>
      <c r="AT15" s="4">
        <v>3</v>
      </c>
      <c r="AU15" s="18">
        <f t="shared" si="4"/>
        <v>0.03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8">
        <f t="shared" si="1"/>
        <v>0.26</v>
      </c>
      <c r="N16" s="4">
        <v>10</v>
      </c>
      <c r="O16" s="4">
        <v>267.87</v>
      </c>
      <c r="P16" s="4">
        <v>89</v>
      </c>
      <c r="Q16" s="18">
        <f t="shared" si="2"/>
        <v>0.89</v>
      </c>
      <c r="AC16" s="4">
        <v>10</v>
      </c>
      <c r="AD16" s="4">
        <v>116.1</v>
      </c>
      <c r="AE16" s="4">
        <v>29</v>
      </c>
      <c r="AF16" s="18">
        <f t="shared" si="3"/>
        <v>0.28999999999999998</v>
      </c>
      <c r="AR16" s="4">
        <v>10</v>
      </c>
      <c r="AS16" s="4">
        <v>79.400000000000006</v>
      </c>
      <c r="AT16" s="4">
        <v>16</v>
      </c>
      <c r="AU16" s="18">
        <f t="shared" si="4"/>
        <v>0.16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226.16</v>
      </c>
      <c r="P17" s="4">
        <v>97</v>
      </c>
      <c r="Q17" s="18">
        <f t="shared" si="2"/>
        <v>0.97</v>
      </c>
      <c r="AC17" s="4">
        <v>11</v>
      </c>
      <c r="AD17" s="4">
        <v>62.16</v>
      </c>
      <c r="AE17" s="4">
        <v>13</v>
      </c>
      <c r="AF17" s="18">
        <f t="shared" si="3"/>
        <v>0.13</v>
      </c>
      <c r="AR17" s="4">
        <v>11</v>
      </c>
      <c r="AS17" s="4">
        <v>72.17</v>
      </c>
      <c r="AT17" s="4">
        <v>13</v>
      </c>
      <c r="AU17" s="18">
        <f t="shared" si="4"/>
        <v>0.13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397.41</v>
      </c>
      <c r="P18" s="4">
        <v>100</v>
      </c>
      <c r="Q18" s="18">
        <f t="shared" si="2"/>
        <v>1</v>
      </c>
      <c r="AC18" s="4">
        <v>12</v>
      </c>
      <c r="AD18" s="4">
        <v>101.63</v>
      </c>
      <c r="AE18" s="4">
        <v>15</v>
      </c>
      <c r="AF18" s="18">
        <f t="shared" si="3"/>
        <v>0.15</v>
      </c>
      <c r="AR18" s="4">
        <v>12</v>
      </c>
      <c r="AS18" s="4">
        <v>103.85</v>
      </c>
      <c r="AT18" s="4">
        <v>15</v>
      </c>
      <c r="AU18" s="18">
        <f t="shared" si="4"/>
        <v>0.15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277.89</v>
      </c>
      <c r="P19" s="4">
        <v>89</v>
      </c>
      <c r="Q19" s="18">
        <f t="shared" si="2"/>
        <v>0.89</v>
      </c>
      <c r="AC19" s="4">
        <v>13</v>
      </c>
      <c r="AD19" s="4">
        <v>37.700000000000003</v>
      </c>
      <c r="AE19" s="4">
        <v>5</v>
      </c>
      <c r="AF19" s="18">
        <f t="shared" si="3"/>
        <v>0.05</v>
      </c>
      <c r="AR19" s="4">
        <v>13</v>
      </c>
      <c r="AS19" s="4">
        <v>37.700000000000003</v>
      </c>
      <c r="AT19" s="4">
        <v>5</v>
      </c>
      <c r="AU19" s="18">
        <f t="shared" si="4"/>
        <v>0.05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358.48</v>
      </c>
      <c r="P20" s="4">
        <v>84</v>
      </c>
      <c r="Q20" s="18">
        <f t="shared" si="2"/>
        <v>0.84</v>
      </c>
      <c r="AC20" s="4">
        <v>14</v>
      </c>
      <c r="AD20" s="4">
        <v>13.2</v>
      </c>
      <c r="AE20" s="4">
        <v>2</v>
      </c>
      <c r="AF20" s="18">
        <f t="shared" si="3"/>
        <v>0.02</v>
      </c>
      <c r="AR20" s="4">
        <v>14</v>
      </c>
      <c r="AS20" s="4">
        <v>13.23</v>
      </c>
      <c r="AT20" s="4">
        <v>2</v>
      </c>
      <c r="AU20" s="18">
        <f t="shared" si="4"/>
        <v>0.02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260.5</v>
      </c>
      <c r="P21" s="4">
        <v>89</v>
      </c>
      <c r="Q21" s="18">
        <f t="shared" si="2"/>
        <v>0.89</v>
      </c>
      <c r="AC21" s="4">
        <v>15</v>
      </c>
      <c r="AD21" s="4">
        <v>62.16</v>
      </c>
      <c r="AE21" s="4">
        <v>8</v>
      </c>
      <c r="AF21" s="18">
        <f t="shared" si="3"/>
        <v>0.08</v>
      </c>
      <c r="AR21" s="4">
        <v>15</v>
      </c>
      <c r="AS21" s="4">
        <v>37.69</v>
      </c>
      <c r="AT21" s="4">
        <v>4</v>
      </c>
      <c r="AU21" s="18">
        <f t="shared" si="4"/>
        <v>0.04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213.94</v>
      </c>
      <c r="P22" s="4">
        <v>86</v>
      </c>
      <c r="Q22" s="18">
        <f t="shared" si="2"/>
        <v>0.86</v>
      </c>
      <c r="AC22" s="4">
        <v>16</v>
      </c>
      <c r="AD22" s="4">
        <v>135.56</v>
      </c>
      <c r="AE22" s="4">
        <v>24</v>
      </c>
      <c r="AF22" s="18">
        <f t="shared" si="3"/>
        <v>0.24</v>
      </c>
      <c r="AR22" s="4">
        <v>16</v>
      </c>
      <c r="AS22" s="4">
        <v>108.86</v>
      </c>
      <c r="AT22" s="4">
        <v>15</v>
      </c>
      <c r="AU22" s="18">
        <f t="shared" si="4"/>
        <v>0.15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382.95</v>
      </c>
      <c r="P23" s="4">
        <v>74</v>
      </c>
      <c r="Q23" s="18">
        <f t="shared" si="2"/>
        <v>0.74</v>
      </c>
      <c r="AC23" s="4">
        <v>17</v>
      </c>
      <c r="AD23" s="4">
        <v>98.85</v>
      </c>
      <c r="AE23" s="4">
        <v>17</v>
      </c>
      <c r="AF23" s="18">
        <f t="shared" si="3"/>
        <v>0.17</v>
      </c>
      <c r="AR23" s="4">
        <v>17</v>
      </c>
      <c r="AS23" s="4">
        <v>86.62</v>
      </c>
      <c r="AT23" s="4">
        <v>16</v>
      </c>
      <c r="AU23" s="18">
        <f t="shared" si="4"/>
        <v>0.16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243.42</v>
      </c>
      <c r="P24" s="4">
        <v>95</v>
      </c>
      <c r="Q24" s="18">
        <f t="shared" si="2"/>
        <v>0.95</v>
      </c>
      <c r="AC24" s="4">
        <v>18</v>
      </c>
      <c r="AD24" s="4">
        <v>194.9</v>
      </c>
      <c r="AE24" s="4">
        <v>44</v>
      </c>
      <c r="AF24" s="18">
        <f t="shared" si="3"/>
        <v>0.44</v>
      </c>
      <c r="AR24" s="4">
        <v>18</v>
      </c>
      <c r="AS24" s="4">
        <v>116.08</v>
      </c>
      <c r="AT24" s="4">
        <v>16</v>
      </c>
      <c r="AU24" s="18">
        <f t="shared" si="4"/>
        <v>0.16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299.54000000000002</v>
      </c>
      <c r="P25" s="4">
        <v>93</v>
      </c>
      <c r="Q25" s="18">
        <f t="shared" si="2"/>
        <v>0.93</v>
      </c>
      <c r="AC25" s="4">
        <v>19</v>
      </c>
      <c r="AD25" s="4">
        <v>30.47</v>
      </c>
      <c r="AE25" s="4">
        <v>4</v>
      </c>
      <c r="AF25" s="18">
        <f t="shared" si="3"/>
        <v>0.04</v>
      </c>
      <c r="AR25" s="4">
        <v>19</v>
      </c>
      <c r="AS25" s="4">
        <v>30.47</v>
      </c>
      <c r="AT25" s="4">
        <v>4</v>
      </c>
      <c r="AU25" s="18">
        <f t="shared" si="4"/>
        <v>0.04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67.17</v>
      </c>
      <c r="P26" s="4">
        <v>14</v>
      </c>
      <c r="Q26" s="18">
        <f t="shared" si="2"/>
        <v>0.14000000000000001</v>
      </c>
      <c r="AC26" s="4">
        <v>20</v>
      </c>
      <c r="AD26" s="4">
        <v>67.16</v>
      </c>
      <c r="AE26" s="4">
        <v>10</v>
      </c>
      <c r="AF26" s="18">
        <f t="shared" si="3"/>
        <v>0.1</v>
      </c>
      <c r="AR26" s="4">
        <v>20</v>
      </c>
      <c r="AS26" s="4">
        <v>49.94</v>
      </c>
      <c r="AT26" s="4">
        <v>7</v>
      </c>
      <c r="AU26" s="18">
        <f t="shared" si="4"/>
        <v>7.0000000000000007E-2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100</v>
      </c>
      <c r="B32" s="15">
        <f>B7</f>
        <v>100</v>
      </c>
      <c r="C32" s="15">
        <f t="shared" ref="C32:D32" si="8">C7</f>
        <v>100</v>
      </c>
      <c r="D32" s="15">
        <f t="shared" si="8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8">
        <f>I32/A$32</f>
        <v>0.92</v>
      </c>
      <c r="K32" s="14">
        <f>AVERAGE(H32:H41)</f>
        <v>212.55800000000005</v>
      </c>
      <c r="L32" s="14">
        <f>AVERAGEIF(H32:H41,"&gt;0")</f>
        <v>212.55800000000005</v>
      </c>
      <c r="M32" s="17">
        <f>AVERAGE(J32:J41)</f>
        <v>0.94299999999999995</v>
      </c>
      <c r="N32" s="4">
        <v>1</v>
      </c>
      <c r="O32" s="4">
        <v>133.33000000000001</v>
      </c>
      <c r="P32" s="4">
        <v>100</v>
      </c>
      <c r="Q32" s="18">
        <f>P32/A$33</f>
        <v>1</v>
      </c>
      <c r="R32" s="94">
        <f>AVERAGE(O32:O51)</f>
        <v>144.80549999999999</v>
      </c>
      <c r="S32" s="94">
        <f>AVERAGEIF(O32:O51,"&gt;0")</f>
        <v>144.80549999999999</v>
      </c>
      <c r="T32" s="94">
        <f>VAR(O32:O51)</f>
        <v>232.14400500000306</v>
      </c>
      <c r="U32" s="94">
        <f>STDEV(O32:O51)</f>
        <v>15.236272674115643</v>
      </c>
      <c r="V32" s="95">
        <f>AVERAGE(Q32:Q51)</f>
        <v>1</v>
      </c>
      <c r="W32" s="46">
        <v>145</v>
      </c>
      <c r="X32" s="64">
        <v>7.13</v>
      </c>
      <c r="Y32" s="64">
        <v>100</v>
      </c>
      <c r="Z32" s="64">
        <v>0</v>
      </c>
      <c r="AA32" s="47">
        <f>Y32/$A33</f>
        <v>1</v>
      </c>
      <c r="AB32" s="47">
        <f>Z32/$A$33</f>
        <v>0</v>
      </c>
      <c r="AC32" s="4">
        <v>1</v>
      </c>
      <c r="AD32" s="4">
        <v>152.80000000000001</v>
      </c>
      <c r="AE32" s="4">
        <v>92</v>
      </c>
      <c r="AF32" s="18">
        <f t="shared" ref="AF32:AF51" si="9">AE32/A$34</f>
        <v>0.92</v>
      </c>
      <c r="AG32" s="94">
        <f>AVERAGE(AD32:AD51)</f>
        <v>225.03350000000006</v>
      </c>
      <c r="AH32" s="94">
        <f>AVERAGEIF(AD32:AD51,"&gt;0")</f>
        <v>225.03350000000006</v>
      </c>
      <c r="AI32" s="94">
        <f>VAR(AD32:AD51)</f>
        <v>3519.126971315764</v>
      </c>
      <c r="AJ32" s="94">
        <f>STDEV(AD32:AD51)</f>
        <v>59.32222999277559</v>
      </c>
      <c r="AK32" s="95">
        <f>AVERAGE(AF32:AF51)</f>
        <v>0.90800000000000003</v>
      </c>
      <c r="AL32" s="50">
        <v>225</v>
      </c>
      <c r="AM32" s="65">
        <v>27.8</v>
      </c>
      <c r="AN32" s="65">
        <v>91.2</v>
      </c>
      <c r="AO32" s="65">
        <v>8.89</v>
      </c>
      <c r="AP32" s="51">
        <f>AN32/$A34</f>
        <v>0.91200000000000003</v>
      </c>
      <c r="AQ32" s="51">
        <f>AO32/$A$34</f>
        <v>8.8900000000000007E-2</v>
      </c>
      <c r="AR32" s="4">
        <v>1</v>
      </c>
      <c r="AS32" s="4">
        <v>194.48</v>
      </c>
      <c r="AT32" s="4">
        <v>92</v>
      </c>
      <c r="AU32" s="18">
        <f>AT32/A$35</f>
        <v>0.92</v>
      </c>
      <c r="AV32" s="94">
        <f>AVERAGE(AS32:AS51)</f>
        <v>226.81150000000008</v>
      </c>
      <c r="AW32" s="94">
        <f>AVERAGEIF(AS32:AS51,"&gt;0")</f>
        <v>226.81150000000008</v>
      </c>
      <c r="AX32" s="94">
        <f>VAR(AS32:AS51)</f>
        <v>7808.9959607894389</v>
      </c>
      <c r="AY32" s="94">
        <f>STDEV(AS32:AS51)</f>
        <v>88.36852358611317</v>
      </c>
      <c r="AZ32" s="95">
        <f>AVERAGE(AU32:AU51)</f>
        <v>0.72550000000000003</v>
      </c>
      <c r="BA32" s="185">
        <v>227</v>
      </c>
      <c r="BB32" s="186">
        <v>41.4</v>
      </c>
      <c r="BC32" s="186">
        <v>72.599999999999994</v>
      </c>
      <c r="BD32" s="186">
        <v>14</v>
      </c>
      <c r="BE32" s="187">
        <f>BC32/$A35</f>
        <v>0.72599999999999998</v>
      </c>
      <c r="BF32" s="187">
        <f>BD32/$A$35</f>
        <v>0.14000000000000001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10">A8</f>
        <v>100</v>
      </c>
      <c r="B33" s="16">
        <f t="shared" ref="B33:D36" si="11">B8</f>
        <v>70</v>
      </c>
      <c r="C33" s="16">
        <f t="shared" si="11"/>
        <v>70</v>
      </c>
      <c r="D33" s="16">
        <f t="shared" si="11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8">
        <f t="shared" ref="J33:J41" si="12">I33/A$7</f>
        <v>0.97</v>
      </c>
      <c r="N33" s="4">
        <v>2</v>
      </c>
      <c r="O33" s="4">
        <v>150.57</v>
      </c>
      <c r="P33" s="4">
        <v>100</v>
      </c>
      <c r="Q33" s="18">
        <f t="shared" ref="Q33:Q51" si="13">P33/A$33</f>
        <v>1</v>
      </c>
      <c r="AC33" s="4">
        <v>2</v>
      </c>
      <c r="AD33" s="4">
        <v>231.17</v>
      </c>
      <c r="AE33" s="4">
        <v>96</v>
      </c>
      <c r="AF33" s="18">
        <f t="shared" si="9"/>
        <v>0.96</v>
      </c>
      <c r="AO33" s="66"/>
      <c r="AR33" s="4">
        <v>2</v>
      </c>
      <c r="AS33" s="4">
        <v>270.08</v>
      </c>
      <c r="AT33" s="4">
        <v>92</v>
      </c>
      <c r="AU33" s="18">
        <f t="shared" ref="AU33:AU51" si="14">AT33/A$35</f>
        <v>0.92</v>
      </c>
      <c r="BG33" s="4">
        <v>2</v>
      </c>
      <c r="BH33" s="4"/>
      <c r="BI33" s="4"/>
      <c r="BJ33" s="18">
        <f t="shared" ref="BJ33:BJ51" si="15">BI33/A$36</f>
        <v>0</v>
      </c>
    </row>
    <row r="34" spans="1:62">
      <c r="A34" s="4">
        <f t="shared" si="10"/>
        <v>100</v>
      </c>
      <c r="B34" s="49">
        <f t="shared" si="11"/>
        <v>100</v>
      </c>
      <c r="C34" s="49">
        <f t="shared" si="11"/>
        <v>100</v>
      </c>
      <c r="D34" s="49">
        <f t="shared" si="11"/>
        <v>0.01</v>
      </c>
      <c r="F34" s="4">
        <v>3</v>
      </c>
      <c r="G34" s="1">
        <v>15</v>
      </c>
      <c r="H34" s="4">
        <v>147.79</v>
      </c>
      <c r="I34" s="4">
        <v>99</v>
      </c>
      <c r="J34" s="18">
        <f t="shared" si="12"/>
        <v>0.99</v>
      </c>
      <c r="N34" s="4">
        <v>3</v>
      </c>
      <c r="O34" s="4">
        <v>116.09</v>
      </c>
      <c r="P34" s="4">
        <v>100</v>
      </c>
      <c r="Q34" s="18">
        <f t="shared" si="13"/>
        <v>1</v>
      </c>
      <c r="AC34" s="4">
        <v>3</v>
      </c>
      <c r="AD34" s="4">
        <v>147.79</v>
      </c>
      <c r="AE34" s="4">
        <v>99</v>
      </c>
      <c r="AF34" s="18">
        <f t="shared" si="9"/>
        <v>0.99</v>
      </c>
      <c r="AR34" s="4">
        <v>3</v>
      </c>
      <c r="AS34" s="4">
        <v>180.03</v>
      </c>
      <c r="AT34" s="4">
        <v>97</v>
      </c>
      <c r="AU34" s="18">
        <f t="shared" si="14"/>
        <v>0.97</v>
      </c>
      <c r="BG34" s="4">
        <v>3</v>
      </c>
      <c r="BH34" s="4"/>
      <c r="BI34" s="4"/>
      <c r="BJ34" s="18">
        <f t="shared" si="15"/>
        <v>0</v>
      </c>
    </row>
    <row r="35" spans="1:62">
      <c r="A35" s="4">
        <f t="shared" si="10"/>
        <v>100</v>
      </c>
      <c r="B35" s="52">
        <f t="shared" si="11"/>
        <v>112</v>
      </c>
      <c r="C35" s="52">
        <f t="shared" si="11"/>
        <v>112</v>
      </c>
      <c r="D35" s="52">
        <f t="shared" si="11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8">
        <f t="shared" si="12"/>
        <v>0.97</v>
      </c>
      <c r="N35" s="4">
        <v>4</v>
      </c>
      <c r="O35" s="4">
        <v>138.32</v>
      </c>
      <c r="P35" s="4">
        <v>100</v>
      </c>
      <c r="Q35" s="18">
        <f t="shared" si="13"/>
        <v>1</v>
      </c>
      <c r="AC35" s="4">
        <v>4</v>
      </c>
      <c r="AD35" s="4">
        <v>194.48</v>
      </c>
      <c r="AE35" s="4">
        <v>97</v>
      </c>
      <c r="AF35" s="18">
        <f t="shared" si="9"/>
        <v>0.97</v>
      </c>
      <c r="AR35" s="4">
        <v>4</v>
      </c>
      <c r="AS35" s="4">
        <v>221.16</v>
      </c>
      <c r="AT35" s="4">
        <v>97</v>
      </c>
      <c r="AU35" s="18">
        <f t="shared" si="14"/>
        <v>0.97</v>
      </c>
      <c r="BG35" s="4">
        <v>4</v>
      </c>
      <c r="BH35" s="4"/>
      <c r="BI35" s="4"/>
      <c r="BJ35" s="18">
        <f t="shared" si="15"/>
        <v>0</v>
      </c>
    </row>
    <row r="36" spans="1:62">
      <c r="A36" s="4">
        <f t="shared" si="10"/>
        <v>100</v>
      </c>
      <c r="B36" s="169">
        <f t="shared" si="11"/>
        <v>112</v>
      </c>
      <c r="C36" s="169">
        <f t="shared" si="11"/>
        <v>112</v>
      </c>
      <c r="D36" s="169">
        <f t="shared" si="11"/>
        <v>7.9719387755102043E-3</v>
      </c>
      <c r="F36" s="4">
        <v>5</v>
      </c>
      <c r="G36" s="1">
        <v>15</v>
      </c>
      <c r="H36" s="4">
        <v>218.94</v>
      </c>
      <c r="I36" s="4">
        <v>90</v>
      </c>
      <c r="J36" s="18">
        <f t="shared" si="12"/>
        <v>0.9</v>
      </c>
      <c r="N36" s="4">
        <v>5</v>
      </c>
      <c r="O36" s="4">
        <v>170.02</v>
      </c>
      <c r="P36" s="4">
        <v>100</v>
      </c>
      <c r="Q36" s="18">
        <f t="shared" si="13"/>
        <v>1</v>
      </c>
      <c r="AC36" s="4">
        <v>5</v>
      </c>
      <c r="AD36" s="4">
        <v>218.94</v>
      </c>
      <c r="AE36" s="4">
        <v>90</v>
      </c>
      <c r="AF36" s="18">
        <f t="shared" si="9"/>
        <v>0.9</v>
      </c>
      <c r="AR36" s="4">
        <v>5</v>
      </c>
      <c r="AS36" s="4">
        <v>172.25</v>
      </c>
      <c r="AT36" s="4">
        <v>57</v>
      </c>
      <c r="AU36" s="18">
        <f t="shared" si="14"/>
        <v>0.56999999999999995</v>
      </c>
      <c r="BG36" s="4">
        <v>5</v>
      </c>
      <c r="BH36" s="4"/>
      <c r="BI36" s="4"/>
      <c r="BJ36" s="18">
        <f t="shared" si="15"/>
        <v>0</v>
      </c>
    </row>
    <row r="37" spans="1:62">
      <c r="A37" s="1"/>
      <c r="F37" s="4">
        <v>6</v>
      </c>
      <c r="G37" s="1">
        <v>15</v>
      </c>
      <c r="H37" s="4">
        <v>236.19</v>
      </c>
      <c r="I37" s="4">
        <v>77</v>
      </c>
      <c r="J37" s="18">
        <f t="shared" si="12"/>
        <v>0.77</v>
      </c>
      <c r="N37" s="4">
        <v>6</v>
      </c>
      <c r="O37" s="4">
        <v>162.78</v>
      </c>
      <c r="P37" s="4">
        <v>100</v>
      </c>
      <c r="Q37" s="18">
        <f t="shared" si="13"/>
        <v>1</v>
      </c>
      <c r="AC37" s="4">
        <v>6</v>
      </c>
      <c r="AD37" s="4">
        <v>236.19</v>
      </c>
      <c r="AE37" s="4">
        <v>77</v>
      </c>
      <c r="AF37" s="18">
        <f t="shared" si="9"/>
        <v>0.77</v>
      </c>
      <c r="AR37" s="4">
        <v>6</v>
      </c>
      <c r="AS37" s="4">
        <v>267.86</v>
      </c>
      <c r="AT37" s="4">
        <v>78</v>
      </c>
      <c r="AU37" s="18">
        <f t="shared" si="14"/>
        <v>0.78</v>
      </c>
      <c r="BG37" s="4">
        <v>6</v>
      </c>
      <c r="BH37" s="4"/>
      <c r="BI37" s="4"/>
      <c r="BJ37" s="18">
        <f t="shared" si="15"/>
        <v>0</v>
      </c>
    </row>
    <row r="38" spans="1:62">
      <c r="F38" s="4">
        <v>7</v>
      </c>
      <c r="G38" s="1">
        <v>15</v>
      </c>
      <c r="H38" s="4">
        <v>218.94</v>
      </c>
      <c r="I38" s="4">
        <v>99</v>
      </c>
      <c r="J38" s="18">
        <f t="shared" si="12"/>
        <v>0.99</v>
      </c>
      <c r="N38" s="4">
        <v>7</v>
      </c>
      <c r="O38" s="4">
        <v>152.77000000000001</v>
      </c>
      <c r="P38" s="4">
        <v>100</v>
      </c>
      <c r="Q38" s="18">
        <f t="shared" si="13"/>
        <v>1</v>
      </c>
      <c r="AC38" s="4">
        <v>7</v>
      </c>
      <c r="AD38" s="4">
        <v>218.94</v>
      </c>
      <c r="AE38" s="4">
        <v>99</v>
      </c>
      <c r="AF38" s="18">
        <f t="shared" si="9"/>
        <v>0.99</v>
      </c>
      <c r="AR38" s="4">
        <v>7</v>
      </c>
      <c r="AS38" s="4">
        <v>253.43</v>
      </c>
      <c r="AT38" s="4">
        <v>97</v>
      </c>
      <c r="AU38" s="18">
        <f t="shared" si="14"/>
        <v>0.97</v>
      </c>
      <c r="BG38" s="4">
        <v>7</v>
      </c>
      <c r="BH38" s="4"/>
      <c r="BI38" s="4"/>
      <c r="BJ38" s="18">
        <f t="shared" si="15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8">
        <f t="shared" si="12"/>
        <v>0.99</v>
      </c>
      <c r="N39" s="4">
        <v>8</v>
      </c>
      <c r="O39" s="4">
        <v>135.56</v>
      </c>
      <c r="P39" s="4">
        <v>100</v>
      </c>
      <c r="Q39" s="18">
        <f t="shared" si="13"/>
        <v>1</v>
      </c>
      <c r="AC39" s="4">
        <v>8</v>
      </c>
      <c r="AD39" s="4">
        <v>236.2</v>
      </c>
      <c r="AE39" s="4">
        <v>99</v>
      </c>
      <c r="AF39" s="18">
        <f t="shared" si="9"/>
        <v>0.99</v>
      </c>
      <c r="AR39" s="4">
        <v>8</v>
      </c>
      <c r="AS39" s="4">
        <v>49.93</v>
      </c>
      <c r="AT39" s="4">
        <v>10</v>
      </c>
      <c r="AU39" s="18">
        <f t="shared" si="14"/>
        <v>0.1</v>
      </c>
      <c r="BG39" s="4">
        <v>8</v>
      </c>
      <c r="BH39" s="4"/>
      <c r="BI39" s="4"/>
      <c r="BJ39" s="18">
        <f t="shared" si="15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8">
        <f t="shared" si="12"/>
        <v>0.99</v>
      </c>
      <c r="N40" s="4">
        <v>9</v>
      </c>
      <c r="O40" s="4">
        <v>145.54</v>
      </c>
      <c r="P40" s="4">
        <v>100</v>
      </c>
      <c r="Q40" s="18">
        <f t="shared" si="13"/>
        <v>1</v>
      </c>
      <c r="AC40" s="4">
        <v>9</v>
      </c>
      <c r="AD40" s="4">
        <v>213.95</v>
      </c>
      <c r="AE40" s="4">
        <v>99</v>
      </c>
      <c r="AF40" s="18">
        <f t="shared" si="9"/>
        <v>0.99</v>
      </c>
      <c r="AR40" s="4">
        <v>9</v>
      </c>
      <c r="AS40" s="4">
        <v>257.88</v>
      </c>
      <c r="AT40" s="4">
        <v>94</v>
      </c>
      <c r="AU40" s="18">
        <f t="shared" si="14"/>
        <v>0.94</v>
      </c>
      <c r="BG40" s="4">
        <v>9</v>
      </c>
      <c r="BH40" s="4"/>
      <c r="BI40" s="4"/>
      <c r="BJ40" s="18">
        <f t="shared" si="15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8">
        <f t="shared" si="12"/>
        <v>0.94</v>
      </c>
      <c r="N41" s="4">
        <v>10</v>
      </c>
      <c r="O41" s="4">
        <v>140.55000000000001</v>
      </c>
      <c r="P41" s="4">
        <v>100</v>
      </c>
      <c r="Q41" s="18">
        <f t="shared" si="13"/>
        <v>1</v>
      </c>
      <c r="AC41" s="4">
        <v>10</v>
      </c>
      <c r="AD41" s="4">
        <v>275.10000000000002</v>
      </c>
      <c r="AE41" s="4">
        <v>95</v>
      </c>
      <c r="AF41" s="18">
        <f t="shared" si="9"/>
        <v>0.95</v>
      </c>
      <c r="AR41" s="4">
        <v>10</v>
      </c>
      <c r="AS41" s="4">
        <v>257.83999999999997</v>
      </c>
      <c r="AT41" s="4">
        <v>87</v>
      </c>
      <c r="AU41" s="18">
        <f t="shared" si="14"/>
        <v>0.87</v>
      </c>
      <c r="BG41" s="4">
        <v>10</v>
      </c>
      <c r="BH41" s="4"/>
      <c r="BI41" s="4"/>
      <c r="BJ41" s="18">
        <f t="shared" si="15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8">
        <f t="shared" si="13"/>
        <v>1</v>
      </c>
      <c r="AC42" s="4">
        <v>11</v>
      </c>
      <c r="AD42" s="4">
        <v>250.62</v>
      </c>
      <c r="AE42" s="4">
        <v>100</v>
      </c>
      <c r="AF42" s="18">
        <f t="shared" si="9"/>
        <v>1</v>
      </c>
      <c r="AR42" s="4">
        <v>11</v>
      </c>
      <c r="AS42" s="4">
        <v>262.86</v>
      </c>
      <c r="AT42" s="4">
        <v>94</v>
      </c>
      <c r="AU42" s="18">
        <f t="shared" si="14"/>
        <v>0.94</v>
      </c>
      <c r="BG42" s="4">
        <v>11</v>
      </c>
      <c r="BH42" s="4"/>
      <c r="BI42" s="4"/>
      <c r="BJ42" s="18">
        <f t="shared" si="15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8">
        <f t="shared" si="13"/>
        <v>1</v>
      </c>
      <c r="AC43" s="4">
        <v>12</v>
      </c>
      <c r="AD43" s="4">
        <v>243.4</v>
      </c>
      <c r="AE43" s="4">
        <v>100</v>
      </c>
      <c r="AF43" s="18">
        <f t="shared" si="9"/>
        <v>1</v>
      </c>
      <c r="AR43" s="4">
        <v>12</v>
      </c>
      <c r="AS43" s="4">
        <v>160.01</v>
      </c>
      <c r="AT43" s="4">
        <v>44</v>
      </c>
      <c r="AU43" s="18">
        <f t="shared" si="14"/>
        <v>0.44</v>
      </c>
      <c r="BG43" s="4">
        <v>12</v>
      </c>
      <c r="BH43" s="4"/>
      <c r="BI43" s="4"/>
      <c r="BJ43" s="18">
        <f t="shared" si="15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8">
        <f t="shared" si="13"/>
        <v>1</v>
      </c>
      <c r="AC44" s="4">
        <v>13</v>
      </c>
      <c r="AD44" s="4">
        <v>231.17</v>
      </c>
      <c r="AE44" s="4">
        <v>90</v>
      </c>
      <c r="AF44" s="18">
        <f t="shared" si="9"/>
        <v>0.9</v>
      </c>
      <c r="AR44" s="4">
        <v>13</v>
      </c>
      <c r="AS44" s="4">
        <v>285.11</v>
      </c>
      <c r="AT44" s="4">
        <v>80</v>
      </c>
      <c r="AU44" s="18">
        <f t="shared" si="14"/>
        <v>0.8</v>
      </c>
      <c r="BG44" s="4">
        <v>13</v>
      </c>
      <c r="BH44" s="4"/>
      <c r="BI44" s="4"/>
      <c r="BJ44" s="18">
        <f t="shared" si="15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8">
        <f t="shared" si="13"/>
        <v>1</v>
      </c>
      <c r="AC45" s="4">
        <v>14</v>
      </c>
      <c r="AD45" s="4">
        <v>334.03</v>
      </c>
      <c r="AE45" s="4">
        <v>98</v>
      </c>
      <c r="AF45" s="18">
        <f t="shared" si="9"/>
        <v>0.98</v>
      </c>
      <c r="AR45" s="4">
        <v>14</v>
      </c>
      <c r="AS45" s="4">
        <v>421.88</v>
      </c>
      <c r="AT45" s="4">
        <v>84</v>
      </c>
      <c r="AU45" s="18">
        <f t="shared" si="14"/>
        <v>0.84</v>
      </c>
      <c r="BG45" s="4">
        <v>14</v>
      </c>
      <c r="BH45" s="4"/>
      <c r="BI45" s="4"/>
      <c r="BJ45" s="18">
        <f t="shared" si="15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8">
        <f t="shared" si="13"/>
        <v>1</v>
      </c>
      <c r="AC46" s="4">
        <v>15</v>
      </c>
      <c r="AD46" s="4">
        <v>236.19</v>
      </c>
      <c r="AE46" s="4">
        <v>89</v>
      </c>
      <c r="AF46" s="18">
        <f t="shared" si="9"/>
        <v>0.89</v>
      </c>
      <c r="AR46" s="4">
        <v>15</v>
      </c>
      <c r="AS46" s="4">
        <v>250.64</v>
      </c>
      <c r="AT46" s="4">
        <v>39</v>
      </c>
      <c r="AU46" s="18">
        <f t="shared" si="14"/>
        <v>0.39</v>
      </c>
      <c r="BG46" s="4">
        <v>15</v>
      </c>
      <c r="BH46" s="4"/>
      <c r="BI46" s="4"/>
      <c r="BJ46" s="18">
        <f t="shared" si="15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8">
        <f t="shared" si="13"/>
        <v>1</v>
      </c>
      <c r="AC47" s="4">
        <v>16</v>
      </c>
      <c r="AD47" s="4">
        <v>231.16</v>
      </c>
      <c r="AE47" s="4">
        <v>97</v>
      </c>
      <c r="AF47" s="18">
        <f t="shared" si="9"/>
        <v>0.97</v>
      </c>
      <c r="AR47" s="4">
        <v>16</v>
      </c>
      <c r="AS47" s="4">
        <v>243.41</v>
      </c>
      <c r="AT47" s="4">
        <v>82</v>
      </c>
      <c r="AU47" s="18">
        <f t="shared" si="14"/>
        <v>0.82</v>
      </c>
      <c r="BG47" s="4">
        <v>16</v>
      </c>
      <c r="BH47" s="4"/>
      <c r="BI47" s="4"/>
      <c r="BJ47" s="18">
        <f t="shared" si="15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8">
        <f t="shared" si="13"/>
        <v>1</v>
      </c>
      <c r="AC48" s="4">
        <v>17</v>
      </c>
      <c r="AD48" s="4">
        <v>341.24</v>
      </c>
      <c r="AE48" s="4">
        <v>99</v>
      </c>
      <c r="AF48" s="18">
        <f t="shared" si="9"/>
        <v>0.99</v>
      </c>
      <c r="AR48" s="4">
        <v>17</v>
      </c>
      <c r="AS48" s="4">
        <v>98.86</v>
      </c>
      <c r="AT48" s="4">
        <v>23</v>
      </c>
      <c r="AU48" s="18">
        <f t="shared" si="14"/>
        <v>0.23</v>
      </c>
      <c r="BG48" s="4">
        <v>17</v>
      </c>
      <c r="BH48" s="4"/>
      <c r="BI48" s="4"/>
      <c r="BJ48" s="18">
        <f t="shared" si="15"/>
        <v>0</v>
      </c>
    </row>
    <row r="49" spans="1:73">
      <c r="F49" s="4">
        <v>18</v>
      </c>
      <c r="N49" s="4">
        <v>18</v>
      </c>
      <c r="O49" s="4">
        <v>133.32</v>
      </c>
      <c r="P49" s="4">
        <v>100</v>
      </c>
      <c r="Q49" s="18">
        <f t="shared" si="13"/>
        <v>1</v>
      </c>
      <c r="AC49" s="4">
        <v>18</v>
      </c>
      <c r="AD49" s="4">
        <v>250.65</v>
      </c>
      <c r="AE49" s="4">
        <v>100</v>
      </c>
      <c r="AF49" s="18">
        <v>0.93</v>
      </c>
      <c r="AR49" s="4">
        <v>18</v>
      </c>
      <c r="AS49" s="4">
        <v>292.32</v>
      </c>
      <c r="AT49" s="4">
        <v>99</v>
      </c>
      <c r="AU49" s="18">
        <f t="shared" si="14"/>
        <v>0.99</v>
      </c>
      <c r="BG49" s="4">
        <v>18</v>
      </c>
      <c r="BH49" s="4"/>
      <c r="BI49" s="4"/>
      <c r="BJ49" s="18">
        <f t="shared" si="15"/>
        <v>0</v>
      </c>
    </row>
    <row r="50" spans="1:73">
      <c r="F50" s="4">
        <v>19</v>
      </c>
      <c r="N50" s="4">
        <v>19</v>
      </c>
      <c r="O50" s="4">
        <v>133.34</v>
      </c>
      <c r="P50" s="4">
        <v>100</v>
      </c>
      <c r="Q50" s="18">
        <f t="shared" si="13"/>
        <v>1</v>
      </c>
      <c r="AC50" s="4">
        <v>19</v>
      </c>
      <c r="AD50" s="4">
        <v>182.26</v>
      </c>
      <c r="AE50" s="4">
        <v>93</v>
      </c>
      <c r="AF50" s="18">
        <f t="shared" si="9"/>
        <v>0.93</v>
      </c>
      <c r="AR50" s="4">
        <v>19</v>
      </c>
      <c r="AS50" s="4">
        <v>329.02</v>
      </c>
      <c r="AT50" s="4">
        <v>91</v>
      </c>
      <c r="AU50" s="18">
        <f t="shared" si="14"/>
        <v>0.91</v>
      </c>
      <c r="BG50" s="4">
        <v>19</v>
      </c>
      <c r="BH50" s="4"/>
      <c r="BI50" s="4"/>
      <c r="BJ50" s="18">
        <f t="shared" si="15"/>
        <v>0</v>
      </c>
    </row>
    <row r="51" spans="1:73">
      <c r="F51" s="4">
        <v>20</v>
      </c>
      <c r="N51" s="4">
        <v>20</v>
      </c>
      <c r="O51" s="4">
        <v>182.24</v>
      </c>
      <c r="P51" s="4">
        <v>100</v>
      </c>
      <c r="Q51" s="18">
        <f t="shared" si="13"/>
        <v>1</v>
      </c>
      <c r="AC51" s="4">
        <v>20</v>
      </c>
      <c r="AD51" s="4">
        <v>74.39</v>
      </c>
      <c r="AE51" s="4">
        <v>14</v>
      </c>
      <c r="AF51" s="18">
        <f t="shared" si="9"/>
        <v>0.14000000000000001</v>
      </c>
      <c r="AR51" s="4">
        <v>20</v>
      </c>
      <c r="AS51" s="4">
        <v>67.180000000000007</v>
      </c>
      <c r="AT51" s="4">
        <v>14</v>
      </c>
      <c r="AU51" s="18">
        <f t="shared" si="14"/>
        <v>0.14000000000000001</v>
      </c>
      <c r="BG51" s="4">
        <v>20</v>
      </c>
      <c r="BH51" s="4"/>
      <c r="BI51" s="4"/>
      <c r="BJ51" s="18">
        <f t="shared" si="15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100</v>
      </c>
      <c r="B57" s="15">
        <f>B32</f>
        <v>100</v>
      </c>
      <c r="C57" s="15">
        <f t="shared" ref="C57:D57" si="16">C32</f>
        <v>100</v>
      </c>
      <c r="D57" s="15">
        <f t="shared" si="16"/>
        <v>0.01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133.33000000000001</v>
      </c>
      <c r="P57" s="4">
        <v>100</v>
      </c>
      <c r="Q57" s="18">
        <f>P57/A$33</f>
        <v>1</v>
      </c>
      <c r="R57" s="94">
        <f>AVERAGE(O57:O76)</f>
        <v>144.80549999999999</v>
      </c>
      <c r="S57" s="94">
        <f>AVERAGEIF(O57:O76,"&gt;0")</f>
        <v>144.80549999999999</v>
      </c>
      <c r="T57" s="94">
        <f>VAR(O57:O76)</f>
        <v>232.14400500000306</v>
      </c>
      <c r="U57" s="94">
        <f>STDEV(O57:O76)</f>
        <v>15.236272674115643</v>
      </c>
      <c r="V57" s="95">
        <f>AVERAGE(Q57:Q76)</f>
        <v>1</v>
      </c>
      <c r="W57" s="46">
        <v>145</v>
      </c>
      <c r="X57" s="64">
        <v>7.13</v>
      </c>
      <c r="Y57" s="64">
        <v>100</v>
      </c>
      <c r="Z57" s="64">
        <v>0</v>
      </c>
      <c r="AA57" s="47">
        <f>Y57/$A58</f>
        <v>1</v>
      </c>
      <c r="AB57" s="47">
        <f>Z57/$A$33</f>
        <v>0</v>
      </c>
      <c r="AC57" s="4">
        <v>1</v>
      </c>
      <c r="AD57" s="4">
        <v>152.80000000000001</v>
      </c>
      <c r="AE57" s="4">
        <v>92</v>
      </c>
      <c r="AF57" s="18">
        <f t="shared" ref="AF57:AF76" si="17">AE57/A$34</f>
        <v>0.92</v>
      </c>
      <c r="AG57" s="94">
        <f>AVERAGE(AD57:AD76)</f>
        <v>225.03350000000006</v>
      </c>
      <c r="AH57" s="94">
        <f>AVERAGEIF(AD57:AD76,"&gt;0")</f>
        <v>225.03350000000006</v>
      </c>
      <c r="AI57" s="94">
        <f>VAR(AD57:AD76)</f>
        <v>3519.126971315764</v>
      </c>
      <c r="AJ57" s="94">
        <f>STDEV(AD57:AD76)</f>
        <v>59.32222999277559</v>
      </c>
      <c r="AK57" s="95">
        <f>AVERAGE(AF57:AF76)</f>
        <v>0.90800000000000003</v>
      </c>
      <c r="AL57" s="50">
        <v>225</v>
      </c>
      <c r="AM57" s="65">
        <v>27.8</v>
      </c>
      <c r="AN57" s="65">
        <v>91.2</v>
      </c>
      <c r="AO57" s="65">
        <v>8.89</v>
      </c>
      <c r="AP57" s="51">
        <f>AN57/$A59</f>
        <v>0.91200000000000003</v>
      </c>
      <c r="AQ57" s="51">
        <f>AO57/$A$34</f>
        <v>8.8900000000000007E-2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8">A33</f>
        <v>100</v>
      </c>
      <c r="B58" s="16">
        <f t="shared" ref="B58:D58" si="19">B33</f>
        <v>70</v>
      </c>
      <c r="C58" s="16">
        <f t="shared" si="19"/>
        <v>70</v>
      </c>
      <c r="D58" s="16">
        <f t="shared" si="19"/>
        <v>2.0408163265306121E-2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150.57</v>
      </c>
      <c r="P58" s="4">
        <v>100</v>
      </c>
      <c r="Q58" s="18">
        <f t="shared" ref="Q58:Q76" si="20">P58/A$33</f>
        <v>1</v>
      </c>
      <c r="AC58" s="4">
        <v>2</v>
      </c>
      <c r="AD58" s="4">
        <v>231.17</v>
      </c>
      <c r="AE58" s="4">
        <v>96</v>
      </c>
      <c r="AF58" s="18">
        <f t="shared" si="17"/>
        <v>0.96</v>
      </c>
      <c r="AO58" s="66"/>
      <c r="AR58" s="4">
        <v>2</v>
      </c>
      <c r="AS58" s="4"/>
      <c r="AT58" s="4"/>
      <c r="AU58" s="18">
        <f t="shared" ref="AU58:AU76" si="21">AT58/A$35</f>
        <v>0</v>
      </c>
      <c r="BG58" s="4">
        <v>2</v>
      </c>
      <c r="BH58" s="4"/>
      <c r="BI58" s="4"/>
      <c r="BJ58" s="18">
        <f t="shared" ref="BJ58:BJ76" si="22">BI58/A$61</f>
        <v>0</v>
      </c>
    </row>
    <row r="59" spans="1:73">
      <c r="A59" s="4">
        <f t="shared" si="18"/>
        <v>100</v>
      </c>
      <c r="B59" s="49">
        <f t="shared" ref="B59:D59" si="23">B34</f>
        <v>100</v>
      </c>
      <c r="C59" s="49">
        <f t="shared" si="23"/>
        <v>100</v>
      </c>
      <c r="D59" s="49">
        <f t="shared" si="23"/>
        <v>0.01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116.09</v>
      </c>
      <c r="P59" s="4">
        <v>100</v>
      </c>
      <c r="Q59" s="18">
        <f t="shared" si="20"/>
        <v>1</v>
      </c>
      <c r="AC59" s="4">
        <v>3</v>
      </c>
      <c r="AD59" s="4">
        <v>147.79</v>
      </c>
      <c r="AE59" s="4">
        <v>99</v>
      </c>
      <c r="AF59" s="18">
        <f t="shared" si="17"/>
        <v>0.99</v>
      </c>
      <c r="AR59" s="4">
        <v>3</v>
      </c>
      <c r="AS59" s="4"/>
      <c r="AT59" s="4"/>
      <c r="AU59" s="18">
        <f t="shared" si="21"/>
        <v>0</v>
      </c>
      <c r="BG59" s="4">
        <v>3</v>
      </c>
      <c r="BH59" s="4"/>
      <c r="BI59" s="4"/>
      <c r="BJ59" s="18">
        <f t="shared" si="22"/>
        <v>0</v>
      </c>
    </row>
    <row r="60" spans="1:73">
      <c r="A60" s="4">
        <f t="shared" si="18"/>
        <v>100</v>
      </c>
      <c r="B60" s="52">
        <f t="shared" ref="B60:D61" si="24">B35</f>
        <v>112</v>
      </c>
      <c r="C60" s="52">
        <f t="shared" si="24"/>
        <v>112</v>
      </c>
      <c r="D60" s="52">
        <f t="shared" si="24"/>
        <v>7.9719387755102043E-3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138.32</v>
      </c>
      <c r="P60" s="4">
        <v>100</v>
      </c>
      <c r="Q60" s="18">
        <f t="shared" si="20"/>
        <v>1</v>
      </c>
      <c r="AC60" s="4">
        <v>4</v>
      </c>
      <c r="AD60" s="4">
        <v>194.48</v>
      </c>
      <c r="AE60" s="4">
        <v>97</v>
      </c>
      <c r="AF60" s="18">
        <f t="shared" si="17"/>
        <v>0.97</v>
      </c>
      <c r="AR60" s="4">
        <v>4</v>
      </c>
      <c r="AS60" s="4"/>
      <c r="AT60" s="4"/>
      <c r="AU60" s="18">
        <f t="shared" si="21"/>
        <v>0</v>
      </c>
      <c r="BG60" s="4">
        <v>4</v>
      </c>
      <c r="BH60" s="4"/>
      <c r="BI60" s="4"/>
      <c r="BJ60" s="18">
        <f t="shared" si="22"/>
        <v>0</v>
      </c>
    </row>
    <row r="61" spans="1:73">
      <c r="A61" s="4">
        <f t="shared" si="18"/>
        <v>100</v>
      </c>
      <c r="B61" s="169">
        <f t="shared" si="24"/>
        <v>112</v>
      </c>
      <c r="C61" s="169">
        <f t="shared" si="24"/>
        <v>112</v>
      </c>
      <c r="D61" s="169">
        <f t="shared" si="24"/>
        <v>7.9719387755102043E-3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170.02</v>
      </c>
      <c r="P61" s="4">
        <v>100</v>
      </c>
      <c r="Q61" s="18">
        <f t="shared" si="20"/>
        <v>1</v>
      </c>
      <c r="AC61" s="4">
        <v>5</v>
      </c>
      <c r="AD61" s="4">
        <v>218.94</v>
      </c>
      <c r="AE61" s="4">
        <v>90</v>
      </c>
      <c r="AF61" s="18">
        <f t="shared" si="17"/>
        <v>0.9</v>
      </c>
      <c r="AR61" s="4">
        <v>5</v>
      </c>
      <c r="AS61" s="4"/>
      <c r="AT61" s="4"/>
      <c r="AU61" s="18">
        <f t="shared" si="21"/>
        <v>0</v>
      </c>
      <c r="BG61" s="4">
        <v>5</v>
      </c>
      <c r="BH61" s="4"/>
      <c r="BI61" s="4"/>
      <c r="BJ61" s="18">
        <f t="shared" si="22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162.78</v>
      </c>
      <c r="P62" s="4">
        <v>100</v>
      </c>
      <c r="Q62" s="18">
        <f t="shared" si="20"/>
        <v>1</v>
      </c>
      <c r="AC62" s="4">
        <v>6</v>
      </c>
      <c r="AD62" s="4">
        <v>236.19</v>
      </c>
      <c r="AE62" s="4">
        <v>77</v>
      </c>
      <c r="AF62" s="18">
        <f t="shared" si="17"/>
        <v>0.77</v>
      </c>
      <c r="AR62" s="4">
        <v>6</v>
      </c>
      <c r="AS62" s="4"/>
      <c r="AT62" s="4"/>
      <c r="AU62" s="18">
        <f t="shared" si="21"/>
        <v>0</v>
      </c>
      <c r="BG62" s="4">
        <v>6</v>
      </c>
      <c r="BH62" s="4"/>
      <c r="BI62" s="4"/>
      <c r="BJ62" s="18">
        <f t="shared" si="22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152.77000000000001</v>
      </c>
      <c r="P63" s="4">
        <v>100</v>
      </c>
      <c r="Q63" s="18">
        <f t="shared" si="20"/>
        <v>1</v>
      </c>
      <c r="AC63" s="4">
        <v>7</v>
      </c>
      <c r="AD63" s="4">
        <v>218.94</v>
      </c>
      <c r="AE63" s="4">
        <v>99</v>
      </c>
      <c r="AF63" s="18">
        <f t="shared" si="17"/>
        <v>0.99</v>
      </c>
      <c r="AR63" s="4">
        <v>7</v>
      </c>
      <c r="AS63" s="4"/>
      <c r="AT63" s="4"/>
      <c r="AU63" s="18">
        <f t="shared" si="21"/>
        <v>0</v>
      </c>
      <c r="BG63" s="4">
        <v>7</v>
      </c>
      <c r="BH63" s="4"/>
      <c r="BI63" s="4"/>
      <c r="BJ63" s="18">
        <f t="shared" si="22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135.56</v>
      </c>
      <c r="P64" s="4">
        <v>100</v>
      </c>
      <c r="Q64" s="18">
        <f t="shared" si="20"/>
        <v>1</v>
      </c>
      <c r="AC64" s="4">
        <v>8</v>
      </c>
      <c r="AD64" s="4">
        <v>236.2</v>
      </c>
      <c r="AE64" s="4">
        <v>99</v>
      </c>
      <c r="AF64" s="18">
        <f t="shared" si="17"/>
        <v>0.99</v>
      </c>
      <c r="AR64" s="4">
        <v>8</v>
      </c>
      <c r="AS64" s="4"/>
      <c r="AT64" s="4"/>
      <c r="AU64" s="18">
        <f t="shared" si="21"/>
        <v>0</v>
      </c>
      <c r="BG64" s="4">
        <v>8</v>
      </c>
      <c r="BH64" s="4"/>
      <c r="BI64" s="4"/>
      <c r="BJ64" s="18">
        <f t="shared" si="22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145.54</v>
      </c>
      <c r="P65" s="4">
        <v>100</v>
      </c>
      <c r="Q65" s="18">
        <f t="shared" si="20"/>
        <v>1</v>
      </c>
      <c r="AC65" s="4">
        <v>9</v>
      </c>
      <c r="AD65" s="4">
        <v>213.95</v>
      </c>
      <c r="AE65" s="4">
        <v>99</v>
      </c>
      <c r="AF65" s="18">
        <f t="shared" si="17"/>
        <v>0.99</v>
      </c>
      <c r="AR65" s="4">
        <v>9</v>
      </c>
      <c r="AS65" s="4"/>
      <c r="AT65" s="4"/>
      <c r="AU65" s="18">
        <f t="shared" si="21"/>
        <v>0</v>
      </c>
      <c r="BG65" s="4">
        <v>9</v>
      </c>
      <c r="BH65" s="4"/>
      <c r="BI65" s="4"/>
      <c r="BJ65" s="18">
        <f t="shared" si="22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140.55000000000001</v>
      </c>
      <c r="P66" s="4">
        <v>100</v>
      </c>
      <c r="Q66" s="18">
        <f t="shared" si="20"/>
        <v>1</v>
      </c>
      <c r="AC66" s="4">
        <v>10</v>
      </c>
      <c r="AD66" s="4">
        <v>275.10000000000002</v>
      </c>
      <c r="AE66" s="4">
        <v>95</v>
      </c>
      <c r="AF66" s="18">
        <f t="shared" si="17"/>
        <v>0.95</v>
      </c>
      <c r="AR66" s="4">
        <v>10</v>
      </c>
      <c r="AS66" s="4"/>
      <c r="AT66" s="4"/>
      <c r="AU66" s="18">
        <f t="shared" si="21"/>
        <v>0</v>
      </c>
      <c r="BG66" s="4">
        <v>10</v>
      </c>
      <c r="BH66" s="4"/>
      <c r="BI66" s="4"/>
      <c r="BJ66" s="18">
        <f t="shared" si="22"/>
        <v>0</v>
      </c>
    </row>
    <row r="67" spans="6:62">
      <c r="F67" s="4">
        <v>11</v>
      </c>
      <c r="G67" s="1">
        <v>50</v>
      </c>
      <c r="N67" s="4">
        <v>11</v>
      </c>
      <c r="O67" s="4">
        <v>160.01</v>
      </c>
      <c r="P67" s="4">
        <v>100</v>
      </c>
      <c r="Q67" s="18">
        <f t="shared" si="20"/>
        <v>1</v>
      </c>
      <c r="AC67" s="4">
        <v>11</v>
      </c>
      <c r="AD67" s="4">
        <v>250.62</v>
      </c>
      <c r="AE67" s="4">
        <v>100</v>
      </c>
      <c r="AF67" s="18">
        <f t="shared" si="17"/>
        <v>1</v>
      </c>
      <c r="AR67" s="4">
        <v>11</v>
      </c>
      <c r="AS67" s="4"/>
      <c r="AT67" s="4"/>
      <c r="AU67" s="18">
        <f t="shared" si="21"/>
        <v>0</v>
      </c>
      <c r="BG67" s="4">
        <v>11</v>
      </c>
      <c r="BH67" s="4"/>
      <c r="BI67" s="4"/>
      <c r="BJ67" s="18">
        <f t="shared" si="22"/>
        <v>0</v>
      </c>
    </row>
    <row r="68" spans="6:62">
      <c r="F68" s="4">
        <v>12</v>
      </c>
      <c r="G68" s="1">
        <v>50</v>
      </c>
      <c r="N68" s="4">
        <v>12</v>
      </c>
      <c r="O68" s="4">
        <v>150.55000000000001</v>
      </c>
      <c r="P68" s="4">
        <v>100</v>
      </c>
      <c r="Q68" s="18">
        <f t="shared" si="20"/>
        <v>1</v>
      </c>
      <c r="AC68" s="4">
        <v>12</v>
      </c>
      <c r="AD68" s="4">
        <v>243.4</v>
      </c>
      <c r="AE68" s="4">
        <v>100</v>
      </c>
      <c r="AF68" s="18">
        <f t="shared" si="17"/>
        <v>1</v>
      </c>
      <c r="AR68" s="4">
        <v>12</v>
      </c>
      <c r="AS68" s="4"/>
      <c r="AT68" s="4"/>
      <c r="AU68" s="18">
        <f t="shared" si="21"/>
        <v>0</v>
      </c>
      <c r="BG68" s="4">
        <v>12</v>
      </c>
      <c r="BH68" s="4"/>
      <c r="BI68" s="4"/>
      <c r="BJ68" s="18">
        <f t="shared" si="22"/>
        <v>0</v>
      </c>
    </row>
    <row r="69" spans="6:62">
      <c r="F69" s="4">
        <v>13</v>
      </c>
      <c r="G69" s="1">
        <v>50</v>
      </c>
      <c r="N69" s="4">
        <v>13</v>
      </c>
      <c r="O69" s="4">
        <v>140.55000000000001</v>
      </c>
      <c r="P69" s="4">
        <v>100</v>
      </c>
      <c r="Q69" s="18">
        <f t="shared" si="20"/>
        <v>1</v>
      </c>
      <c r="AC69" s="4">
        <v>13</v>
      </c>
      <c r="AD69" s="4">
        <v>231.17</v>
      </c>
      <c r="AE69" s="4">
        <v>90</v>
      </c>
      <c r="AF69" s="18">
        <f t="shared" si="17"/>
        <v>0.9</v>
      </c>
      <c r="AR69" s="4">
        <v>13</v>
      </c>
      <c r="AS69" s="4"/>
      <c r="AT69" s="4"/>
      <c r="AU69" s="18">
        <f t="shared" si="21"/>
        <v>0</v>
      </c>
      <c r="BG69" s="4">
        <v>13</v>
      </c>
      <c r="BH69" s="4"/>
      <c r="BI69" s="4"/>
      <c r="BJ69" s="18">
        <f t="shared" si="22"/>
        <v>0</v>
      </c>
    </row>
    <row r="70" spans="6:62">
      <c r="F70" s="4">
        <v>14</v>
      </c>
      <c r="G70" s="1">
        <v>50</v>
      </c>
      <c r="N70" s="4">
        <v>14</v>
      </c>
      <c r="O70" s="4">
        <v>133.33000000000001</v>
      </c>
      <c r="P70" s="4">
        <v>100</v>
      </c>
      <c r="Q70" s="18">
        <f t="shared" si="20"/>
        <v>1</v>
      </c>
      <c r="AC70" s="4">
        <v>14</v>
      </c>
      <c r="AD70" s="4">
        <v>334.03</v>
      </c>
      <c r="AE70" s="4">
        <v>98</v>
      </c>
      <c r="AF70" s="18">
        <f t="shared" si="17"/>
        <v>0.98</v>
      </c>
      <c r="AR70" s="4">
        <v>14</v>
      </c>
      <c r="AS70" s="4"/>
      <c r="AT70" s="4"/>
      <c r="AU70" s="18">
        <f t="shared" si="21"/>
        <v>0</v>
      </c>
      <c r="BG70" s="4">
        <v>14</v>
      </c>
      <c r="BH70" s="4"/>
      <c r="BI70" s="4"/>
      <c r="BJ70" s="18">
        <f t="shared" si="22"/>
        <v>0</v>
      </c>
    </row>
    <row r="71" spans="6:62">
      <c r="F71" s="4">
        <v>15</v>
      </c>
      <c r="G71" s="1">
        <v>50</v>
      </c>
      <c r="N71" s="4">
        <v>15</v>
      </c>
      <c r="O71" s="4">
        <v>145.57</v>
      </c>
      <c r="P71" s="4">
        <v>100</v>
      </c>
      <c r="Q71" s="18">
        <f t="shared" si="20"/>
        <v>1</v>
      </c>
      <c r="AC71" s="4">
        <v>15</v>
      </c>
      <c r="AD71" s="4">
        <v>236.19</v>
      </c>
      <c r="AE71" s="4">
        <v>89</v>
      </c>
      <c r="AF71" s="18">
        <f t="shared" si="17"/>
        <v>0.89</v>
      </c>
      <c r="AR71" s="4">
        <v>15</v>
      </c>
      <c r="AS71" s="4"/>
      <c r="AT71" s="4"/>
      <c r="AU71" s="18">
        <f t="shared" si="21"/>
        <v>0</v>
      </c>
      <c r="BG71" s="4">
        <v>15</v>
      </c>
      <c r="BH71" s="4"/>
      <c r="BI71" s="4"/>
      <c r="BJ71" s="18">
        <f t="shared" si="22"/>
        <v>0</v>
      </c>
    </row>
    <row r="72" spans="6:62">
      <c r="F72" s="4">
        <v>16</v>
      </c>
      <c r="G72" s="1">
        <v>50</v>
      </c>
      <c r="N72" s="4">
        <v>16</v>
      </c>
      <c r="O72" s="4">
        <v>133.33000000000001</v>
      </c>
      <c r="P72" s="4">
        <v>100</v>
      </c>
      <c r="Q72" s="18">
        <f t="shared" si="20"/>
        <v>1</v>
      </c>
      <c r="AC72" s="4">
        <v>16</v>
      </c>
      <c r="AD72" s="4">
        <v>231.16</v>
      </c>
      <c r="AE72" s="4">
        <v>97</v>
      </c>
      <c r="AF72" s="18">
        <f t="shared" si="17"/>
        <v>0.97</v>
      </c>
      <c r="AR72" s="4">
        <v>16</v>
      </c>
      <c r="AS72" s="4"/>
      <c r="AT72" s="4"/>
      <c r="AU72" s="18">
        <f t="shared" si="21"/>
        <v>0</v>
      </c>
      <c r="BG72" s="4">
        <v>16</v>
      </c>
      <c r="BH72" s="4"/>
      <c r="BI72" s="4"/>
      <c r="BJ72" s="18">
        <f t="shared" si="22"/>
        <v>0</v>
      </c>
    </row>
    <row r="73" spans="6:62">
      <c r="F73" s="4">
        <v>17</v>
      </c>
      <c r="G73" s="1">
        <v>50</v>
      </c>
      <c r="N73" s="4">
        <v>17</v>
      </c>
      <c r="O73" s="4">
        <v>138.34</v>
      </c>
      <c r="P73" s="4">
        <v>100</v>
      </c>
      <c r="Q73" s="18">
        <f t="shared" si="20"/>
        <v>1</v>
      </c>
      <c r="AC73" s="4">
        <v>17</v>
      </c>
      <c r="AD73" s="4">
        <v>341.24</v>
      </c>
      <c r="AE73" s="4">
        <v>99</v>
      </c>
      <c r="AF73" s="18">
        <f t="shared" si="17"/>
        <v>0.99</v>
      </c>
      <c r="AR73" s="4">
        <v>17</v>
      </c>
      <c r="AS73" s="4"/>
      <c r="AT73" s="4"/>
      <c r="AU73" s="18">
        <f t="shared" si="21"/>
        <v>0</v>
      </c>
      <c r="BG73" s="4">
        <v>17</v>
      </c>
      <c r="BH73" s="4"/>
      <c r="BI73" s="4"/>
      <c r="BJ73" s="18">
        <f t="shared" si="22"/>
        <v>0</v>
      </c>
    </row>
    <row r="74" spans="6:62">
      <c r="F74" s="4">
        <v>18</v>
      </c>
      <c r="G74" s="1">
        <v>50</v>
      </c>
      <c r="N74" s="4">
        <v>18</v>
      </c>
      <c r="O74" s="4">
        <v>133.32</v>
      </c>
      <c r="P74" s="4">
        <v>100</v>
      </c>
      <c r="Q74" s="18">
        <f t="shared" si="20"/>
        <v>1</v>
      </c>
      <c r="AC74" s="4">
        <v>18</v>
      </c>
      <c r="AD74" s="4">
        <v>250.65</v>
      </c>
      <c r="AE74" s="4">
        <v>100</v>
      </c>
      <c r="AF74" s="18">
        <v>0.93</v>
      </c>
      <c r="AR74" s="4">
        <v>18</v>
      </c>
      <c r="AS74" s="4"/>
      <c r="AT74" s="4"/>
      <c r="AU74" s="18">
        <f t="shared" si="21"/>
        <v>0</v>
      </c>
      <c r="BG74" s="4">
        <v>18</v>
      </c>
      <c r="BH74" s="4"/>
      <c r="BI74" s="4"/>
      <c r="BJ74" s="18">
        <f t="shared" si="22"/>
        <v>0</v>
      </c>
    </row>
    <row r="75" spans="6:62">
      <c r="F75" s="4">
        <v>19</v>
      </c>
      <c r="G75" s="1">
        <v>50</v>
      </c>
      <c r="N75" s="4">
        <v>19</v>
      </c>
      <c r="O75" s="4">
        <v>133.34</v>
      </c>
      <c r="P75" s="4">
        <v>100</v>
      </c>
      <c r="Q75" s="18">
        <f t="shared" si="20"/>
        <v>1</v>
      </c>
      <c r="AC75" s="4">
        <v>19</v>
      </c>
      <c r="AD75" s="4">
        <v>182.26</v>
      </c>
      <c r="AE75" s="4">
        <v>93</v>
      </c>
      <c r="AF75" s="18">
        <f t="shared" ref="AF75:AF76" si="25">AE75/A$34</f>
        <v>0.93</v>
      </c>
      <c r="AR75" s="4">
        <v>19</v>
      </c>
      <c r="AS75" s="4"/>
      <c r="AT75" s="4"/>
      <c r="AU75" s="18">
        <f t="shared" si="21"/>
        <v>0</v>
      </c>
      <c r="BG75" s="4">
        <v>19</v>
      </c>
      <c r="BH75" s="4"/>
      <c r="BI75" s="4"/>
      <c r="BJ75" s="18">
        <f t="shared" si="22"/>
        <v>0</v>
      </c>
    </row>
    <row r="76" spans="6:62">
      <c r="F76" s="4">
        <v>20</v>
      </c>
      <c r="G76" s="1">
        <v>50</v>
      </c>
      <c r="N76" s="4">
        <v>20</v>
      </c>
      <c r="O76" s="4">
        <v>182.24</v>
      </c>
      <c r="P76" s="4">
        <v>100</v>
      </c>
      <c r="Q76" s="18">
        <f t="shared" si="20"/>
        <v>1</v>
      </c>
      <c r="AC76" s="4">
        <v>20</v>
      </c>
      <c r="AD76" s="4">
        <v>74.39</v>
      </c>
      <c r="AE76" s="4">
        <v>14</v>
      </c>
      <c r="AF76" s="18">
        <f t="shared" si="25"/>
        <v>0.14000000000000001</v>
      </c>
      <c r="AR76" s="4">
        <v>20</v>
      </c>
      <c r="AS76" s="4"/>
      <c r="AT76" s="4"/>
      <c r="AU76" s="18">
        <f t="shared" si="21"/>
        <v>0</v>
      </c>
      <c r="BG76" s="4">
        <v>20</v>
      </c>
      <c r="BH76" s="4"/>
      <c r="BI76" s="4"/>
      <c r="BJ76" s="18">
        <f t="shared" si="22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BU76"/>
  <sheetViews>
    <sheetView topLeftCell="AR19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200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99" t="s">
        <v>40</v>
      </c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1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200</v>
      </c>
      <c r="B7" s="15">
        <v>200</v>
      </c>
      <c r="C7" s="15">
        <v>200</v>
      </c>
      <c r="D7" s="15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8">
        <f>I7/A$7</f>
        <v>0.01</v>
      </c>
      <c r="K7" s="14">
        <f>AVERAGE(H7:H16)</f>
        <v>455.47699999999986</v>
      </c>
      <c r="L7" s="14">
        <f>AVERAGEIF(H7:H16,"&gt;0")</f>
        <v>506.0855555555554</v>
      </c>
      <c r="M7" s="17">
        <f>AVERAGE(J7:J16)</f>
        <v>2.3E-2</v>
      </c>
      <c r="N7" s="4">
        <v>1</v>
      </c>
      <c r="O7" s="4">
        <v>402.44</v>
      </c>
      <c r="P7" s="4">
        <v>183</v>
      </c>
      <c r="Q7" s="18">
        <f>P7/A$8</f>
        <v>0.91500000000000004</v>
      </c>
      <c r="R7" s="94">
        <f>AVERAGE(O7:O26)</f>
        <v>339.83600000000001</v>
      </c>
      <c r="S7" s="94">
        <f>AVERAGEIF(O7:O26,"&gt;0")</f>
        <v>339.83600000000001</v>
      </c>
      <c r="T7" s="94">
        <f>VAR(O7:O26)</f>
        <v>16730.002583157882</v>
      </c>
      <c r="U7" s="94">
        <f>STDEV(O7:O26)</f>
        <v>129.34451122161266</v>
      </c>
      <c r="V7" s="95">
        <f>AVERAGE(Q7:Q26)</f>
        <v>0.81425000000000003</v>
      </c>
      <c r="W7" s="46">
        <v>340</v>
      </c>
      <c r="X7" s="64">
        <v>60.4</v>
      </c>
      <c r="Y7" s="64">
        <v>163</v>
      </c>
      <c r="Z7" s="64">
        <v>25.8</v>
      </c>
      <c r="AA7" s="47">
        <f>Y7/$A8</f>
        <v>0.81499999999999995</v>
      </c>
      <c r="AB7" s="47">
        <f>Z7/$A$8</f>
        <v>0.129</v>
      </c>
      <c r="AC7" s="4">
        <v>1</v>
      </c>
      <c r="AD7" s="4">
        <v>62.15</v>
      </c>
      <c r="AE7" s="4">
        <v>9</v>
      </c>
      <c r="AF7" s="18">
        <f>AE7/A$9</f>
        <v>4.4999999999999998E-2</v>
      </c>
      <c r="AG7" s="94">
        <f>AVERAGE(AD7:AD26)</f>
        <v>146.09200000000004</v>
      </c>
      <c r="AH7" s="94">
        <f>AVERAGEIF(AD7:AD26,"&gt;0")</f>
        <v>146.09200000000004</v>
      </c>
      <c r="AI7" s="94">
        <f>VAR(AD7:AD26)</f>
        <v>47859.017753684202</v>
      </c>
      <c r="AJ7" s="94">
        <f>STDEV(AD7:AD26)</f>
        <v>218.76703991617248</v>
      </c>
      <c r="AK7" s="95">
        <f>AVERAGE(AF7:AF26)</f>
        <v>8.3999999999999977E-2</v>
      </c>
      <c r="AL7" s="50">
        <v>99.1</v>
      </c>
      <c r="AM7" s="65">
        <v>46.4</v>
      </c>
      <c r="AN7" s="65">
        <v>16.3</v>
      </c>
      <c r="AO7" s="65">
        <v>8.51</v>
      </c>
      <c r="AP7" s="51">
        <f>AN7/$A9</f>
        <v>8.1500000000000003E-2</v>
      </c>
      <c r="AQ7" s="51">
        <f>AO7/$A$9</f>
        <v>4.2549999999999998E-2</v>
      </c>
      <c r="AR7" s="4">
        <v>1</v>
      </c>
      <c r="AS7" s="4">
        <v>74.38</v>
      </c>
      <c r="AT7" s="4">
        <v>8</v>
      </c>
      <c r="AU7" s="18">
        <f>AT7/A$10</f>
        <v>0.04</v>
      </c>
      <c r="AV7" s="94">
        <f>AVERAGE(AS7:AS26)</f>
        <v>60.05</v>
      </c>
      <c r="AW7" s="94">
        <f>AVERAGEIF(AS7:AS26,"&gt;0")</f>
        <v>63.210526315789473</v>
      </c>
      <c r="AX7" s="94">
        <f>VAR(AS7:AS26)</f>
        <v>2343.7095263157871</v>
      </c>
      <c r="AY7" s="94">
        <f>STDEV(AS7:AS26)</f>
        <v>48.411873815374953</v>
      </c>
      <c r="AZ7" s="95">
        <f>AVERAGE(AU7:AU26)</f>
        <v>4.0750000000000008E-2</v>
      </c>
      <c r="BA7" s="185">
        <v>60.1</v>
      </c>
      <c r="BB7" s="186">
        <v>22.7</v>
      </c>
      <c r="BC7" s="186">
        <v>8.15</v>
      </c>
      <c r="BD7" s="186">
        <v>3.28</v>
      </c>
      <c r="BE7" s="187">
        <f>BC7/$A10</f>
        <v>4.0750000000000001E-2</v>
      </c>
      <c r="BF7" s="187">
        <f>BD7/$A$10</f>
        <v>1.6399999999999998E-2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200</v>
      </c>
      <c r="B8" s="16">
        <v>100</v>
      </c>
      <c r="C8" s="16">
        <v>100</v>
      </c>
      <c r="D8" s="16">
        <f t="shared" ref="D8:D10" si="0">A8/(B8*C8)</f>
        <v>0.02</v>
      </c>
      <c r="F8" s="4">
        <v>2</v>
      </c>
      <c r="G8" s="1">
        <v>10</v>
      </c>
      <c r="H8" s="4">
        <v>37.69</v>
      </c>
      <c r="I8" s="4">
        <v>5</v>
      </c>
      <c r="J8" s="18">
        <f t="shared" ref="J8:J16" si="1">I8/A$7</f>
        <v>2.5000000000000001E-2</v>
      </c>
      <c r="N8" s="4">
        <v>2</v>
      </c>
      <c r="O8" s="4">
        <v>451.34</v>
      </c>
      <c r="P8" s="4">
        <v>160</v>
      </c>
      <c r="Q8" s="18">
        <f t="shared" ref="Q8:Q26" si="2">P8/A$8</f>
        <v>0.8</v>
      </c>
      <c r="AC8" s="4">
        <v>2</v>
      </c>
      <c r="AD8" s="4">
        <v>98.86</v>
      </c>
      <c r="AE8" s="4">
        <v>15</v>
      </c>
      <c r="AF8" s="18">
        <f t="shared" ref="AF8:AF26" si="3">AE8/A$9</f>
        <v>7.4999999999999997E-2</v>
      </c>
      <c r="AR8" s="4">
        <v>2</v>
      </c>
      <c r="AS8" s="4">
        <v>62.16</v>
      </c>
      <c r="AT8" s="4">
        <v>10</v>
      </c>
      <c r="AU8" s="18">
        <f t="shared" ref="AU8:AU26" si="4">AT8/A$10</f>
        <v>0.05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200</v>
      </c>
      <c r="B9" s="49">
        <v>141</v>
      </c>
      <c r="C9" s="49">
        <v>141</v>
      </c>
      <c r="D9" s="49">
        <f t="shared" si="0"/>
        <v>1.005985614405714E-2</v>
      </c>
      <c r="F9" s="4">
        <v>3</v>
      </c>
      <c r="G9" s="1">
        <v>10</v>
      </c>
      <c r="H9" s="4">
        <v>4271</v>
      </c>
      <c r="I9" s="4">
        <v>5</v>
      </c>
      <c r="J9" s="18">
        <f t="shared" si="1"/>
        <v>2.5000000000000001E-2</v>
      </c>
      <c r="N9" s="4">
        <v>3</v>
      </c>
      <c r="O9" s="4">
        <v>270.08999999999997</v>
      </c>
      <c r="P9" s="4">
        <v>185</v>
      </c>
      <c r="Q9" s="18">
        <f t="shared" si="2"/>
        <v>0.92500000000000004</v>
      </c>
      <c r="AC9" s="4">
        <v>3</v>
      </c>
      <c r="AD9" s="4">
        <v>208.92</v>
      </c>
      <c r="AE9" s="4">
        <v>32</v>
      </c>
      <c r="AF9" s="18">
        <f t="shared" si="3"/>
        <v>0.16</v>
      </c>
      <c r="AR9" s="4">
        <v>3</v>
      </c>
      <c r="AS9" s="4">
        <v>135.57</v>
      </c>
      <c r="AT9" s="4">
        <v>19</v>
      </c>
      <c r="AU9" s="18">
        <f t="shared" si="4"/>
        <v>9.5000000000000001E-2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200</v>
      </c>
      <c r="B10" s="52">
        <v>158</v>
      </c>
      <c r="C10" s="52">
        <v>158</v>
      </c>
      <c r="D10" s="52">
        <f t="shared" si="0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8">
        <f t="shared" si="1"/>
        <v>0.03</v>
      </c>
      <c r="N10" s="4">
        <v>4</v>
      </c>
      <c r="O10" s="4">
        <v>265.64999999999998</v>
      </c>
      <c r="P10" s="4">
        <v>196</v>
      </c>
      <c r="Q10" s="18">
        <f t="shared" si="2"/>
        <v>0.98</v>
      </c>
      <c r="AC10" s="4">
        <v>4</v>
      </c>
      <c r="AD10" s="4">
        <v>62.15</v>
      </c>
      <c r="AE10" s="4">
        <v>8</v>
      </c>
      <c r="AF10" s="18">
        <f t="shared" si="3"/>
        <v>0.04</v>
      </c>
      <c r="AR10" s="4">
        <v>4</v>
      </c>
      <c r="AS10" s="4">
        <v>42.7</v>
      </c>
      <c r="AT10" s="4">
        <v>6</v>
      </c>
      <c r="AU10" s="18">
        <f t="shared" si="4"/>
        <v>0.03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200</v>
      </c>
      <c r="B11" s="169">
        <v>158</v>
      </c>
      <c r="C11" s="169">
        <v>158</v>
      </c>
      <c r="D11" s="169">
        <f t="shared" ref="D11" si="7">A11/(B11*C11)</f>
        <v>8.0115366127223205E-3</v>
      </c>
      <c r="F11" s="4">
        <v>5</v>
      </c>
      <c r="G11" s="1">
        <v>10</v>
      </c>
      <c r="H11" s="4">
        <v>86.61</v>
      </c>
      <c r="I11" s="4">
        <v>8</v>
      </c>
      <c r="J11" s="18">
        <f t="shared" si="1"/>
        <v>0.04</v>
      </c>
      <c r="N11" s="4">
        <v>5</v>
      </c>
      <c r="O11" s="4">
        <v>419.63</v>
      </c>
      <c r="P11" s="4">
        <v>182</v>
      </c>
      <c r="Q11" s="18">
        <f t="shared" si="2"/>
        <v>0.91</v>
      </c>
      <c r="AC11" s="4">
        <v>5</v>
      </c>
      <c r="AD11" s="4">
        <v>86.61</v>
      </c>
      <c r="AE11" s="4">
        <v>10</v>
      </c>
      <c r="AF11" s="18">
        <f t="shared" si="3"/>
        <v>0.05</v>
      </c>
      <c r="AR11" s="4">
        <v>5</v>
      </c>
      <c r="AS11" s="4">
        <v>74.38</v>
      </c>
      <c r="AT11" s="4">
        <v>10</v>
      </c>
      <c r="AU11" s="18">
        <f t="shared" si="4"/>
        <v>0.05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32.159999999999997</v>
      </c>
      <c r="I12" s="4">
        <v>9</v>
      </c>
      <c r="J12" s="18">
        <f t="shared" si="1"/>
        <v>4.4999999999999998E-2</v>
      </c>
      <c r="N12" s="4">
        <v>6</v>
      </c>
      <c r="O12" s="4">
        <v>348.49</v>
      </c>
      <c r="P12" s="4">
        <v>168</v>
      </c>
      <c r="Q12" s="18">
        <f t="shared" si="2"/>
        <v>0.84</v>
      </c>
      <c r="AC12" s="4">
        <v>6</v>
      </c>
      <c r="AD12" s="4">
        <v>91.63</v>
      </c>
      <c r="AE12" s="4">
        <v>14</v>
      </c>
      <c r="AF12" s="18">
        <f t="shared" si="3"/>
        <v>7.0000000000000007E-2</v>
      </c>
      <c r="AR12" s="4">
        <v>6</v>
      </c>
      <c r="AS12" s="4">
        <v>74.39</v>
      </c>
      <c r="AT12" s="4">
        <v>10</v>
      </c>
      <c r="AU12" s="18">
        <f t="shared" si="4"/>
        <v>0.05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0</v>
      </c>
      <c r="I13" s="4">
        <v>1</v>
      </c>
      <c r="J13" s="18">
        <f t="shared" si="1"/>
        <v>5.0000000000000001E-3</v>
      </c>
      <c r="N13" s="4">
        <v>7</v>
      </c>
      <c r="O13" s="4">
        <v>375.74</v>
      </c>
      <c r="P13" s="4">
        <v>183</v>
      </c>
      <c r="Q13" s="18">
        <f t="shared" si="2"/>
        <v>0.91500000000000004</v>
      </c>
      <c r="AC13" s="4">
        <v>7</v>
      </c>
      <c r="AD13" s="4">
        <v>977</v>
      </c>
      <c r="AE13" s="4">
        <v>4</v>
      </c>
      <c r="AF13" s="18">
        <f t="shared" si="3"/>
        <v>0.02</v>
      </c>
      <c r="AR13" s="4">
        <v>7</v>
      </c>
      <c r="AS13" s="4">
        <v>25.46</v>
      </c>
      <c r="AT13" s="4">
        <v>3</v>
      </c>
      <c r="AU13" s="18">
        <f t="shared" si="4"/>
        <v>1.4999999999999999E-2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8">
        <f t="shared" si="1"/>
        <v>1.4999999999999999E-2</v>
      </c>
      <c r="N14" s="4">
        <v>8</v>
      </c>
      <c r="O14" s="4">
        <v>234.4</v>
      </c>
      <c r="P14" s="4">
        <v>187</v>
      </c>
      <c r="Q14" s="18">
        <f t="shared" si="2"/>
        <v>0.93500000000000005</v>
      </c>
      <c r="AC14" s="4">
        <v>8</v>
      </c>
      <c r="AD14" s="4">
        <v>324.02</v>
      </c>
      <c r="AE14" s="4">
        <v>52</v>
      </c>
      <c r="AF14" s="18">
        <f t="shared" si="3"/>
        <v>0.26</v>
      </c>
      <c r="AR14" s="4">
        <v>8</v>
      </c>
      <c r="AS14" s="4">
        <v>67.17</v>
      </c>
      <c r="AT14" s="4">
        <v>8</v>
      </c>
      <c r="AU14" s="18">
        <f t="shared" si="4"/>
        <v>0.04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8">
        <f t="shared" si="1"/>
        <v>0.01</v>
      </c>
      <c r="N15" s="4">
        <v>9</v>
      </c>
      <c r="O15" s="4">
        <v>37.69</v>
      </c>
      <c r="P15" s="4">
        <v>4</v>
      </c>
      <c r="Q15" s="18">
        <f t="shared" si="2"/>
        <v>0.02</v>
      </c>
      <c r="AC15" s="4">
        <v>9</v>
      </c>
      <c r="AD15" s="4">
        <v>13.23</v>
      </c>
      <c r="AE15" s="4">
        <v>2</v>
      </c>
      <c r="AF15" s="18">
        <f t="shared" si="3"/>
        <v>0.01</v>
      </c>
      <c r="AR15" s="4">
        <v>9</v>
      </c>
      <c r="AS15" s="4">
        <v>13.23</v>
      </c>
      <c r="AT15" s="4">
        <v>2</v>
      </c>
      <c r="AU15" s="18">
        <f t="shared" si="4"/>
        <v>0.01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8">
        <f t="shared" si="1"/>
        <v>2.5000000000000001E-2</v>
      </c>
      <c r="N16" s="4">
        <v>10</v>
      </c>
      <c r="O16" s="4">
        <v>478.57</v>
      </c>
      <c r="P16" s="4">
        <v>171</v>
      </c>
      <c r="Q16" s="18">
        <f t="shared" si="2"/>
        <v>0.85499999999999998</v>
      </c>
      <c r="AC16" s="4">
        <v>10</v>
      </c>
      <c r="AD16" s="4">
        <v>37.69</v>
      </c>
      <c r="AE16" s="4">
        <v>5</v>
      </c>
      <c r="AF16" s="18">
        <f t="shared" si="3"/>
        <v>2.5000000000000001E-2</v>
      </c>
      <c r="AR16" s="4">
        <v>10</v>
      </c>
      <c r="AS16" s="4">
        <v>37.69</v>
      </c>
      <c r="AT16" s="4">
        <v>5</v>
      </c>
      <c r="AU16" s="18">
        <f t="shared" si="4"/>
        <v>2.5000000000000001E-2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316.77999999999997</v>
      </c>
      <c r="P17" s="4">
        <v>193</v>
      </c>
      <c r="Q17" s="18">
        <f t="shared" si="2"/>
        <v>0.96499999999999997</v>
      </c>
      <c r="AC17" s="4">
        <v>11</v>
      </c>
      <c r="AD17" s="4">
        <v>13.23</v>
      </c>
      <c r="AE17" s="4">
        <v>2</v>
      </c>
      <c r="AF17" s="18">
        <f t="shared" si="3"/>
        <v>0.01</v>
      </c>
      <c r="AR17" s="4">
        <v>11</v>
      </c>
      <c r="AS17" s="4">
        <v>13.23</v>
      </c>
      <c r="AT17" s="4">
        <v>2</v>
      </c>
      <c r="AU17" s="18">
        <f t="shared" si="4"/>
        <v>0.01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392.43</v>
      </c>
      <c r="P18" s="4">
        <v>185</v>
      </c>
      <c r="Q18" s="18">
        <f t="shared" si="2"/>
        <v>0.92500000000000004</v>
      </c>
      <c r="AC18" s="4">
        <v>12</v>
      </c>
      <c r="AD18" s="4">
        <v>360.7</v>
      </c>
      <c r="AE18" s="4">
        <v>62</v>
      </c>
      <c r="AF18" s="18">
        <f t="shared" si="3"/>
        <v>0.31</v>
      </c>
      <c r="AR18" s="4">
        <v>12</v>
      </c>
      <c r="AS18" s="4">
        <v>0</v>
      </c>
      <c r="AT18" s="4">
        <v>1</v>
      </c>
      <c r="AU18" s="18">
        <f t="shared" si="4"/>
        <v>5.0000000000000001E-3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421.89</v>
      </c>
      <c r="P19" s="4">
        <v>170</v>
      </c>
      <c r="Q19" s="18">
        <f t="shared" si="2"/>
        <v>0.85</v>
      </c>
      <c r="AC19" s="4">
        <v>13</v>
      </c>
      <c r="AD19" s="4">
        <v>25.46</v>
      </c>
      <c r="AE19" s="4">
        <v>3</v>
      </c>
      <c r="AF19" s="18">
        <f t="shared" si="3"/>
        <v>1.4999999999999999E-2</v>
      </c>
      <c r="AR19" s="4">
        <v>13</v>
      </c>
      <c r="AS19" s="4">
        <v>25.46</v>
      </c>
      <c r="AT19" s="4">
        <v>3</v>
      </c>
      <c r="AU19" s="18">
        <f t="shared" si="4"/>
        <v>1.4999999999999999E-2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512.49</v>
      </c>
      <c r="P20" s="4">
        <v>175</v>
      </c>
      <c r="Q20" s="18">
        <f t="shared" si="2"/>
        <v>0.875</v>
      </c>
      <c r="AC20" s="4">
        <v>14</v>
      </c>
      <c r="AD20" s="4">
        <v>147.78</v>
      </c>
      <c r="AE20" s="4">
        <v>44</v>
      </c>
      <c r="AF20" s="18">
        <f t="shared" si="3"/>
        <v>0.22</v>
      </c>
      <c r="AR20" s="4">
        <v>14</v>
      </c>
      <c r="AS20" s="4">
        <v>123.32</v>
      </c>
      <c r="AT20" s="4">
        <v>22</v>
      </c>
      <c r="AU20" s="18">
        <f t="shared" si="4"/>
        <v>0.11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365.73</v>
      </c>
      <c r="P21" s="4">
        <v>182</v>
      </c>
      <c r="Q21" s="18">
        <f t="shared" si="2"/>
        <v>0.91</v>
      </c>
      <c r="AC21" s="4">
        <v>15</v>
      </c>
      <c r="AD21" s="4">
        <v>74.38</v>
      </c>
      <c r="AE21" s="4">
        <v>9</v>
      </c>
      <c r="AF21" s="18">
        <f t="shared" si="3"/>
        <v>4.4999999999999998E-2</v>
      </c>
      <c r="AR21" s="4">
        <v>15</v>
      </c>
      <c r="AS21" s="4">
        <v>74.38</v>
      </c>
      <c r="AT21" s="4">
        <v>9</v>
      </c>
      <c r="AU21" s="18">
        <f t="shared" si="4"/>
        <v>4.4999999999999998E-2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512.51</v>
      </c>
      <c r="P22" s="4">
        <v>149</v>
      </c>
      <c r="Q22" s="18">
        <f t="shared" si="2"/>
        <v>0.745</v>
      </c>
      <c r="AC22" s="4">
        <v>16</v>
      </c>
      <c r="AD22" s="4">
        <v>37.69</v>
      </c>
      <c r="AE22" s="4">
        <v>5</v>
      </c>
      <c r="AF22" s="18">
        <f t="shared" si="3"/>
        <v>2.5000000000000001E-2</v>
      </c>
      <c r="AR22" s="4">
        <v>16</v>
      </c>
      <c r="AS22" s="4">
        <v>25.46</v>
      </c>
      <c r="AT22" s="4">
        <v>3</v>
      </c>
      <c r="AU22" s="18">
        <f t="shared" si="4"/>
        <v>1.4999999999999999E-2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334.03</v>
      </c>
      <c r="P23" s="4">
        <v>193</v>
      </c>
      <c r="Q23" s="18">
        <f t="shared" si="2"/>
        <v>0.96499999999999997</v>
      </c>
      <c r="AC23" s="4">
        <v>17</v>
      </c>
      <c r="AD23" s="4">
        <v>54.94</v>
      </c>
      <c r="AE23" s="4">
        <v>8</v>
      </c>
      <c r="AF23" s="18">
        <f t="shared" si="3"/>
        <v>0.04</v>
      </c>
      <c r="AR23" s="4">
        <v>17</v>
      </c>
      <c r="AS23" s="4">
        <v>62.16</v>
      </c>
      <c r="AT23" s="4">
        <v>7</v>
      </c>
      <c r="AU23" s="18">
        <f t="shared" si="4"/>
        <v>3.5000000000000003E-2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285.11</v>
      </c>
      <c r="P24" s="4">
        <v>194</v>
      </c>
      <c r="Q24" s="18">
        <f t="shared" si="2"/>
        <v>0.97</v>
      </c>
      <c r="AC24" s="4">
        <v>18</v>
      </c>
      <c r="AD24" s="4">
        <v>182.25</v>
      </c>
      <c r="AE24" s="4">
        <v>44</v>
      </c>
      <c r="AF24" s="18">
        <f t="shared" si="3"/>
        <v>0.22</v>
      </c>
      <c r="AR24" s="4">
        <v>18</v>
      </c>
      <c r="AS24" s="4">
        <v>201.7</v>
      </c>
      <c r="AT24" s="4">
        <v>27</v>
      </c>
      <c r="AU24" s="18">
        <f t="shared" si="4"/>
        <v>0.13500000000000001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42.7</v>
      </c>
      <c r="P25" s="4">
        <v>7</v>
      </c>
      <c r="Q25" s="18">
        <f t="shared" si="2"/>
        <v>3.5000000000000003E-2</v>
      </c>
      <c r="AC25" s="4">
        <v>19</v>
      </c>
      <c r="AD25" s="4">
        <v>37.69</v>
      </c>
      <c r="AE25" s="4">
        <v>5</v>
      </c>
      <c r="AF25" s="18">
        <f t="shared" si="3"/>
        <v>2.5000000000000001E-2</v>
      </c>
      <c r="AR25" s="4">
        <v>19</v>
      </c>
      <c r="AS25" s="4">
        <v>42.7</v>
      </c>
      <c r="AT25" s="4">
        <v>5</v>
      </c>
      <c r="AU25" s="18">
        <f t="shared" si="4"/>
        <v>2.5000000000000001E-2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329.01</v>
      </c>
      <c r="P26" s="4">
        <v>190</v>
      </c>
      <c r="Q26" s="18">
        <f t="shared" si="2"/>
        <v>0.95</v>
      </c>
      <c r="AC26" s="4">
        <v>20</v>
      </c>
      <c r="AD26" s="4">
        <v>25.46</v>
      </c>
      <c r="AE26" s="4">
        <v>3</v>
      </c>
      <c r="AF26" s="18">
        <f t="shared" si="3"/>
        <v>1.4999999999999999E-2</v>
      </c>
      <c r="AR26" s="4">
        <v>20</v>
      </c>
      <c r="AS26" s="4">
        <v>25.46</v>
      </c>
      <c r="AT26" s="4">
        <v>3</v>
      </c>
      <c r="AU26" s="18">
        <f t="shared" si="4"/>
        <v>1.4999999999999999E-2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99" t="s">
        <v>40</v>
      </c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1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200</v>
      </c>
      <c r="B32" s="15">
        <f>B7</f>
        <v>200</v>
      </c>
      <c r="C32" s="15">
        <f t="shared" ref="C32:D32" si="8">C7</f>
        <v>200</v>
      </c>
      <c r="D32" s="15">
        <f t="shared" si="8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8">
        <f>I32/A$32</f>
        <v>4.4999999999999998E-2</v>
      </c>
      <c r="K32" s="14">
        <f>AVERAGE(H32:H41)</f>
        <v>118.59900000000002</v>
      </c>
      <c r="L32" s="14">
        <f>AVERAGEIF(H32:H41,"&gt;0")</f>
        <v>118.59900000000002</v>
      </c>
      <c r="M32" s="17">
        <f>AVERAGE(J32:J41)</f>
        <v>0.14750000000000002</v>
      </c>
      <c r="N32" s="4">
        <v>1</v>
      </c>
      <c r="O32" s="4">
        <v>208.91</v>
      </c>
      <c r="P32" s="4">
        <v>199</v>
      </c>
      <c r="Q32" s="18">
        <f>P32/A$33</f>
        <v>0.995</v>
      </c>
      <c r="R32" s="94">
        <f>AVERAGE(O32:O51)</f>
        <v>193.95578947368418</v>
      </c>
      <c r="S32" s="94">
        <f>AVERAGEIF(O32:O51,"&gt;0")</f>
        <v>193.95578947368418</v>
      </c>
      <c r="T32" s="94">
        <f>VAR(O32:O51)</f>
        <v>948.93475906434469</v>
      </c>
      <c r="U32" s="94">
        <f>STDEV(O32:O51)</f>
        <v>30.8047846781039</v>
      </c>
      <c r="V32" s="95">
        <f>AVERAGE(Q32:Q51)</f>
        <v>0.99625000000000008</v>
      </c>
      <c r="W32" s="46">
        <v>200</v>
      </c>
      <c r="X32" s="64">
        <v>10.4</v>
      </c>
      <c r="Y32" s="64">
        <v>199</v>
      </c>
      <c r="Z32" s="64">
        <v>0.66</v>
      </c>
      <c r="AA32" s="47">
        <f>Y32/$A33</f>
        <v>0.995</v>
      </c>
      <c r="AB32" s="47">
        <f>Z32/$A$33</f>
        <v>3.3E-3</v>
      </c>
      <c r="AC32" s="4">
        <v>1</v>
      </c>
      <c r="AD32" s="4">
        <v>351.28</v>
      </c>
      <c r="AE32" s="4">
        <v>192</v>
      </c>
      <c r="AF32" s="18">
        <f>AE32/A$34</f>
        <v>0.96</v>
      </c>
      <c r="AG32" s="94">
        <f>AVERAGE(AD32:AD51)</f>
        <v>314.88250000000005</v>
      </c>
      <c r="AH32" s="94">
        <f>AVERAGEIF(AD32:AD51,"&gt;0")</f>
        <v>314.88250000000005</v>
      </c>
      <c r="AI32" s="94">
        <f>VAR(AD32:AD51)</f>
        <v>15398.980019736815</v>
      </c>
      <c r="AJ32" s="94">
        <f>STDEV(AD32:AD51)</f>
        <v>124.09262677426413</v>
      </c>
      <c r="AK32" s="95">
        <f>AVERAGE(AF32:AF51)</f>
        <v>0.8547499999999999</v>
      </c>
      <c r="AL32" s="50">
        <v>315</v>
      </c>
      <c r="AM32" s="65">
        <v>58.1</v>
      </c>
      <c r="AN32" s="65">
        <v>171</v>
      </c>
      <c r="AO32" s="65">
        <v>26.7</v>
      </c>
      <c r="AP32" s="51">
        <f>AN32/$A34</f>
        <v>0.85499999999999998</v>
      </c>
      <c r="AQ32" s="51">
        <f>AO32/$A$34</f>
        <v>0.13350000000000001</v>
      </c>
      <c r="AR32" s="4">
        <v>1</v>
      </c>
      <c r="AS32" s="4">
        <v>536.94000000000005</v>
      </c>
      <c r="AT32" s="4">
        <v>165</v>
      </c>
      <c r="AU32" s="18">
        <f>AT32/A$35</f>
        <v>0.82499999999999996</v>
      </c>
      <c r="AV32" s="94">
        <f>AVERAGE(AS32:AS51)</f>
        <v>324.69349999999997</v>
      </c>
      <c r="AW32" s="94">
        <f>AVERAGEIF(AS32:AS51,"&gt;0")</f>
        <v>324.69349999999997</v>
      </c>
      <c r="AX32" s="94">
        <f>VAR(AS32:AS51)</f>
        <v>20929.358266052644</v>
      </c>
      <c r="AY32" s="94">
        <f>STDEV(AS32:AS51)</f>
        <v>144.66982500180418</v>
      </c>
      <c r="AZ32" s="95">
        <f>AVERAGE(AU32:AU51)</f>
        <v>0.6925</v>
      </c>
      <c r="BA32" s="185">
        <v>325</v>
      </c>
      <c r="BB32" s="186">
        <v>67.7</v>
      </c>
      <c r="BC32" s="186">
        <v>139</v>
      </c>
      <c r="BD32" s="186">
        <v>30.4</v>
      </c>
      <c r="BE32" s="187">
        <f>BC32/$A35</f>
        <v>0.69499999999999995</v>
      </c>
      <c r="BF32" s="187">
        <f>BD32/$A$35</f>
        <v>0.152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9">A8</f>
        <v>200</v>
      </c>
      <c r="B33" s="16">
        <f t="shared" ref="B33:D36" si="10">B8</f>
        <v>100</v>
      </c>
      <c r="C33" s="16">
        <f t="shared" si="10"/>
        <v>100</v>
      </c>
      <c r="D33" s="16">
        <f t="shared" si="10"/>
        <v>0.02</v>
      </c>
      <c r="F33" s="4">
        <v>2</v>
      </c>
      <c r="G33" s="1">
        <v>15</v>
      </c>
      <c r="H33" s="4">
        <v>17.25</v>
      </c>
      <c r="I33" s="4">
        <v>64</v>
      </c>
      <c r="J33" s="18">
        <f t="shared" ref="J33:J41" si="11">I33/A$32</f>
        <v>0.32</v>
      </c>
      <c r="N33" s="4">
        <v>2</v>
      </c>
      <c r="O33" s="4" t="s">
        <v>28</v>
      </c>
      <c r="P33" s="4">
        <v>198</v>
      </c>
      <c r="Q33" s="18">
        <f t="shared" ref="Q33:Q51" si="12">P33/A$33</f>
        <v>0.99</v>
      </c>
      <c r="AC33" s="4">
        <v>2</v>
      </c>
      <c r="AD33" s="4">
        <v>395.2</v>
      </c>
      <c r="AE33" s="4">
        <v>175</v>
      </c>
      <c r="AF33" s="18">
        <f t="shared" ref="AF33:AF51" si="13">AE33/A$34</f>
        <v>0.875</v>
      </c>
      <c r="AO33" s="66"/>
      <c r="AR33" s="4">
        <v>2</v>
      </c>
      <c r="AS33" s="4">
        <v>201.71</v>
      </c>
      <c r="AT33" s="4">
        <v>75</v>
      </c>
      <c r="AU33" s="18">
        <f t="shared" ref="AU33:AU51" si="14">AT33/A$35</f>
        <v>0.375</v>
      </c>
      <c r="BG33" s="4">
        <v>2</v>
      </c>
      <c r="BH33" s="4"/>
      <c r="BI33" s="4"/>
      <c r="BJ33" s="18">
        <f t="shared" ref="BJ33:BJ51" si="15">BI33/A$36</f>
        <v>0</v>
      </c>
    </row>
    <row r="34" spans="1:62">
      <c r="A34" s="4">
        <f t="shared" si="9"/>
        <v>200</v>
      </c>
      <c r="B34" s="49">
        <f t="shared" si="10"/>
        <v>141</v>
      </c>
      <c r="C34" s="49">
        <f t="shared" si="10"/>
        <v>141</v>
      </c>
      <c r="D34" s="49">
        <f t="shared" si="10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8">
        <f t="shared" si="11"/>
        <v>0.17499999999999999</v>
      </c>
      <c r="N34" s="4">
        <v>3</v>
      </c>
      <c r="O34" s="4">
        <v>182.24</v>
      </c>
      <c r="P34" s="4">
        <v>200</v>
      </c>
      <c r="Q34" s="18">
        <f t="shared" si="12"/>
        <v>1</v>
      </c>
      <c r="AC34" s="4">
        <v>3</v>
      </c>
      <c r="AD34" s="4">
        <v>248.4</v>
      </c>
      <c r="AE34" s="4">
        <v>188</v>
      </c>
      <c r="AF34" s="18">
        <f t="shared" si="13"/>
        <v>0.94</v>
      </c>
      <c r="AR34" s="4">
        <v>3</v>
      </c>
      <c r="AS34" s="4">
        <v>280.12</v>
      </c>
      <c r="AT34" s="4">
        <v>161</v>
      </c>
      <c r="AU34" s="18">
        <f t="shared" si="14"/>
        <v>0.80500000000000005</v>
      </c>
      <c r="BG34" s="4">
        <v>3</v>
      </c>
      <c r="BH34" s="4"/>
      <c r="BI34" s="4"/>
      <c r="BJ34" s="18">
        <f t="shared" si="15"/>
        <v>0</v>
      </c>
    </row>
    <row r="35" spans="1:62">
      <c r="A35" s="4">
        <f t="shared" si="9"/>
        <v>200</v>
      </c>
      <c r="B35" s="52">
        <f t="shared" si="10"/>
        <v>158</v>
      </c>
      <c r="C35" s="52">
        <f t="shared" si="10"/>
        <v>158</v>
      </c>
      <c r="D35" s="52">
        <f t="shared" si="10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8">
        <f t="shared" si="11"/>
        <v>0.32</v>
      </c>
      <c r="N35" s="4">
        <v>4</v>
      </c>
      <c r="O35" s="4">
        <v>157.79</v>
      </c>
      <c r="P35" s="4">
        <v>200</v>
      </c>
      <c r="Q35" s="18">
        <f t="shared" si="12"/>
        <v>1</v>
      </c>
      <c r="AC35" s="4">
        <v>4</v>
      </c>
      <c r="AD35" s="4">
        <v>226.18</v>
      </c>
      <c r="AE35" s="4">
        <v>196</v>
      </c>
      <c r="AF35" s="18">
        <f t="shared" si="13"/>
        <v>0.98</v>
      </c>
      <c r="AR35" s="4">
        <v>4</v>
      </c>
      <c r="AS35" s="4">
        <v>297.35000000000002</v>
      </c>
      <c r="AT35" s="4">
        <v>185</v>
      </c>
      <c r="AU35" s="18">
        <f t="shared" si="14"/>
        <v>0.92500000000000004</v>
      </c>
      <c r="BG35" s="4">
        <v>4</v>
      </c>
      <c r="BH35" s="4"/>
      <c r="BI35" s="4"/>
      <c r="BJ35" s="18">
        <f t="shared" si="15"/>
        <v>0</v>
      </c>
    </row>
    <row r="36" spans="1:62">
      <c r="A36" s="4">
        <f t="shared" si="9"/>
        <v>200</v>
      </c>
      <c r="B36" s="169">
        <f t="shared" si="10"/>
        <v>158</v>
      </c>
      <c r="C36" s="169">
        <f t="shared" si="10"/>
        <v>158</v>
      </c>
      <c r="D36" s="169">
        <f t="shared" si="10"/>
        <v>8.0115366127223205E-3</v>
      </c>
      <c r="F36" s="4">
        <v>5</v>
      </c>
      <c r="G36" s="1">
        <v>15</v>
      </c>
      <c r="H36" s="4">
        <v>86.61</v>
      </c>
      <c r="I36" s="4">
        <v>10</v>
      </c>
      <c r="J36" s="18">
        <f t="shared" si="11"/>
        <v>0.05</v>
      </c>
      <c r="N36" s="4">
        <v>5</v>
      </c>
      <c r="O36" s="4">
        <v>211.72</v>
      </c>
      <c r="P36" s="4">
        <v>199</v>
      </c>
      <c r="Q36" s="18">
        <f t="shared" si="12"/>
        <v>0.995</v>
      </c>
      <c r="AC36" s="4">
        <v>5</v>
      </c>
      <c r="AD36" s="4">
        <v>353.49</v>
      </c>
      <c r="AE36" s="4">
        <v>198</v>
      </c>
      <c r="AF36" s="18">
        <f t="shared" si="13"/>
        <v>0.99</v>
      </c>
      <c r="AR36" s="4">
        <v>5</v>
      </c>
      <c r="AS36" s="4">
        <v>429.64</v>
      </c>
      <c r="AT36" s="4">
        <v>168</v>
      </c>
      <c r="AU36" s="18">
        <f t="shared" si="14"/>
        <v>0.84</v>
      </c>
      <c r="BG36" s="4">
        <v>5</v>
      </c>
      <c r="BH36" s="4"/>
      <c r="BI36" s="4"/>
      <c r="BJ36" s="18">
        <f t="shared" si="15"/>
        <v>0</v>
      </c>
    </row>
    <row r="37" spans="1:62">
      <c r="A37" s="1"/>
      <c r="F37" s="4">
        <v>6</v>
      </c>
      <c r="G37" s="1">
        <v>15</v>
      </c>
      <c r="H37" s="4">
        <v>86.61</v>
      </c>
      <c r="I37" s="4">
        <v>14</v>
      </c>
      <c r="J37" s="18">
        <f t="shared" si="11"/>
        <v>7.0000000000000007E-2</v>
      </c>
      <c r="N37" s="4">
        <v>6</v>
      </c>
      <c r="O37" s="4">
        <v>226.16</v>
      </c>
      <c r="P37" s="4">
        <v>199</v>
      </c>
      <c r="Q37" s="18">
        <f t="shared" si="12"/>
        <v>0.995</v>
      </c>
      <c r="AC37" s="4">
        <v>6</v>
      </c>
      <c r="AD37" s="4">
        <v>351.27</v>
      </c>
      <c r="AE37" s="4">
        <v>195</v>
      </c>
      <c r="AF37" s="18">
        <f t="shared" si="13"/>
        <v>0.97499999999999998</v>
      </c>
      <c r="AR37" s="4">
        <v>6</v>
      </c>
      <c r="AS37" s="4">
        <v>365.73</v>
      </c>
      <c r="AT37" s="4">
        <v>150</v>
      </c>
      <c r="AU37" s="18">
        <f t="shared" si="14"/>
        <v>0.75</v>
      </c>
      <c r="BG37" s="4">
        <v>6</v>
      </c>
      <c r="BH37" s="4"/>
      <c r="BI37" s="4"/>
      <c r="BJ37" s="18">
        <f t="shared" si="15"/>
        <v>0</v>
      </c>
    </row>
    <row r="38" spans="1:62">
      <c r="F38" s="4">
        <v>7</v>
      </c>
      <c r="G38" s="1">
        <v>15</v>
      </c>
      <c r="H38" s="4">
        <v>37.700000000000003</v>
      </c>
      <c r="I38" s="4">
        <v>4</v>
      </c>
      <c r="J38" s="18">
        <f t="shared" si="11"/>
        <v>0.02</v>
      </c>
      <c r="N38" s="4">
        <v>7</v>
      </c>
      <c r="O38" s="4">
        <v>196.69</v>
      </c>
      <c r="P38" s="4">
        <v>200</v>
      </c>
      <c r="Q38" s="18">
        <f t="shared" si="12"/>
        <v>1</v>
      </c>
      <c r="AC38" s="4">
        <v>7</v>
      </c>
      <c r="AD38" s="4">
        <v>321.82</v>
      </c>
      <c r="AE38" s="4">
        <v>190</v>
      </c>
      <c r="AF38" s="18">
        <f t="shared" si="13"/>
        <v>0.95</v>
      </c>
      <c r="AR38" s="4">
        <v>7</v>
      </c>
      <c r="AS38" s="4">
        <v>395.21</v>
      </c>
      <c r="AT38" s="4">
        <v>181</v>
      </c>
      <c r="AU38" s="18">
        <f t="shared" si="14"/>
        <v>0.90500000000000003</v>
      </c>
      <c r="BG38" s="4">
        <v>7</v>
      </c>
      <c r="BH38" s="4"/>
      <c r="BI38" s="4"/>
      <c r="BJ38" s="18">
        <f t="shared" si="15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8">
        <f t="shared" si="11"/>
        <v>0.44</v>
      </c>
      <c r="N39" s="4">
        <v>8</v>
      </c>
      <c r="O39" s="4">
        <v>147.80000000000001</v>
      </c>
      <c r="P39" s="4">
        <v>200</v>
      </c>
      <c r="Q39" s="18">
        <f t="shared" si="12"/>
        <v>1</v>
      </c>
      <c r="AC39" s="4">
        <v>8</v>
      </c>
      <c r="AD39" s="4">
        <v>238.41</v>
      </c>
      <c r="AE39" s="4">
        <v>198</v>
      </c>
      <c r="AF39" s="18">
        <f t="shared" si="13"/>
        <v>0.99</v>
      </c>
      <c r="AR39" s="4">
        <v>8</v>
      </c>
      <c r="AS39" s="4">
        <v>257.86</v>
      </c>
      <c r="AT39" s="4">
        <v>186</v>
      </c>
      <c r="AU39" s="18">
        <f t="shared" si="14"/>
        <v>0.93</v>
      </c>
      <c r="BG39" s="4">
        <v>8</v>
      </c>
      <c r="BH39" s="4"/>
      <c r="BI39" s="4"/>
      <c r="BJ39" s="18">
        <f t="shared" si="15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8">
        <f t="shared" si="11"/>
        <v>0.01</v>
      </c>
      <c r="N40" s="4">
        <v>9</v>
      </c>
      <c r="O40" s="4">
        <v>106.71</v>
      </c>
      <c r="P40" s="4">
        <v>200</v>
      </c>
      <c r="Q40" s="18">
        <f t="shared" si="12"/>
        <v>1</v>
      </c>
      <c r="AC40" s="4">
        <v>9</v>
      </c>
      <c r="AD40" s="4">
        <v>37.69</v>
      </c>
      <c r="AE40" s="4">
        <v>4</v>
      </c>
      <c r="AF40" s="18">
        <f t="shared" si="13"/>
        <v>0.02</v>
      </c>
      <c r="AR40" s="4">
        <v>9</v>
      </c>
      <c r="AS40" s="4">
        <v>37.69</v>
      </c>
      <c r="AT40" s="4">
        <v>4</v>
      </c>
      <c r="AU40" s="18">
        <f t="shared" si="14"/>
        <v>0.02</v>
      </c>
      <c r="BG40" s="4">
        <v>9</v>
      </c>
      <c r="BH40" s="4"/>
      <c r="BI40" s="4"/>
      <c r="BJ40" s="18">
        <f t="shared" si="15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8">
        <f t="shared" si="11"/>
        <v>2.5000000000000001E-2</v>
      </c>
      <c r="N41" s="4">
        <v>10</v>
      </c>
      <c r="O41" s="4">
        <v>211.72</v>
      </c>
      <c r="P41" s="4">
        <v>200</v>
      </c>
      <c r="Q41" s="18">
        <f t="shared" si="12"/>
        <v>1</v>
      </c>
      <c r="AC41" s="4">
        <v>10</v>
      </c>
      <c r="AD41" s="4">
        <v>368.5</v>
      </c>
      <c r="AE41" s="4">
        <v>182</v>
      </c>
      <c r="AF41" s="18">
        <f t="shared" si="13"/>
        <v>0.91</v>
      </c>
      <c r="AR41" s="4">
        <v>10</v>
      </c>
      <c r="AS41" s="4">
        <v>96.63</v>
      </c>
      <c r="AT41" s="4">
        <v>12</v>
      </c>
      <c r="AU41" s="18">
        <f t="shared" si="14"/>
        <v>0.06</v>
      </c>
      <c r="BG41" s="4">
        <v>10</v>
      </c>
      <c r="BH41" s="4"/>
      <c r="BI41" s="4"/>
      <c r="BJ41" s="18">
        <f t="shared" si="15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8">
        <f t="shared" si="12"/>
        <v>1</v>
      </c>
      <c r="AC42" s="4">
        <v>11</v>
      </c>
      <c r="AD42" s="4">
        <v>304.57</v>
      </c>
      <c r="AE42" s="4">
        <v>193</v>
      </c>
      <c r="AF42" s="18">
        <f t="shared" si="13"/>
        <v>0.96499999999999997</v>
      </c>
      <c r="AR42" s="4">
        <v>11</v>
      </c>
      <c r="AS42" s="4">
        <v>316.81</v>
      </c>
      <c r="AT42" s="4">
        <v>191</v>
      </c>
      <c r="AU42" s="18">
        <f t="shared" si="14"/>
        <v>0.95499999999999996</v>
      </c>
      <c r="BG42" s="4">
        <v>11</v>
      </c>
      <c r="BH42" s="4"/>
      <c r="BI42" s="4"/>
      <c r="BJ42" s="18">
        <f t="shared" si="15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8">
        <f t="shared" si="12"/>
        <v>1</v>
      </c>
      <c r="AC43" s="4">
        <v>12</v>
      </c>
      <c r="AD43" s="4">
        <v>339.04</v>
      </c>
      <c r="AE43" s="4">
        <v>185</v>
      </c>
      <c r="AF43" s="18">
        <f t="shared" si="13"/>
        <v>0.92500000000000004</v>
      </c>
      <c r="AR43" s="4">
        <v>12</v>
      </c>
      <c r="AS43" s="4">
        <v>392.97</v>
      </c>
      <c r="AT43" s="4">
        <v>180</v>
      </c>
      <c r="AU43" s="18">
        <f t="shared" si="14"/>
        <v>0.9</v>
      </c>
      <c r="BG43" s="4">
        <v>12</v>
      </c>
      <c r="BH43" s="4"/>
      <c r="BI43" s="4"/>
      <c r="BJ43" s="18">
        <f t="shared" si="15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8">
        <f t="shared" si="12"/>
        <v>1</v>
      </c>
      <c r="AC44" s="4">
        <v>13</v>
      </c>
      <c r="AD44" s="4">
        <v>407.43</v>
      </c>
      <c r="AE44" s="4">
        <v>174</v>
      </c>
      <c r="AF44" s="18">
        <f t="shared" si="13"/>
        <v>0.87</v>
      </c>
      <c r="AR44" s="4">
        <v>13</v>
      </c>
      <c r="AS44" s="4">
        <v>439.13</v>
      </c>
      <c r="AT44" s="4">
        <v>169</v>
      </c>
      <c r="AU44" s="18">
        <f t="shared" si="14"/>
        <v>0.84499999999999997</v>
      </c>
      <c r="BG44" s="4">
        <v>13</v>
      </c>
      <c r="BH44" s="4"/>
      <c r="BI44" s="4"/>
      <c r="BJ44" s="18">
        <f t="shared" si="15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8">
        <f t="shared" si="12"/>
        <v>0.99</v>
      </c>
      <c r="AC45" s="4">
        <v>14</v>
      </c>
      <c r="AD45" s="4">
        <v>485.83</v>
      </c>
      <c r="AE45" s="4">
        <v>188</v>
      </c>
      <c r="AF45" s="18">
        <f t="shared" si="13"/>
        <v>0.94</v>
      </c>
      <c r="AR45" s="4">
        <v>14</v>
      </c>
      <c r="AS45" s="4">
        <v>593.66999999999996</v>
      </c>
      <c r="AT45" s="4">
        <v>161</v>
      </c>
      <c r="AU45" s="18">
        <f t="shared" si="14"/>
        <v>0.80500000000000005</v>
      </c>
      <c r="BG45" s="4">
        <v>14</v>
      </c>
      <c r="BH45" s="4"/>
      <c r="BI45" s="4"/>
      <c r="BJ45" s="18">
        <f t="shared" si="15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8">
        <f t="shared" si="12"/>
        <v>0.995</v>
      </c>
      <c r="AC46" s="4">
        <v>15</v>
      </c>
      <c r="AD46" s="4">
        <v>355.68</v>
      </c>
      <c r="AE46" s="4">
        <v>189</v>
      </c>
      <c r="AF46" s="18">
        <f t="shared" si="13"/>
        <v>0.94499999999999995</v>
      </c>
      <c r="AR46" s="4">
        <v>15</v>
      </c>
      <c r="AS46" s="4">
        <v>380.73</v>
      </c>
      <c r="AT46" s="4">
        <v>154</v>
      </c>
      <c r="AU46" s="18">
        <f t="shared" si="14"/>
        <v>0.77</v>
      </c>
      <c r="BG46" s="4">
        <v>15</v>
      </c>
      <c r="BH46" s="4"/>
      <c r="BI46" s="4"/>
      <c r="BJ46" s="18">
        <f t="shared" si="15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8">
        <f t="shared" si="12"/>
        <v>1</v>
      </c>
      <c r="AC47" s="4">
        <v>16</v>
      </c>
      <c r="AD47" s="4">
        <v>583.67999999999995</v>
      </c>
      <c r="AE47" s="4">
        <v>177</v>
      </c>
      <c r="AF47" s="18">
        <f t="shared" si="13"/>
        <v>0.88500000000000001</v>
      </c>
      <c r="AR47" s="4">
        <v>16</v>
      </c>
      <c r="AS47" s="4">
        <v>314.57</v>
      </c>
      <c r="AT47" s="4">
        <v>73</v>
      </c>
      <c r="AU47" s="18">
        <f t="shared" si="14"/>
        <v>0.36499999999999999</v>
      </c>
      <c r="BG47" s="4">
        <v>16</v>
      </c>
      <c r="BH47" s="4"/>
      <c r="BI47" s="4"/>
      <c r="BJ47" s="18">
        <f t="shared" si="15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8">
        <f t="shared" si="12"/>
        <v>1</v>
      </c>
      <c r="AC48" s="4">
        <v>17</v>
      </c>
      <c r="AD48" s="4">
        <v>292.33999999999997</v>
      </c>
      <c r="AE48" s="4">
        <v>198</v>
      </c>
      <c r="AF48" s="18">
        <f t="shared" si="13"/>
        <v>0.99</v>
      </c>
      <c r="AR48" s="4">
        <v>17</v>
      </c>
      <c r="AS48" s="4">
        <v>414.66</v>
      </c>
      <c r="AT48" s="4">
        <v>180</v>
      </c>
      <c r="AU48" s="18">
        <f t="shared" si="14"/>
        <v>0.9</v>
      </c>
      <c r="BG48" s="4">
        <v>17</v>
      </c>
      <c r="BH48" s="4"/>
      <c r="BI48" s="4"/>
      <c r="BJ48" s="18">
        <f t="shared" si="15"/>
        <v>0</v>
      </c>
    </row>
    <row r="49" spans="1:73">
      <c r="F49" s="4">
        <v>18</v>
      </c>
      <c r="N49" s="4">
        <v>18</v>
      </c>
      <c r="O49" s="4">
        <v>180.04</v>
      </c>
      <c r="P49" s="4">
        <v>200</v>
      </c>
      <c r="Q49" s="18">
        <f t="shared" si="12"/>
        <v>1</v>
      </c>
      <c r="AC49" s="4">
        <v>18</v>
      </c>
      <c r="AD49" s="4">
        <v>287.33999999999997</v>
      </c>
      <c r="AE49" s="4">
        <v>196</v>
      </c>
      <c r="AF49" s="18">
        <f t="shared" si="13"/>
        <v>0.98</v>
      </c>
      <c r="AR49" s="4">
        <v>18</v>
      </c>
      <c r="AS49" s="4">
        <v>334.03</v>
      </c>
      <c r="AT49" s="4">
        <v>178</v>
      </c>
      <c r="AU49" s="18">
        <f t="shared" si="14"/>
        <v>0.89</v>
      </c>
      <c r="BG49" s="4">
        <v>18</v>
      </c>
      <c r="BH49" s="4"/>
      <c r="BI49" s="4"/>
      <c r="BJ49" s="18">
        <f t="shared" si="15"/>
        <v>0</v>
      </c>
    </row>
    <row r="50" spans="1:73">
      <c r="F50" s="4">
        <v>19</v>
      </c>
      <c r="N50" s="4">
        <v>19</v>
      </c>
      <c r="O50" s="4">
        <v>184.49</v>
      </c>
      <c r="P50" s="4">
        <v>194</v>
      </c>
      <c r="Q50" s="18">
        <f t="shared" si="12"/>
        <v>0.97</v>
      </c>
      <c r="AC50" s="4">
        <v>19</v>
      </c>
      <c r="AD50" s="4">
        <v>49.93</v>
      </c>
      <c r="AE50" s="4">
        <v>7</v>
      </c>
      <c r="AF50" s="18">
        <f t="shared" si="13"/>
        <v>3.5000000000000003E-2</v>
      </c>
      <c r="AR50" s="4">
        <v>19</v>
      </c>
      <c r="AS50" s="4">
        <v>49.93</v>
      </c>
      <c r="AT50" s="4">
        <v>7</v>
      </c>
      <c r="AU50" s="18">
        <f t="shared" si="14"/>
        <v>3.5000000000000003E-2</v>
      </c>
      <c r="BG50" s="4">
        <v>19</v>
      </c>
      <c r="BH50" s="4"/>
      <c r="BI50" s="4"/>
      <c r="BJ50" s="18">
        <f t="shared" si="15"/>
        <v>0</v>
      </c>
    </row>
    <row r="51" spans="1:73">
      <c r="F51" s="4">
        <v>20</v>
      </c>
      <c r="N51" s="4">
        <v>20</v>
      </c>
      <c r="O51" s="4">
        <v>223.94</v>
      </c>
      <c r="P51" s="4">
        <v>199</v>
      </c>
      <c r="Q51" s="18">
        <f t="shared" si="12"/>
        <v>0.995</v>
      </c>
      <c r="AC51" s="4">
        <v>20</v>
      </c>
      <c r="AD51" s="4">
        <v>299.57</v>
      </c>
      <c r="AE51" s="4">
        <v>194</v>
      </c>
      <c r="AF51" s="18">
        <f t="shared" si="13"/>
        <v>0.97</v>
      </c>
      <c r="AR51" s="4">
        <v>20</v>
      </c>
      <c r="AS51" s="4">
        <v>358.49</v>
      </c>
      <c r="AT51" s="4">
        <v>190</v>
      </c>
      <c r="AU51" s="18">
        <f t="shared" si="14"/>
        <v>0.95</v>
      </c>
      <c r="BG51" s="4">
        <v>20</v>
      </c>
      <c r="BH51" s="4"/>
      <c r="BI51" s="4"/>
      <c r="BJ51" s="18">
        <f t="shared" si="15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99" t="s">
        <v>40</v>
      </c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1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200</v>
      </c>
      <c r="B57" s="15">
        <f>B32</f>
        <v>200</v>
      </c>
      <c r="C57" s="15">
        <f t="shared" ref="C57:D57" si="16">C32</f>
        <v>200</v>
      </c>
      <c r="D57" s="15">
        <f t="shared" si="16"/>
        <v>5.0000000000000001E-3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208.91</v>
      </c>
      <c r="P57" s="4">
        <v>199</v>
      </c>
      <c r="Q57" s="18">
        <f>P57/A$33</f>
        <v>0.995</v>
      </c>
      <c r="R57" s="94">
        <f>AVERAGE(O57:O76)</f>
        <v>193.95578947368418</v>
      </c>
      <c r="S57" s="94">
        <f>AVERAGEIF(O57:O76,"&gt;0")</f>
        <v>193.95578947368418</v>
      </c>
      <c r="T57" s="94">
        <f>VAR(O57:O76)</f>
        <v>948.93475906434469</v>
      </c>
      <c r="U57" s="94">
        <f>STDEV(O57:O76)</f>
        <v>30.8047846781039</v>
      </c>
      <c r="V57" s="95">
        <f>AVERAGE(Q57:Q76)</f>
        <v>0.99625000000000008</v>
      </c>
      <c r="W57" s="46">
        <v>200</v>
      </c>
      <c r="X57" s="64">
        <v>10.4</v>
      </c>
      <c r="Y57" s="64">
        <v>199</v>
      </c>
      <c r="Z57" s="64">
        <v>0.66</v>
      </c>
      <c r="AA57" s="47">
        <f>Y57/$A58</f>
        <v>0.995</v>
      </c>
      <c r="AB57" s="47">
        <f>Z57/$A$33</f>
        <v>3.3E-3</v>
      </c>
      <c r="AC57" s="4">
        <v>1</v>
      </c>
      <c r="AD57" s="4">
        <v>351.28</v>
      </c>
      <c r="AE57" s="4">
        <v>192</v>
      </c>
      <c r="AF57" s="18">
        <f>AE57/A$34</f>
        <v>0.96</v>
      </c>
      <c r="AG57" s="94">
        <f>AVERAGE(AD57:AD76)</f>
        <v>314.88250000000005</v>
      </c>
      <c r="AH57" s="94">
        <f>AVERAGEIF(AD57:AD76,"&gt;0")</f>
        <v>314.88250000000005</v>
      </c>
      <c r="AI57" s="94">
        <f>VAR(AD57:AD76)</f>
        <v>15398.980019736815</v>
      </c>
      <c r="AJ57" s="94">
        <f>STDEV(AD57:AD76)</f>
        <v>124.09262677426413</v>
      </c>
      <c r="AK57" s="95">
        <f>AVERAGE(AF57:AF76)</f>
        <v>0.8547499999999999</v>
      </c>
      <c r="AL57" s="50">
        <v>315</v>
      </c>
      <c r="AM57" s="65">
        <v>58.1</v>
      </c>
      <c r="AN57" s="65">
        <v>171</v>
      </c>
      <c r="AO57" s="65">
        <v>26.7</v>
      </c>
      <c r="AP57" s="51">
        <f>AN57/$A59</f>
        <v>0.85499999999999998</v>
      </c>
      <c r="AQ57" s="51">
        <f>AO57/$A$34</f>
        <v>0.13350000000000001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7">A33</f>
        <v>200</v>
      </c>
      <c r="B58" s="16">
        <f t="shared" ref="B58:D58" si="18">B33</f>
        <v>100</v>
      </c>
      <c r="C58" s="16">
        <f t="shared" si="18"/>
        <v>100</v>
      </c>
      <c r="D58" s="16">
        <f t="shared" si="18"/>
        <v>0.02</v>
      </c>
      <c r="F58" s="4">
        <v>2</v>
      </c>
      <c r="G58" s="1">
        <v>50</v>
      </c>
      <c r="H58" s="4"/>
      <c r="I58" s="4"/>
      <c r="J58" s="18"/>
      <c r="N58" s="4">
        <v>2</v>
      </c>
      <c r="O58" s="4" t="s">
        <v>28</v>
      </c>
      <c r="P58" s="4">
        <v>198</v>
      </c>
      <c r="Q58" s="18">
        <f t="shared" ref="Q58:Q76" si="19">P58/A$33</f>
        <v>0.99</v>
      </c>
      <c r="AC58" s="4">
        <v>2</v>
      </c>
      <c r="AD58" s="4">
        <v>395.2</v>
      </c>
      <c r="AE58" s="4">
        <v>175</v>
      </c>
      <c r="AF58" s="18">
        <f t="shared" ref="AF58:AF76" si="20">AE58/A$34</f>
        <v>0.875</v>
      </c>
      <c r="AO58" s="66"/>
      <c r="AR58" s="4">
        <v>2</v>
      </c>
      <c r="AS58" s="4"/>
      <c r="AT58" s="4"/>
      <c r="AU58" s="18">
        <f t="shared" ref="AU58:AU76" si="21">AT58/A$35</f>
        <v>0</v>
      </c>
      <c r="BG58" s="4">
        <v>2</v>
      </c>
      <c r="BH58" s="4"/>
      <c r="BI58" s="4"/>
      <c r="BJ58" s="18">
        <f t="shared" ref="BJ58:BJ76" si="22">BI58/A$61</f>
        <v>0</v>
      </c>
    </row>
    <row r="59" spans="1:73">
      <c r="A59" s="4">
        <f t="shared" si="17"/>
        <v>200</v>
      </c>
      <c r="B59" s="49">
        <f t="shared" ref="B59:D59" si="23">B34</f>
        <v>141</v>
      </c>
      <c r="C59" s="49">
        <f t="shared" si="23"/>
        <v>141</v>
      </c>
      <c r="D59" s="49">
        <f t="shared" si="23"/>
        <v>1.005985614405714E-2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182.24</v>
      </c>
      <c r="P59" s="4">
        <v>200</v>
      </c>
      <c r="Q59" s="18">
        <f t="shared" si="19"/>
        <v>1</v>
      </c>
      <c r="AC59" s="4">
        <v>3</v>
      </c>
      <c r="AD59" s="4">
        <v>248.4</v>
      </c>
      <c r="AE59" s="4">
        <v>188</v>
      </c>
      <c r="AF59" s="18">
        <f t="shared" si="20"/>
        <v>0.94</v>
      </c>
      <c r="AR59" s="4">
        <v>3</v>
      </c>
      <c r="AS59" s="4"/>
      <c r="AT59" s="4"/>
      <c r="AU59" s="18">
        <f t="shared" si="21"/>
        <v>0</v>
      </c>
      <c r="BG59" s="4">
        <v>3</v>
      </c>
      <c r="BH59" s="4"/>
      <c r="BI59" s="4"/>
      <c r="BJ59" s="18">
        <f t="shared" si="22"/>
        <v>0</v>
      </c>
    </row>
    <row r="60" spans="1:73">
      <c r="A60" s="4">
        <f t="shared" si="17"/>
        <v>200</v>
      </c>
      <c r="B60" s="52">
        <f t="shared" ref="B60:D61" si="24">B35</f>
        <v>158</v>
      </c>
      <c r="C60" s="52">
        <f t="shared" si="24"/>
        <v>158</v>
      </c>
      <c r="D60" s="52">
        <f t="shared" si="24"/>
        <v>8.0115366127223205E-3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157.79</v>
      </c>
      <c r="P60" s="4">
        <v>200</v>
      </c>
      <c r="Q60" s="18">
        <f t="shared" si="19"/>
        <v>1</v>
      </c>
      <c r="AC60" s="4">
        <v>4</v>
      </c>
      <c r="AD60" s="4">
        <v>226.18</v>
      </c>
      <c r="AE60" s="4">
        <v>196</v>
      </c>
      <c r="AF60" s="18">
        <f t="shared" si="20"/>
        <v>0.98</v>
      </c>
      <c r="AR60" s="4">
        <v>4</v>
      </c>
      <c r="AS60" s="4"/>
      <c r="AT60" s="4"/>
      <c r="AU60" s="18">
        <f t="shared" si="21"/>
        <v>0</v>
      </c>
      <c r="BG60" s="4">
        <v>4</v>
      </c>
      <c r="BH60" s="4"/>
      <c r="BI60" s="4"/>
      <c r="BJ60" s="18">
        <f t="shared" si="22"/>
        <v>0</v>
      </c>
    </row>
    <row r="61" spans="1:73">
      <c r="A61" s="4">
        <f t="shared" si="17"/>
        <v>200</v>
      </c>
      <c r="B61" s="169">
        <f t="shared" si="24"/>
        <v>158</v>
      </c>
      <c r="C61" s="169">
        <f t="shared" si="24"/>
        <v>158</v>
      </c>
      <c r="D61" s="169">
        <f t="shared" si="24"/>
        <v>8.0115366127223205E-3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211.72</v>
      </c>
      <c r="P61" s="4">
        <v>199</v>
      </c>
      <c r="Q61" s="18">
        <f t="shared" si="19"/>
        <v>0.995</v>
      </c>
      <c r="AC61" s="4">
        <v>5</v>
      </c>
      <c r="AD61" s="4">
        <v>353.49</v>
      </c>
      <c r="AE61" s="4">
        <v>198</v>
      </c>
      <c r="AF61" s="18">
        <f t="shared" si="20"/>
        <v>0.99</v>
      </c>
      <c r="AR61" s="4">
        <v>5</v>
      </c>
      <c r="AS61" s="4"/>
      <c r="AT61" s="4"/>
      <c r="AU61" s="18">
        <f t="shared" si="21"/>
        <v>0</v>
      </c>
      <c r="BG61" s="4">
        <v>5</v>
      </c>
      <c r="BH61" s="4"/>
      <c r="BI61" s="4"/>
      <c r="BJ61" s="18">
        <f t="shared" si="22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226.16</v>
      </c>
      <c r="P62" s="4">
        <v>199</v>
      </c>
      <c r="Q62" s="18">
        <f t="shared" si="19"/>
        <v>0.995</v>
      </c>
      <c r="AC62" s="4">
        <v>6</v>
      </c>
      <c r="AD62" s="4">
        <v>351.27</v>
      </c>
      <c r="AE62" s="4">
        <v>195</v>
      </c>
      <c r="AF62" s="18">
        <f t="shared" si="20"/>
        <v>0.97499999999999998</v>
      </c>
      <c r="AR62" s="4">
        <v>6</v>
      </c>
      <c r="AS62" s="4"/>
      <c r="AT62" s="4"/>
      <c r="AU62" s="18">
        <f t="shared" si="21"/>
        <v>0</v>
      </c>
      <c r="BG62" s="4">
        <v>6</v>
      </c>
      <c r="BH62" s="4"/>
      <c r="BI62" s="4"/>
      <c r="BJ62" s="18">
        <f t="shared" si="22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196.69</v>
      </c>
      <c r="P63" s="4">
        <v>200</v>
      </c>
      <c r="Q63" s="18">
        <f t="shared" si="19"/>
        <v>1</v>
      </c>
      <c r="AC63" s="4">
        <v>7</v>
      </c>
      <c r="AD63" s="4">
        <v>321.82</v>
      </c>
      <c r="AE63" s="4">
        <v>190</v>
      </c>
      <c r="AF63" s="18">
        <f t="shared" si="20"/>
        <v>0.95</v>
      </c>
      <c r="AR63" s="4">
        <v>7</v>
      </c>
      <c r="AS63" s="4"/>
      <c r="AT63" s="4"/>
      <c r="AU63" s="18">
        <f t="shared" si="21"/>
        <v>0</v>
      </c>
      <c r="BG63" s="4">
        <v>7</v>
      </c>
      <c r="BH63" s="4"/>
      <c r="BI63" s="4"/>
      <c r="BJ63" s="18">
        <f t="shared" si="22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147.80000000000001</v>
      </c>
      <c r="P64" s="4">
        <v>200</v>
      </c>
      <c r="Q64" s="18">
        <f t="shared" si="19"/>
        <v>1</v>
      </c>
      <c r="AC64" s="4">
        <v>8</v>
      </c>
      <c r="AD64" s="4">
        <v>238.41</v>
      </c>
      <c r="AE64" s="4">
        <v>198</v>
      </c>
      <c r="AF64" s="18">
        <f t="shared" si="20"/>
        <v>0.99</v>
      </c>
      <c r="AR64" s="4">
        <v>8</v>
      </c>
      <c r="AS64" s="4"/>
      <c r="AT64" s="4"/>
      <c r="AU64" s="18">
        <f t="shared" si="21"/>
        <v>0</v>
      </c>
      <c r="BG64" s="4">
        <v>8</v>
      </c>
      <c r="BH64" s="4"/>
      <c r="BI64" s="4"/>
      <c r="BJ64" s="18">
        <f t="shared" si="22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106.71</v>
      </c>
      <c r="P65" s="4">
        <v>200</v>
      </c>
      <c r="Q65" s="18">
        <f t="shared" si="19"/>
        <v>1</v>
      </c>
      <c r="AC65" s="4">
        <v>9</v>
      </c>
      <c r="AD65" s="4">
        <v>37.69</v>
      </c>
      <c r="AE65" s="4">
        <v>4</v>
      </c>
      <c r="AF65" s="18">
        <f t="shared" si="20"/>
        <v>0.02</v>
      </c>
      <c r="AR65" s="4">
        <v>9</v>
      </c>
      <c r="AS65" s="4"/>
      <c r="AT65" s="4"/>
      <c r="AU65" s="18">
        <f t="shared" si="21"/>
        <v>0</v>
      </c>
      <c r="BG65" s="4">
        <v>9</v>
      </c>
      <c r="BH65" s="4"/>
      <c r="BI65" s="4"/>
      <c r="BJ65" s="18">
        <f t="shared" si="22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211.72</v>
      </c>
      <c r="P66" s="4">
        <v>200</v>
      </c>
      <c r="Q66" s="18">
        <f t="shared" si="19"/>
        <v>1</v>
      </c>
      <c r="AC66" s="4">
        <v>10</v>
      </c>
      <c r="AD66" s="4">
        <v>368.5</v>
      </c>
      <c r="AE66" s="4">
        <v>182</v>
      </c>
      <c r="AF66" s="18">
        <f t="shared" si="20"/>
        <v>0.91</v>
      </c>
      <c r="AR66" s="4">
        <v>10</v>
      </c>
      <c r="AS66" s="4"/>
      <c r="AT66" s="4"/>
      <c r="AU66" s="18">
        <f t="shared" si="21"/>
        <v>0</v>
      </c>
      <c r="BG66" s="4">
        <v>10</v>
      </c>
      <c r="BH66" s="4"/>
      <c r="BI66" s="4"/>
      <c r="BJ66" s="18">
        <f t="shared" si="22"/>
        <v>0</v>
      </c>
    </row>
    <row r="67" spans="6:62">
      <c r="F67" s="4">
        <v>11</v>
      </c>
      <c r="G67" s="1">
        <v>50</v>
      </c>
      <c r="N67" s="4">
        <v>11</v>
      </c>
      <c r="O67" s="4">
        <v>194.47</v>
      </c>
      <c r="P67" s="4">
        <v>200</v>
      </c>
      <c r="Q67" s="18">
        <f t="shared" si="19"/>
        <v>1</v>
      </c>
      <c r="AC67" s="4">
        <v>11</v>
      </c>
      <c r="AD67" s="4">
        <v>304.57</v>
      </c>
      <c r="AE67" s="4">
        <v>193</v>
      </c>
      <c r="AF67" s="18">
        <f t="shared" si="20"/>
        <v>0.96499999999999997</v>
      </c>
      <c r="AR67" s="4">
        <v>11</v>
      </c>
      <c r="AS67" s="4"/>
      <c r="AT67" s="4"/>
      <c r="AU67" s="18">
        <f t="shared" si="21"/>
        <v>0</v>
      </c>
      <c r="BG67" s="4">
        <v>11</v>
      </c>
      <c r="BH67" s="4"/>
      <c r="BI67" s="4"/>
      <c r="BJ67" s="18">
        <f t="shared" si="22"/>
        <v>0</v>
      </c>
    </row>
    <row r="68" spans="6:62">
      <c r="F68" s="4">
        <v>12</v>
      </c>
      <c r="G68" s="1">
        <v>50</v>
      </c>
      <c r="N68" s="4">
        <v>12</v>
      </c>
      <c r="O68" s="4">
        <v>182.25</v>
      </c>
      <c r="P68" s="4">
        <v>200</v>
      </c>
      <c r="Q68" s="18">
        <f t="shared" si="19"/>
        <v>1</v>
      </c>
      <c r="AC68" s="4">
        <v>12</v>
      </c>
      <c r="AD68" s="4">
        <v>339.04</v>
      </c>
      <c r="AE68" s="4">
        <v>185</v>
      </c>
      <c r="AF68" s="18">
        <f t="shared" si="20"/>
        <v>0.92500000000000004</v>
      </c>
      <c r="AR68" s="4">
        <v>12</v>
      </c>
      <c r="AS68" s="4"/>
      <c r="AT68" s="4"/>
      <c r="AU68" s="18">
        <f t="shared" si="21"/>
        <v>0</v>
      </c>
      <c r="BG68" s="4">
        <v>12</v>
      </c>
      <c r="BH68" s="4"/>
      <c r="BI68" s="4"/>
      <c r="BJ68" s="18">
        <f t="shared" si="22"/>
        <v>0</v>
      </c>
    </row>
    <row r="69" spans="6:62">
      <c r="F69" s="4">
        <v>13</v>
      </c>
      <c r="G69" s="1">
        <v>50</v>
      </c>
      <c r="N69" s="4">
        <v>13</v>
      </c>
      <c r="O69" s="4">
        <v>231.16</v>
      </c>
      <c r="P69" s="4">
        <v>200</v>
      </c>
      <c r="Q69" s="18">
        <f t="shared" si="19"/>
        <v>1</v>
      </c>
      <c r="AC69" s="4">
        <v>13</v>
      </c>
      <c r="AD69" s="4">
        <v>407.43</v>
      </c>
      <c r="AE69" s="4">
        <v>174</v>
      </c>
      <c r="AF69" s="18">
        <f t="shared" si="20"/>
        <v>0.87</v>
      </c>
      <c r="AR69" s="4">
        <v>13</v>
      </c>
      <c r="AS69" s="4"/>
      <c r="AT69" s="4"/>
      <c r="AU69" s="18">
        <f t="shared" si="21"/>
        <v>0</v>
      </c>
      <c r="BG69" s="4">
        <v>13</v>
      </c>
      <c r="BH69" s="4"/>
      <c r="BI69" s="4"/>
      <c r="BJ69" s="18">
        <f t="shared" si="22"/>
        <v>0</v>
      </c>
    </row>
    <row r="70" spans="6:62">
      <c r="F70" s="4">
        <v>14</v>
      </c>
      <c r="G70" s="1">
        <v>50</v>
      </c>
      <c r="N70" s="4">
        <v>14</v>
      </c>
      <c r="O70" s="4">
        <v>213.94</v>
      </c>
      <c r="P70" s="4">
        <v>198</v>
      </c>
      <c r="Q70" s="18">
        <f t="shared" si="19"/>
        <v>0.99</v>
      </c>
      <c r="AC70" s="4">
        <v>14</v>
      </c>
      <c r="AD70" s="4">
        <v>485.83</v>
      </c>
      <c r="AE70" s="4">
        <v>188</v>
      </c>
      <c r="AF70" s="18">
        <f t="shared" si="20"/>
        <v>0.94</v>
      </c>
      <c r="AR70" s="4">
        <v>14</v>
      </c>
      <c r="AS70" s="4"/>
      <c r="AT70" s="4"/>
      <c r="AU70" s="18">
        <f t="shared" si="21"/>
        <v>0</v>
      </c>
      <c r="BG70" s="4">
        <v>14</v>
      </c>
      <c r="BH70" s="4"/>
      <c r="BI70" s="4"/>
      <c r="BJ70" s="18">
        <f t="shared" si="22"/>
        <v>0</v>
      </c>
    </row>
    <row r="71" spans="6:62">
      <c r="F71" s="4">
        <v>15</v>
      </c>
      <c r="G71" s="1">
        <v>50</v>
      </c>
      <c r="N71" s="4">
        <v>15</v>
      </c>
      <c r="O71" s="4">
        <v>201.71</v>
      </c>
      <c r="P71" s="4">
        <v>199</v>
      </c>
      <c r="Q71" s="18">
        <f t="shared" si="19"/>
        <v>0.995</v>
      </c>
      <c r="AC71" s="4">
        <v>15</v>
      </c>
      <c r="AD71" s="4">
        <v>355.68</v>
      </c>
      <c r="AE71" s="4">
        <v>189</v>
      </c>
      <c r="AF71" s="18">
        <f t="shared" si="20"/>
        <v>0.94499999999999995</v>
      </c>
      <c r="AR71" s="4">
        <v>15</v>
      </c>
      <c r="AS71" s="4"/>
      <c r="AT71" s="4"/>
      <c r="AU71" s="18">
        <f t="shared" si="21"/>
        <v>0</v>
      </c>
      <c r="BG71" s="4">
        <v>15</v>
      </c>
      <c r="BH71" s="4"/>
      <c r="BI71" s="4"/>
      <c r="BJ71" s="18">
        <f t="shared" si="22"/>
        <v>0</v>
      </c>
    </row>
    <row r="72" spans="6:62">
      <c r="F72" s="4">
        <v>16</v>
      </c>
      <c r="G72" s="1">
        <v>50</v>
      </c>
      <c r="N72" s="4">
        <v>16</v>
      </c>
      <c r="O72" s="4">
        <v>221.72</v>
      </c>
      <c r="P72" s="4">
        <v>200</v>
      </c>
      <c r="Q72" s="18">
        <f t="shared" si="19"/>
        <v>1</v>
      </c>
      <c r="AC72" s="4">
        <v>16</v>
      </c>
      <c r="AD72" s="4">
        <v>583.67999999999995</v>
      </c>
      <c r="AE72" s="4">
        <v>177</v>
      </c>
      <c r="AF72" s="18">
        <f t="shared" si="20"/>
        <v>0.88500000000000001</v>
      </c>
      <c r="AR72" s="4">
        <v>16</v>
      </c>
      <c r="AS72" s="4"/>
      <c r="AT72" s="4"/>
      <c r="AU72" s="18">
        <f t="shared" si="21"/>
        <v>0</v>
      </c>
      <c r="BG72" s="4">
        <v>16</v>
      </c>
      <c r="BH72" s="4"/>
      <c r="BI72" s="4"/>
      <c r="BJ72" s="18">
        <f t="shared" si="22"/>
        <v>0</v>
      </c>
    </row>
    <row r="73" spans="6:62">
      <c r="F73" s="4">
        <v>17</v>
      </c>
      <c r="G73" s="1">
        <v>50</v>
      </c>
      <c r="N73" s="4">
        <v>17</v>
      </c>
      <c r="O73" s="4">
        <v>201.7</v>
      </c>
      <c r="P73" s="4">
        <v>200</v>
      </c>
      <c r="Q73" s="18">
        <f t="shared" si="19"/>
        <v>1</v>
      </c>
      <c r="AC73" s="4">
        <v>17</v>
      </c>
      <c r="AD73" s="4">
        <v>292.33999999999997</v>
      </c>
      <c r="AE73" s="4">
        <v>198</v>
      </c>
      <c r="AF73" s="18">
        <f t="shared" si="20"/>
        <v>0.99</v>
      </c>
      <c r="AR73" s="4">
        <v>17</v>
      </c>
      <c r="AS73" s="4"/>
      <c r="AT73" s="4"/>
      <c r="AU73" s="18">
        <f t="shared" si="21"/>
        <v>0</v>
      </c>
      <c r="BG73" s="4">
        <v>17</v>
      </c>
      <c r="BH73" s="4"/>
      <c r="BI73" s="4"/>
      <c r="BJ73" s="18">
        <f t="shared" si="22"/>
        <v>0</v>
      </c>
    </row>
    <row r="74" spans="6:62">
      <c r="F74" s="4">
        <v>18</v>
      </c>
      <c r="G74" s="1">
        <v>50</v>
      </c>
      <c r="N74" s="4">
        <v>18</v>
      </c>
      <c r="O74" s="4">
        <v>180.04</v>
      </c>
      <c r="P74" s="4">
        <v>200</v>
      </c>
      <c r="Q74" s="18">
        <f t="shared" si="19"/>
        <v>1</v>
      </c>
      <c r="AC74" s="4">
        <v>18</v>
      </c>
      <c r="AD74" s="4">
        <v>287.33999999999997</v>
      </c>
      <c r="AE74" s="4">
        <v>196</v>
      </c>
      <c r="AF74" s="18">
        <f t="shared" si="20"/>
        <v>0.98</v>
      </c>
      <c r="AR74" s="4">
        <v>18</v>
      </c>
      <c r="AS74" s="4"/>
      <c r="AT74" s="4"/>
      <c r="AU74" s="18">
        <f t="shared" si="21"/>
        <v>0</v>
      </c>
      <c r="BG74" s="4">
        <v>18</v>
      </c>
      <c r="BH74" s="4"/>
      <c r="BI74" s="4"/>
      <c r="BJ74" s="18">
        <f t="shared" si="22"/>
        <v>0</v>
      </c>
    </row>
    <row r="75" spans="6:62">
      <c r="F75" s="4">
        <v>19</v>
      </c>
      <c r="G75" s="1">
        <v>50</v>
      </c>
      <c r="N75" s="4">
        <v>19</v>
      </c>
      <c r="O75" s="4">
        <v>184.49</v>
      </c>
      <c r="P75" s="4">
        <v>194</v>
      </c>
      <c r="Q75" s="18">
        <f t="shared" si="19"/>
        <v>0.97</v>
      </c>
      <c r="AC75" s="4">
        <v>19</v>
      </c>
      <c r="AD75" s="4">
        <v>49.93</v>
      </c>
      <c r="AE75" s="4">
        <v>7</v>
      </c>
      <c r="AF75" s="18">
        <f t="shared" si="20"/>
        <v>3.5000000000000003E-2</v>
      </c>
      <c r="AR75" s="4">
        <v>19</v>
      </c>
      <c r="AS75" s="4"/>
      <c r="AT75" s="4"/>
      <c r="AU75" s="18">
        <f t="shared" si="21"/>
        <v>0</v>
      </c>
      <c r="BG75" s="4">
        <v>19</v>
      </c>
      <c r="BH75" s="4"/>
      <c r="BI75" s="4"/>
      <c r="BJ75" s="18">
        <f t="shared" si="22"/>
        <v>0</v>
      </c>
    </row>
    <row r="76" spans="6:62">
      <c r="F76" s="4">
        <v>20</v>
      </c>
      <c r="G76" s="1">
        <v>50</v>
      </c>
      <c r="N76" s="4">
        <v>20</v>
      </c>
      <c r="O76" s="4">
        <v>223.94</v>
      </c>
      <c r="P76" s="4">
        <v>199</v>
      </c>
      <c r="Q76" s="18">
        <f t="shared" si="19"/>
        <v>0.995</v>
      </c>
      <c r="AC76" s="4">
        <v>20</v>
      </c>
      <c r="AD76" s="4">
        <v>299.57</v>
      </c>
      <c r="AE76" s="4">
        <v>194</v>
      </c>
      <c r="AF76" s="18">
        <f t="shared" si="20"/>
        <v>0.97</v>
      </c>
      <c r="AR76" s="4">
        <v>20</v>
      </c>
      <c r="AS76" s="4"/>
      <c r="AT76" s="4"/>
      <c r="AU76" s="18">
        <f t="shared" si="21"/>
        <v>0</v>
      </c>
      <c r="BG76" s="4">
        <v>20</v>
      </c>
      <c r="BH76" s="4"/>
      <c r="BI76" s="4"/>
      <c r="BJ76" s="18">
        <f t="shared" si="22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BU76"/>
  <sheetViews>
    <sheetView topLeftCell="AR9" zoomScale="55" zoomScaleNormal="55" workbookViewId="0">
      <selection activeCell="BB42" sqref="BB42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05" t="s">
        <v>0</v>
      </c>
      <c r="C1" s="106"/>
      <c r="D1" s="106"/>
      <c r="E1" s="106"/>
      <c r="F1" s="107"/>
    </row>
    <row r="3" spans="1:73">
      <c r="A3" s="108" t="s">
        <v>15</v>
      </c>
      <c r="B3" s="108"/>
      <c r="D3" s="167" t="s">
        <v>56</v>
      </c>
      <c r="E3" s="168">
        <v>500</v>
      </c>
    </row>
    <row r="4" spans="1:73">
      <c r="A4" s="12">
        <v>1</v>
      </c>
      <c r="B4" s="13" t="s">
        <v>16</v>
      </c>
    </row>
    <row r="5" spans="1:73" ht="15.75">
      <c r="N5" s="96" t="s">
        <v>39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8"/>
      <c r="AC5" s="112" t="s">
        <v>40</v>
      </c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4"/>
      <c r="AR5" s="109" t="s">
        <v>41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1"/>
      <c r="BG5" s="162" t="s">
        <v>55</v>
      </c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163"/>
      <c r="BS5" s="163"/>
      <c r="BT5" s="163"/>
      <c r="BU5" s="164"/>
    </row>
    <row r="6" spans="1:73" ht="60">
      <c r="A6" s="3" t="s">
        <v>4</v>
      </c>
      <c r="B6" s="3" t="s">
        <v>7</v>
      </c>
      <c r="C6" s="3" t="s">
        <v>8</v>
      </c>
      <c r="D6" s="3" t="s">
        <v>37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17</v>
      </c>
      <c r="L6" s="9" t="s">
        <v>18</v>
      </c>
      <c r="M6" s="9" t="s">
        <v>9</v>
      </c>
      <c r="N6" s="3" t="s">
        <v>49</v>
      </c>
      <c r="O6" s="93" t="s">
        <v>1</v>
      </c>
      <c r="P6" s="93" t="s">
        <v>3</v>
      </c>
      <c r="Q6" s="93" t="s">
        <v>2</v>
      </c>
      <c r="R6" s="3" t="s">
        <v>17</v>
      </c>
      <c r="S6" s="3" t="s">
        <v>18</v>
      </c>
      <c r="T6" s="3" t="s">
        <v>50</v>
      </c>
      <c r="U6" s="3" t="s">
        <v>51</v>
      </c>
      <c r="V6" s="3" t="s">
        <v>9</v>
      </c>
      <c r="W6" s="43" t="s">
        <v>43</v>
      </c>
      <c r="X6" s="43" t="s">
        <v>46</v>
      </c>
      <c r="Y6" s="43" t="s">
        <v>9</v>
      </c>
      <c r="Z6" s="43" t="s">
        <v>46</v>
      </c>
      <c r="AA6" s="43" t="s">
        <v>42</v>
      </c>
      <c r="AB6" s="43" t="s">
        <v>46</v>
      </c>
      <c r="AC6" s="3" t="s">
        <v>49</v>
      </c>
      <c r="AD6" s="93" t="s">
        <v>1</v>
      </c>
      <c r="AE6" s="93" t="s">
        <v>3</v>
      </c>
      <c r="AF6" s="93" t="s">
        <v>2</v>
      </c>
      <c r="AG6" s="3" t="s">
        <v>17</v>
      </c>
      <c r="AH6" s="3" t="s">
        <v>18</v>
      </c>
      <c r="AI6" s="3" t="s">
        <v>50</v>
      </c>
      <c r="AJ6" s="3" t="s">
        <v>51</v>
      </c>
      <c r="AK6" s="3" t="s">
        <v>9</v>
      </c>
      <c r="AL6" s="48" t="s">
        <v>43</v>
      </c>
      <c r="AM6" s="48" t="s">
        <v>46</v>
      </c>
      <c r="AN6" s="48" t="s">
        <v>9</v>
      </c>
      <c r="AO6" s="48" t="s">
        <v>46</v>
      </c>
      <c r="AP6" s="48" t="s">
        <v>42</v>
      </c>
      <c r="AQ6" s="48" t="s">
        <v>46</v>
      </c>
      <c r="AR6" s="3" t="s">
        <v>49</v>
      </c>
      <c r="AS6" s="93" t="s">
        <v>1</v>
      </c>
      <c r="AT6" s="93" t="s">
        <v>3</v>
      </c>
      <c r="AU6" s="93" t="s">
        <v>2</v>
      </c>
      <c r="AV6" s="3" t="s">
        <v>17</v>
      </c>
      <c r="AW6" s="3" t="s">
        <v>18</v>
      </c>
      <c r="AX6" s="3" t="s">
        <v>50</v>
      </c>
      <c r="AY6" s="3" t="s">
        <v>51</v>
      </c>
      <c r="AZ6" s="3" t="s">
        <v>9</v>
      </c>
      <c r="BA6" s="165" t="s">
        <v>43</v>
      </c>
      <c r="BB6" s="165" t="s">
        <v>46</v>
      </c>
      <c r="BC6" s="165" t="s">
        <v>9</v>
      </c>
      <c r="BD6" s="165" t="s">
        <v>46</v>
      </c>
      <c r="BE6" s="165" t="s">
        <v>42</v>
      </c>
      <c r="BF6" s="165" t="s">
        <v>46</v>
      </c>
      <c r="BG6" s="3" t="s">
        <v>49</v>
      </c>
      <c r="BH6" s="93" t="s">
        <v>1</v>
      </c>
      <c r="BI6" s="93" t="s">
        <v>3</v>
      </c>
      <c r="BJ6" s="93" t="s">
        <v>2</v>
      </c>
      <c r="BK6" s="3" t="s">
        <v>17</v>
      </c>
      <c r="BL6" s="3" t="s">
        <v>18</v>
      </c>
      <c r="BM6" s="3" t="s">
        <v>50</v>
      </c>
      <c r="BN6" s="3" t="s">
        <v>51</v>
      </c>
      <c r="BO6" s="3" t="s">
        <v>9</v>
      </c>
      <c r="BP6" s="166" t="s">
        <v>43</v>
      </c>
      <c r="BQ6" s="166" t="s">
        <v>46</v>
      </c>
      <c r="BR6" s="166" t="s">
        <v>9</v>
      </c>
      <c r="BS6" s="166" t="s">
        <v>46</v>
      </c>
      <c r="BT6" s="166" t="s">
        <v>42</v>
      </c>
      <c r="BU6" s="166" t="s">
        <v>46</v>
      </c>
    </row>
    <row r="7" spans="1:73">
      <c r="A7" s="4">
        <f>E3</f>
        <v>500</v>
      </c>
      <c r="B7" s="15">
        <v>500</v>
      </c>
      <c r="C7" s="15">
        <v>500</v>
      </c>
      <c r="D7" s="15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8">
        <f>I7/A$7</f>
        <v>2E-3</v>
      </c>
      <c r="K7" s="14">
        <f>AVERAGE(H7:H16)</f>
        <v>6.5150000000000006</v>
      </c>
      <c r="L7" s="14">
        <f>AVERAGEIF(H7:H16,"&gt;0")</f>
        <v>16.287500000000001</v>
      </c>
      <c r="M7" s="17">
        <f>AVERAGE(J7:J16)</f>
        <v>3.0000000000000005E-3</v>
      </c>
      <c r="N7" s="4">
        <v>1</v>
      </c>
      <c r="O7" s="4">
        <v>551.95000000000005</v>
      </c>
      <c r="P7" s="4">
        <v>463</v>
      </c>
      <c r="Q7" s="18">
        <f>P7/A$8</f>
        <v>0.92600000000000005</v>
      </c>
      <c r="R7" s="94">
        <f>AVERAGE(O7:O26)</f>
        <v>539.4</v>
      </c>
      <c r="S7" s="94">
        <f>AVERAGEIF(O7:O26,"&gt;0")</f>
        <v>539.4</v>
      </c>
      <c r="T7" s="94">
        <f>VAR(O7:O26)</f>
        <v>33183.596768421026</v>
      </c>
      <c r="U7" s="94">
        <f>STDEV(O7:O26)</f>
        <v>182.16365380728678</v>
      </c>
      <c r="V7" s="95">
        <f>AVERAGE(Q7:Q26)</f>
        <v>0.78699999999999992</v>
      </c>
      <c r="W7" s="46">
        <v>539</v>
      </c>
      <c r="X7" s="64">
        <v>85.3</v>
      </c>
      <c r="Y7" s="64">
        <v>394</v>
      </c>
      <c r="Z7" s="64">
        <v>53.4</v>
      </c>
      <c r="AA7" s="47">
        <f>Y7/$A8</f>
        <v>0.78800000000000003</v>
      </c>
      <c r="AB7" s="47">
        <f>Z7/$A$8</f>
        <v>0.10679999999999999</v>
      </c>
      <c r="AC7" s="4">
        <v>1</v>
      </c>
      <c r="AD7" s="4">
        <v>25.46</v>
      </c>
      <c r="AE7" s="4">
        <v>3</v>
      </c>
      <c r="AF7" s="18">
        <f>AE7/A$9</f>
        <v>6.0000000000000001E-3</v>
      </c>
      <c r="AG7" s="94">
        <f>AVERAGE(AD7:AD26)</f>
        <v>101.64473684210527</v>
      </c>
      <c r="AH7" s="94">
        <f>AVERAGEIF(AD7:AD26,"&gt;0")</f>
        <v>113.60294117647061</v>
      </c>
      <c r="AI7" s="94">
        <f>VAR(AD7:AD26)</f>
        <v>8298.4300152046708</v>
      </c>
      <c r="AJ7" s="94">
        <f>STDEV(AD7:AD26)</f>
        <v>91.095718972982866</v>
      </c>
      <c r="AK7" s="95">
        <f>AVERAGE(AF7:AF26)</f>
        <v>4.8000000000000015E-2</v>
      </c>
      <c r="AL7" s="50">
        <v>116</v>
      </c>
      <c r="AM7" s="65">
        <v>52.3</v>
      </c>
      <c r="AN7" s="65">
        <v>24</v>
      </c>
      <c r="AO7" s="65">
        <v>12.3</v>
      </c>
      <c r="AP7" s="51">
        <f>AN7/$A9</f>
        <v>4.8000000000000001E-2</v>
      </c>
      <c r="AQ7" s="51">
        <f>AO7/$A$9</f>
        <v>2.46E-2</v>
      </c>
      <c r="AR7" s="4">
        <v>1</v>
      </c>
      <c r="AS7" s="4">
        <v>0</v>
      </c>
      <c r="AT7" s="4">
        <v>1</v>
      </c>
      <c r="AU7" s="18">
        <f>AT7/A$10</f>
        <v>2E-3</v>
      </c>
      <c r="AV7" s="94">
        <f>AVERAGE(AS7:AS26)</f>
        <v>79.77000000000001</v>
      </c>
      <c r="AW7" s="94">
        <f>AVERAGEIF(AS7:AS26,"&gt;0")</f>
        <v>93.847058823529437</v>
      </c>
      <c r="AX7" s="94">
        <f>VAR(AS7:AS26)</f>
        <v>5399.6664210526305</v>
      </c>
      <c r="AY7" s="94">
        <f>STDEV(AS7:AS26)</f>
        <v>73.482422531191972</v>
      </c>
      <c r="AZ7" s="95">
        <f>AVERAGE(AU7:AU26)</f>
        <v>2.5900000000000006E-2</v>
      </c>
      <c r="BA7" s="185">
        <v>79.8</v>
      </c>
      <c r="BB7" s="186">
        <v>34.4</v>
      </c>
      <c r="BC7" s="186">
        <v>13</v>
      </c>
      <c r="BD7" s="186">
        <v>6.89</v>
      </c>
      <c r="BE7" s="187">
        <f>BC7/$A10</f>
        <v>2.5999999999999999E-2</v>
      </c>
      <c r="BF7" s="187">
        <f>BD7/$A$10</f>
        <v>1.3779999999999999E-2</v>
      </c>
      <c r="BG7" s="4">
        <v>1</v>
      </c>
      <c r="BH7" s="4"/>
      <c r="BI7" s="4"/>
      <c r="BJ7" s="18">
        <f>BI7/A$11</f>
        <v>0</v>
      </c>
      <c r="BK7" s="94" t="e">
        <f>AVERAGE(BH7:BH26)</f>
        <v>#DIV/0!</v>
      </c>
      <c r="BL7" s="94" t="e">
        <f>AVERAGEIF(BH7:BH26,"&gt;0")</f>
        <v>#DIV/0!</v>
      </c>
      <c r="BM7" s="94" t="e">
        <f>VAR(BH7:BH26)</f>
        <v>#DIV/0!</v>
      </c>
      <c r="BN7" s="94" t="e">
        <f>STDEV(BH7:BH26)</f>
        <v>#DIV/0!</v>
      </c>
      <c r="BO7" s="95">
        <f>AVERAGE(BJ7:BJ26)</f>
        <v>0</v>
      </c>
      <c r="BP7" s="159"/>
      <c r="BQ7" s="160"/>
      <c r="BR7" s="160"/>
      <c r="BS7" s="160"/>
      <c r="BT7" s="161">
        <f>BR7/$A11</f>
        <v>0</v>
      </c>
      <c r="BU7" s="161">
        <f>BS7/$A$11</f>
        <v>0</v>
      </c>
    </row>
    <row r="8" spans="1:73">
      <c r="A8" s="4">
        <f>A7</f>
        <v>500</v>
      </c>
      <c r="B8" s="16">
        <v>158</v>
      </c>
      <c r="C8" s="16">
        <v>158</v>
      </c>
      <c r="D8" s="16">
        <f t="shared" ref="D8:D10" si="0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8">
        <f t="shared" ref="J8:J16" si="1">I8/A$7</f>
        <v>4.0000000000000001E-3</v>
      </c>
      <c r="N8" s="4">
        <v>2</v>
      </c>
      <c r="O8" s="4">
        <v>250.62</v>
      </c>
      <c r="P8" s="4">
        <v>148</v>
      </c>
      <c r="Q8" s="18">
        <f t="shared" ref="Q8:Q26" si="2">P8/A$8</f>
        <v>0.29599999999999999</v>
      </c>
      <c r="AC8" s="4">
        <v>2</v>
      </c>
      <c r="AD8" s="4">
        <v>111.08</v>
      </c>
      <c r="AE8" s="4">
        <v>14</v>
      </c>
      <c r="AF8" s="18">
        <f t="shared" ref="AF8:AF26" si="3">AE8/A$9</f>
        <v>2.8000000000000001E-2</v>
      </c>
      <c r="AR8" s="4">
        <v>2</v>
      </c>
      <c r="AS8" s="4">
        <v>91.62</v>
      </c>
      <c r="AT8" s="4">
        <v>12</v>
      </c>
      <c r="AU8" s="18">
        <f t="shared" ref="AU8:AU26" si="4">AT8/A$10</f>
        <v>2.4E-2</v>
      </c>
      <c r="BG8" s="4">
        <v>2</v>
      </c>
      <c r="BH8" s="4"/>
      <c r="BI8" s="4"/>
      <c r="BJ8" s="18">
        <f t="shared" ref="BJ8:BJ26" si="5">BI8/A$11</f>
        <v>0</v>
      </c>
    </row>
    <row r="9" spans="1:73">
      <c r="A9" s="4">
        <f t="shared" ref="A9:A11" si="6">A8</f>
        <v>500</v>
      </c>
      <c r="B9" s="49">
        <v>224</v>
      </c>
      <c r="C9" s="49">
        <v>224</v>
      </c>
      <c r="D9" s="49">
        <f t="shared" si="0"/>
        <v>9.9649234693877549E-3</v>
      </c>
      <c r="F9" s="4">
        <v>3</v>
      </c>
      <c r="G9" s="1">
        <v>10</v>
      </c>
      <c r="H9" s="4">
        <v>0</v>
      </c>
      <c r="I9" s="4">
        <v>1</v>
      </c>
      <c r="J9" s="18">
        <f t="shared" si="1"/>
        <v>2E-3</v>
      </c>
      <c r="N9" s="4">
        <v>3</v>
      </c>
      <c r="O9" s="4">
        <v>811.04</v>
      </c>
      <c r="P9" s="4">
        <v>435</v>
      </c>
      <c r="Q9" s="18">
        <f t="shared" si="2"/>
        <v>0.87</v>
      </c>
      <c r="AC9" s="4">
        <v>3</v>
      </c>
      <c r="AD9" s="4">
        <v>336.26</v>
      </c>
      <c r="AE9" s="4">
        <v>55</v>
      </c>
      <c r="AF9" s="18">
        <f t="shared" si="3"/>
        <v>0.11</v>
      </c>
      <c r="AR9" s="4">
        <v>3</v>
      </c>
      <c r="AS9" s="4">
        <v>62.15</v>
      </c>
      <c r="AT9" s="4">
        <v>7</v>
      </c>
      <c r="AU9" s="18">
        <f t="shared" si="4"/>
        <v>1.4E-2</v>
      </c>
      <c r="BG9" s="4">
        <v>3</v>
      </c>
      <c r="BH9" s="4"/>
      <c r="BI9" s="4"/>
      <c r="BJ9" s="18">
        <f t="shared" si="5"/>
        <v>0</v>
      </c>
    </row>
    <row r="10" spans="1:73">
      <c r="A10" s="4">
        <f t="shared" si="6"/>
        <v>500</v>
      </c>
      <c r="B10" s="52">
        <v>250</v>
      </c>
      <c r="C10" s="52">
        <v>250</v>
      </c>
      <c r="D10" s="52">
        <f t="shared" si="0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8">
        <f t="shared" si="1"/>
        <v>2E-3</v>
      </c>
      <c r="N10" s="4">
        <v>4</v>
      </c>
      <c r="O10" s="4">
        <v>25.46</v>
      </c>
      <c r="P10" s="4">
        <v>3</v>
      </c>
      <c r="Q10" s="18">
        <f t="shared" si="2"/>
        <v>6.0000000000000001E-3</v>
      </c>
      <c r="AC10" s="4">
        <v>4</v>
      </c>
      <c r="AD10" s="4">
        <v>0</v>
      </c>
      <c r="AE10" s="4">
        <v>1</v>
      </c>
      <c r="AF10" s="18">
        <f t="shared" si="3"/>
        <v>2E-3</v>
      </c>
      <c r="AR10" s="4">
        <v>4</v>
      </c>
      <c r="AS10" s="4">
        <v>0</v>
      </c>
      <c r="AT10" s="4">
        <v>1</v>
      </c>
      <c r="AU10" s="18">
        <f t="shared" si="4"/>
        <v>2E-3</v>
      </c>
      <c r="BG10" s="4">
        <v>4</v>
      </c>
      <c r="BH10" s="4"/>
      <c r="BI10" s="4"/>
      <c r="BJ10" s="18">
        <f t="shared" si="5"/>
        <v>0</v>
      </c>
    </row>
    <row r="11" spans="1:73">
      <c r="A11" s="4">
        <f t="shared" si="6"/>
        <v>500</v>
      </c>
      <c r="B11" s="169">
        <v>250</v>
      </c>
      <c r="C11" s="169">
        <v>250</v>
      </c>
      <c r="D11" s="169">
        <f t="shared" ref="D11" si="7">A11/(B11*C11)</f>
        <v>8.0000000000000002E-3</v>
      </c>
      <c r="F11" s="4">
        <v>5</v>
      </c>
      <c r="G11" s="1">
        <v>10</v>
      </c>
      <c r="H11" s="4">
        <v>13.23</v>
      </c>
      <c r="I11" s="4">
        <v>2</v>
      </c>
      <c r="J11" s="18">
        <f t="shared" si="1"/>
        <v>4.0000000000000001E-3</v>
      </c>
      <c r="N11" s="4">
        <v>5</v>
      </c>
      <c r="O11" s="4">
        <v>490.79</v>
      </c>
      <c r="P11" s="4">
        <v>435</v>
      </c>
      <c r="Q11" s="18">
        <f t="shared" si="2"/>
        <v>0.87</v>
      </c>
      <c r="AC11" s="4">
        <v>5</v>
      </c>
      <c r="AD11" s="4">
        <v>147.77000000000001</v>
      </c>
      <c r="AE11" s="4">
        <v>45</v>
      </c>
      <c r="AF11" s="18">
        <f t="shared" si="3"/>
        <v>0.09</v>
      </c>
      <c r="AR11" s="4">
        <v>5</v>
      </c>
      <c r="AS11" s="4">
        <v>140.57</v>
      </c>
      <c r="AT11" s="4">
        <v>29</v>
      </c>
      <c r="AU11" s="18">
        <f>AT11/A$10</f>
        <v>5.8000000000000003E-2</v>
      </c>
      <c r="BG11" s="4">
        <v>5</v>
      </c>
      <c r="BH11" s="4"/>
      <c r="BI11" s="4"/>
      <c r="BJ11" s="18">
        <f t="shared" si="5"/>
        <v>0</v>
      </c>
    </row>
    <row r="12" spans="1:73">
      <c r="F12" s="4">
        <v>6</v>
      </c>
      <c r="G12" s="1">
        <v>10</v>
      </c>
      <c r="H12" s="4">
        <v>0</v>
      </c>
      <c r="I12" s="4">
        <v>1</v>
      </c>
      <c r="J12" s="18">
        <f t="shared" si="1"/>
        <v>2E-3</v>
      </c>
      <c r="N12" s="4">
        <v>6</v>
      </c>
      <c r="O12" s="4">
        <v>608.11</v>
      </c>
      <c r="P12" s="4">
        <v>393</v>
      </c>
      <c r="Q12" s="18">
        <f t="shared" si="2"/>
        <v>0.78600000000000003</v>
      </c>
      <c r="AC12" s="4">
        <v>6</v>
      </c>
      <c r="AD12" s="4">
        <v>25.47</v>
      </c>
      <c r="AE12" s="4">
        <v>3</v>
      </c>
      <c r="AF12" s="18">
        <f t="shared" si="3"/>
        <v>6.0000000000000001E-3</v>
      </c>
      <c r="AR12" s="4">
        <v>6</v>
      </c>
      <c r="AS12" s="4">
        <v>13.23</v>
      </c>
      <c r="AT12" s="4">
        <v>2</v>
      </c>
      <c r="AU12" s="18">
        <f>AT12/A$10</f>
        <v>4.0000000000000001E-3</v>
      </c>
      <c r="BG12" s="4">
        <v>6</v>
      </c>
      <c r="BH12" s="4"/>
      <c r="BI12" s="4"/>
      <c r="BJ12" s="18">
        <f t="shared" si="5"/>
        <v>0</v>
      </c>
    </row>
    <row r="13" spans="1:73">
      <c r="F13" s="4">
        <v>7</v>
      </c>
      <c r="G13" s="1">
        <v>10</v>
      </c>
      <c r="H13" s="4">
        <v>13.23</v>
      </c>
      <c r="I13" s="4">
        <v>2</v>
      </c>
      <c r="J13" s="18">
        <f t="shared" si="1"/>
        <v>4.0000000000000001E-3</v>
      </c>
      <c r="N13" s="4">
        <v>7</v>
      </c>
      <c r="O13" s="4">
        <v>740.46</v>
      </c>
      <c r="P13" s="4">
        <v>409</v>
      </c>
      <c r="Q13" s="18">
        <f t="shared" si="2"/>
        <v>0.81799999999999995</v>
      </c>
      <c r="AC13" s="4">
        <v>7</v>
      </c>
      <c r="AD13" s="4">
        <v>152.80000000000001</v>
      </c>
      <c r="AE13" s="4">
        <v>28</v>
      </c>
      <c r="AF13" s="18">
        <f t="shared" si="3"/>
        <v>5.6000000000000001E-2</v>
      </c>
      <c r="AR13" s="4">
        <v>7</v>
      </c>
      <c r="AS13" s="4">
        <v>86.63</v>
      </c>
      <c r="AT13" s="4">
        <v>14</v>
      </c>
      <c r="AU13" s="18">
        <f>AT13/A$10</f>
        <v>2.8000000000000001E-2</v>
      </c>
      <c r="BG13" s="4">
        <v>7</v>
      </c>
      <c r="BH13" s="4"/>
      <c r="BI13" s="4"/>
      <c r="BJ13" s="18">
        <f t="shared" si="5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8">
        <f t="shared" si="1"/>
        <v>6.0000000000000001E-3</v>
      </c>
      <c r="N14" s="4">
        <v>8</v>
      </c>
      <c r="O14" s="4">
        <v>617.59</v>
      </c>
      <c r="P14" s="4">
        <v>430</v>
      </c>
      <c r="Q14" s="18">
        <f t="shared" si="2"/>
        <v>0.86</v>
      </c>
      <c r="AC14" s="4">
        <v>8</v>
      </c>
      <c r="AD14" s="4">
        <v>111.08</v>
      </c>
      <c r="AE14" s="4">
        <v>14</v>
      </c>
      <c r="AF14" s="18">
        <f t="shared" si="3"/>
        <v>2.8000000000000001E-2</v>
      </c>
      <c r="AR14" s="4">
        <v>8</v>
      </c>
      <c r="AS14" s="4">
        <v>98.84</v>
      </c>
      <c r="AT14" s="4">
        <v>14</v>
      </c>
      <c r="AU14" s="18">
        <f>AT14/A$10</f>
        <v>2.8000000000000001E-2</v>
      </c>
      <c r="BG14" s="4">
        <v>8</v>
      </c>
      <c r="BH14" s="4"/>
      <c r="BI14" s="4"/>
      <c r="BJ14" s="18">
        <f t="shared" si="5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8">
        <f t="shared" si="1"/>
        <v>2E-3</v>
      </c>
      <c r="N15" s="4">
        <v>9</v>
      </c>
      <c r="O15" s="4">
        <v>402.4</v>
      </c>
      <c r="P15" s="4">
        <v>369</v>
      </c>
      <c r="Q15" s="18">
        <f t="shared" si="2"/>
        <v>0.73799999999999999</v>
      </c>
      <c r="AC15" s="4">
        <v>9</v>
      </c>
      <c r="AD15" s="4">
        <v>42.7</v>
      </c>
      <c r="AE15" s="4">
        <v>5</v>
      </c>
      <c r="AF15" s="18">
        <f t="shared" si="3"/>
        <v>0.01</v>
      </c>
      <c r="AR15" s="4">
        <v>9</v>
      </c>
      <c r="AS15" s="4">
        <v>49.92</v>
      </c>
      <c r="AT15" s="4">
        <v>5</v>
      </c>
      <c r="AU15" s="18">
        <f>AT15/A$10</f>
        <v>0.01</v>
      </c>
      <c r="BG15" s="4">
        <v>9</v>
      </c>
      <c r="BH15" s="4"/>
      <c r="BI15" s="4"/>
      <c r="BJ15" s="18">
        <f t="shared" si="5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8">
        <f t="shared" si="1"/>
        <v>2E-3</v>
      </c>
      <c r="N16" s="4">
        <v>10</v>
      </c>
      <c r="O16" s="4">
        <v>495.24</v>
      </c>
      <c r="P16" s="4">
        <v>390</v>
      </c>
      <c r="Q16" s="18">
        <f t="shared" si="2"/>
        <v>0.78</v>
      </c>
      <c r="AC16" s="4">
        <v>10</v>
      </c>
      <c r="AD16" s="4">
        <v>285.08999999999997</v>
      </c>
      <c r="AE16" s="4">
        <v>68</v>
      </c>
      <c r="AF16" s="18">
        <f t="shared" si="3"/>
        <v>0.13600000000000001</v>
      </c>
      <c r="AR16" s="4">
        <v>10</v>
      </c>
      <c r="AS16" s="4">
        <v>128.31</v>
      </c>
      <c r="AT16" s="4">
        <v>18</v>
      </c>
      <c r="AU16" s="18">
        <f>AT16/A$10</f>
        <v>3.5999999999999997E-2</v>
      </c>
      <c r="BG16" s="4">
        <v>10</v>
      </c>
      <c r="BH16" s="4"/>
      <c r="BI16" s="4"/>
      <c r="BJ16" s="18">
        <f t="shared" si="5"/>
        <v>0</v>
      </c>
    </row>
    <row r="17" spans="1:73">
      <c r="F17" s="4">
        <v>11</v>
      </c>
      <c r="G17" s="1"/>
      <c r="H17" s="4"/>
      <c r="I17" s="4"/>
      <c r="J17" s="18"/>
      <c r="N17" s="4">
        <v>11</v>
      </c>
      <c r="O17" s="4">
        <v>691.51</v>
      </c>
      <c r="P17" s="4">
        <v>401</v>
      </c>
      <c r="Q17" s="18">
        <f t="shared" si="2"/>
        <v>0.80200000000000005</v>
      </c>
      <c r="AC17" s="4">
        <v>11</v>
      </c>
      <c r="AD17" s="4">
        <v>121.1</v>
      </c>
      <c r="AE17" s="4">
        <v>23</v>
      </c>
      <c r="AF17" s="18">
        <f t="shared" si="3"/>
        <v>4.5999999999999999E-2</v>
      </c>
      <c r="AR17" s="4">
        <v>11</v>
      </c>
      <c r="AS17" s="4">
        <v>294.55</v>
      </c>
      <c r="AT17" s="4">
        <v>64</v>
      </c>
      <c r="AU17" s="18">
        <f>AT17/A$10</f>
        <v>0.128</v>
      </c>
      <c r="BG17" s="4">
        <v>11</v>
      </c>
      <c r="BH17" s="4"/>
      <c r="BI17" s="4"/>
      <c r="BJ17" s="18">
        <f t="shared" si="5"/>
        <v>0</v>
      </c>
    </row>
    <row r="18" spans="1:73">
      <c r="F18" s="4">
        <v>12</v>
      </c>
      <c r="G18" s="1"/>
      <c r="H18" s="4"/>
      <c r="I18" s="4"/>
      <c r="J18" s="18"/>
      <c r="N18" s="4">
        <v>12</v>
      </c>
      <c r="O18" s="4">
        <v>495.24</v>
      </c>
      <c r="P18" s="4">
        <v>454</v>
      </c>
      <c r="Q18" s="18">
        <f t="shared" si="2"/>
        <v>0.90800000000000003</v>
      </c>
      <c r="AC18" s="4">
        <v>12</v>
      </c>
      <c r="AD18" s="4" t="s">
        <v>53</v>
      </c>
      <c r="AE18" s="4">
        <v>96</v>
      </c>
      <c r="AF18" s="18">
        <f t="shared" si="3"/>
        <v>0.192</v>
      </c>
      <c r="AR18" s="4">
        <v>12</v>
      </c>
      <c r="AS18" s="4">
        <v>213.94</v>
      </c>
      <c r="AT18" s="4">
        <v>31</v>
      </c>
      <c r="AU18" s="18">
        <f>AT18/A$10</f>
        <v>6.2E-2</v>
      </c>
      <c r="BG18" s="4">
        <v>12</v>
      </c>
      <c r="BH18" s="4"/>
      <c r="BI18" s="4"/>
      <c r="BJ18" s="18">
        <f t="shared" si="5"/>
        <v>0</v>
      </c>
    </row>
    <row r="19" spans="1:73">
      <c r="F19" s="4">
        <v>13</v>
      </c>
      <c r="G19" s="1"/>
      <c r="H19" s="4"/>
      <c r="I19" s="4"/>
      <c r="J19" s="18"/>
      <c r="N19" s="4">
        <v>13</v>
      </c>
      <c r="O19" s="4">
        <v>585.86</v>
      </c>
      <c r="P19" s="4">
        <v>456</v>
      </c>
      <c r="Q19" s="18">
        <f t="shared" si="2"/>
        <v>0.91200000000000003</v>
      </c>
      <c r="AC19" s="4">
        <v>13</v>
      </c>
      <c r="AD19" s="4">
        <v>86.63</v>
      </c>
      <c r="AE19" s="4">
        <v>17</v>
      </c>
      <c r="AF19" s="18">
        <f t="shared" si="3"/>
        <v>3.4000000000000002E-2</v>
      </c>
      <c r="AR19" s="4">
        <v>13</v>
      </c>
      <c r="AS19" s="4">
        <v>103.85</v>
      </c>
      <c r="AT19" s="4">
        <v>13</v>
      </c>
      <c r="AU19" s="18">
        <f>AT19/A$10</f>
        <v>2.5999999999999999E-2</v>
      </c>
      <c r="BG19" s="4">
        <v>13</v>
      </c>
      <c r="BH19" s="4"/>
      <c r="BI19" s="4"/>
      <c r="BJ19" s="18">
        <f t="shared" si="5"/>
        <v>0</v>
      </c>
    </row>
    <row r="20" spans="1:73">
      <c r="F20" s="4">
        <v>14</v>
      </c>
      <c r="G20" s="1"/>
      <c r="H20" s="4"/>
      <c r="I20" s="4"/>
      <c r="J20" s="18"/>
      <c r="N20" s="4">
        <v>14</v>
      </c>
      <c r="O20" s="4">
        <v>466.35</v>
      </c>
      <c r="P20" s="4">
        <v>454</v>
      </c>
      <c r="Q20" s="18">
        <f t="shared" si="2"/>
        <v>0.90800000000000003</v>
      </c>
      <c r="AC20" s="4">
        <v>14</v>
      </c>
      <c r="AD20" s="4">
        <v>37.700000000000003</v>
      </c>
      <c r="AE20" s="4">
        <v>6</v>
      </c>
      <c r="AF20" s="18">
        <f t="shared" si="3"/>
        <v>1.2E-2</v>
      </c>
      <c r="AR20" s="4">
        <v>14</v>
      </c>
      <c r="AS20" s="4">
        <v>37.69</v>
      </c>
      <c r="AT20" s="4">
        <v>4</v>
      </c>
      <c r="AU20" s="18">
        <f>AT20/A$10</f>
        <v>8.0000000000000002E-3</v>
      </c>
      <c r="BG20" s="4">
        <v>14</v>
      </c>
      <c r="BH20" s="4"/>
      <c r="BI20" s="4"/>
      <c r="BJ20" s="18">
        <f t="shared" si="5"/>
        <v>0</v>
      </c>
    </row>
    <row r="21" spans="1:73">
      <c r="F21" s="4">
        <v>15</v>
      </c>
      <c r="G21" s="1"/>
      <c r="H21" s="4"/>
      <c r="I21" s="4"/>
      <c r="J21" s="18"/>
      <c r="N21" s="4">
        <v>15</v>
      </c>
      <c r="O21" s="4">
        <v>779.36</v>
      </c>
      <c r="P21" s="4">
        <v>431</v>
      </c>
      <c r="Q21" s="18">
        <f t="shared" si="2"/>
        <v>0.86199999999999999</v>
      </c>
      <c r="AC21" s="4">
        <v>15</v>
      </c>
      <c r="AD21" s="4">
        <v>0</v>
      </c>
      <c r="AE21" s="4">
        <v>1</v>
      </c>
      <c r="AF21" s="18">
        <f t="shared" si="3"/>
        <v>2E-3</v>
      </c>
      <c r="AR21" s="4">
        <v>15</v>
      </c>
      <c r="AS21" s="4">
        <v>0</v>
      </c>
      <c r="AT21" s="4">
        <v>1</v>
      </c>
      <c r="AU21" s="18">
        <f>AT21/A$10</f>
        <v>2E-3</v>
      </c>
      <c r="BG21" s="4">
        <v>15</v>
      </c>
      <c r="BH21" s="4"/>
      <c r="BI21" s="4"/>
      <c r="BJ21" s="18">
        <f t="shared" si="5"/>
        <v>0</v>
      </c>
    </row>
    <row r="22" spans="1:73">
      <c r="F22" s="4">
        <v>16</v>
      </c>
      <c r="G22" s="1"/>
      <c r="H22" s="4"/>
      <c r="I22" s="4"/>
      <c r="J22" s="18"/>
      <c r="N22" s="4">
        <v>16</v>
      </c>
      <c r="O22" s="4">
        <v>566.42999999999995</v>
      </c>
      <c r="P22" s="4">
        <v>429</v>
      </c>
      <c r="Q22" s="18">
        <f t="shared" si="2"/>
        <v>0.85799999999999998</v>
      </c>
      <c r="AC22" s="4">
        <v>16</v>
      </c>
      <c r="AD22" s="4">
        <v>111.08</v>
      </c>
      <c r="AE22" s="4">
        <v>28</v>
      </c>
      <c r="AF22" s="18">
        <f t="shared" si="3"/>
        <v>5.6000000000000001E-2</v>
      </c>
      <c r="AR22" s="4">
        <v>16</v>
      </c>
      <c r="AS22" s="4">
        <v>49.93</v>
      </c>
      <c r="AT22" s="4">
        <v>9</v>
      </c>
      <c r="AU22" s="18">
        <f>AT22/A$10</f>
        <v>1.7999999999999999E-2</v>
      </c>
      <c r="BG22" s="4">
        <v>16</v>
      </c>
      <c r="BH22" s="4"/>
      <c r="BI22" s="4"/>
      <c r="BJ22" s="18">
        <f t="shared" si="5"/>
        <v>0</v>
      </c>
    </row>
    <row r="23" spans="1:73">
      <c r="F23" s="4">
        <v>17</v>
      </c>
      <c r="G23" s="1"/>
      <c r="H23" s="4"/>
      <c r="I23" s="4"/>
      <c r="J23" s="18"/>
      <c r="N23" s="4">
        <v>17</v>
      </c>
      <c r="O23" s="4">
        <v>613.13</v>
      </c>
      <c r="P23" s="4">
        <v>427</v>
      </c>
      <c r="Q23" s="18">
        <f t="shared" si="2"/>
        <v>0.85399999999999998</v>
      </c>
      <c r="AC23" s="4">
        <v>17</v>
      </c>
      <c r="AD23" s="4">
        <v>25.46</v>
      </c>
      <c r="AE23" s="4">
        <v>3</v>
      </c>
      <c r="AF23" s="18">
        <f t="shared" si="3"/>
        <v>6.0000000000000001E-3</v>
      </c>
      <c r="AR23" s="4">
        <v>17</v>
      </c>
      <c r="AS23" s="4">
        <v>25.46</v>
      </c>
      <c r="AT23" s="4">
        <v>3</v>
      </c>
      <c r="AU23" s="18">
        <f>AT23/A$10</f>
        <v>6.0000000000000001E-3</v>
      </c>
      <c r="BG23" s="4">
        <v>17</v>
      </c>
      <c r="BH23" s="4"/>
      <c r="BI23" s="4"/>
      <c r="BJ23" s="18">
        <f t="shared" si="5"/>
        <v>0</v>
      </c>
    </row>
    <row r="24" spans="1:73">
      <c r="F24" s="4">
        <v>18</v>
      </c>
      <c r="G24" s="1"/>
      <c r="H24" s="4"/>
      <c r="I24" s="4"/>
      <c r="J24" s="18"/>
      <c r="N24" s="4">
        <v>18</v>
      </c>
      <c r="O24" s="4">
        <v>529.76</v>
      </c>
      <c r="P24" s="4">
        <v>454</v>
      </c>
      <c r="Q24" s="18">
        <f t="shared" si="2"/>
        <v>0.90800000000000003</v>
      </c>
      <c r="AC24" s="4">
        <v>18</v>
      </c>
      <c r="AD24" s="4">
        <v>74.39</v>
      </c>
      <c r="AE24" s="4">
        <v>9</v>
      </c>
      <c r="AF24" s="18">
        <f t="shared" si="3"/>
        <v>1.7999999999999999E-2</v>
      </c>
      <c r="AR24" s="4">
        <v>18</v>
      </c>
      <c r="AS24" s="4">
        <v>74.39</v>
      </c>
      <c r="AT24" s="4">
        <v>8</v>
      </c>
      <c r="AU24" s="18">
        <f t="shared" si="4"/>
        <v>1.6E-2</v>
      </c>
      <c r="BG24" s="4">
        <v>18</v>
      </c>
      <c r="BH24" s="4"/>
      <c r="BI24" s="4"/>
      <c r="BJ24" s="18">
        <f t="shared" si="5"/>
        <v>0</v>
      </c>
    </row>
    <row r="25" spans="1:73">
      <c r="F25" s="4">
        <v>19</v>
      </c>
      <c r="G25" s="1"/>
      <c r="H25" s="4"/>
      <c r="I25" s="4"/>
      <c r="J25" s="18"/>
      <c r="N25" s="4">
        <v>19</v>
      </c>
      <c r="O25" s="4">
        <v>395.19</v>
      </c>
      <c r="P25" s="4">
        <v>462</v>
      </c>
      <c r="Q25" s="18">
        <f t="shared" si="2"/>
        <v>0.92400000000000004</v>
      </c>
      <c r="AC25" s="4">
        <v>19</v>
      </c>
      <c r="AD25" s="4">
        <v>182.25</v>
      </c>
      <c r="AE25" s="4">
        <v>53</v>
      </c>
      <c r="AF25" s="18">
        <f t="shared" si="3"/>
        <v>0.106</v>
      </c>
      <c r="AR25" s="4">
        <v>19</v>
      </c>
      <c r="AS25" s="4">
        <v>74.39</v>
      </c>
      <c r="AT25" s="4">
        <v>15</v>
      </c>
      <c r="AU25" s="18">
        <f t="shared" si="4"/>
        <v>0.03</v>
      </c>
      <c r="BG25" s="4">
        <v>19</v>
      </c>
      <c r="BH25" s="4"/>
      <c r="BI25" s="4"/>
      <c r="BJ25" s="18">
        <f t="shared" si="5"/>
        <v>0</v>
      </c>
    </row>
    <row r="26" spans="1:73">
      <c r="F26" s="4">
        <v>20</v>
      </c>
      <c r="G26" s="1"/>
      <c r="H26" s="4"/>
      <c r="I26" s="4"/>
      <c r="J26" s="18"/>
      <c r="N26" s="4">
        <v>20</v>
      </c>
      <c r="O26" s="4">
        <v>671.51</v>
      </c>
      <c r="P26" s="4">
        <v>427</v>
      </c>
      <c r="Q26" s="18">
        <f t="shared" si="2"/>
        <v>0.85399999999999998</v>
      </c>
      <c r="AC26" s="4">
        <v>20</v>
      </c>
      <c r="AD26" s="4">
        <v>54.93</v>
      </c>
      <c r="AE26" s="4">
        <v>8</v>
      </c>
      <c r="AF26" s="18">
        <f t="shared" si="3"/>
        <v>1.6E-2</v>
      </c>
      <c r="AR26" s="4">
        <v>20</v>
      </c>
      <c r="AS26" s="4">
        <v>49.93</v>
      </c>
      <c r="AT26" s="4">
        <v>8</v>
      </c>
      <c r="AU26" s="18">
        <f t="shared" si="4"/>
        <v>1.6E-2</v>
      </c>
      <c r="BG26" s="4">
        <v>20</v>
      </c>
      <c r="BH26" s="4"/>
      <c r="BI26" s="4"/>
      <c r="BJ26" s="18">
        <f t="shared" si="5"/>
        <v>0</v>
      </c>
    </row>
    <row r="27" spans="1:73">
      <c r="H27" s="1"/>
    </row>
    <row r="28" spans="1:73">
      <c r="A28" s="108" t="s">
        <v>15</v>
      </c>
      <c r="B28" s="108"/>
      <c r="H28" s="1"/>
    </row>
    <row r="29" spans="1:73">
      <c r="A29" s="12">
        <v>1</v>
      </c>
      <c r="B29" s="13" t="s">
        <v>16</v>
      </c>
      <c r="H29" s="1"/>
    </row>
    <row r="30" spans="1:73" ht="15.75">
      <c r="H30" s="1"/>
      <c r="N30" s="96" t="s">
        <v>39</v>
      </c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12" t="s">
        <v>40</v>
      </c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4"/>
      <c r="AR30" s="109" t="s">
        <v>41</v>
      </c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1"/>
      <c r="BG30" s="162" t="s">
        <v>55</v>
      </c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4"/>
    </row>
    <row r="31" spans="1:73" ht="60">
      <c r="A31" s="3" t="s">
        <v>4</v>
      </c>
      <c r="B31" s="3" t="s">
        <v>7</v>
      </c>
      <c r="C31" s="3" t="s">
        <v>8</v>
      </c>
      <c r="D31" s="3" t="s">
        <v>37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17</v>
      </c>
      <c r="L31" s="9" t="s">
        <v>18</v>
      </c>
      <c r="M31" s="9" t="s">
        <v>9</v>
      </c>
      <c r="N31" s="3" t="s">
        <v>49</v>
      </c>
      <c r="O31" s="93" t="s">
        <v>1</v>
      </c>
      <c r="P31" s="93" t="s">
        <v>3</v>
      </c>
      <c r="Q31" s="93" t="s">
        <v>2</v>
      </c>
      <c r="R31" s="3" t="s">
        <v>17</v>
      </c>
      <c r="S31" s="3" t="s">
        <v>18</v>
      </c>
      <c r="T31" s="3" t="s">
        <v>50</v>
      </c>
      <c r="U31" s="3" t="s">
        <v>51</v>
      </c>
      <c r="V31" s="3" t="s">
        <v>9</v>
      </c>
      <c r="W31" s="43" t="s">
        <v>43</v>
      </c>
      <c r="X31" s="43" t="s">
        <v>46</v>
      </c>
      <c r="Y31" s="43" t="s">
        <v>9</v>
      </c>
      <c r="Z31" s="43" t="s">
        <v>46</v>
      </c>
      <c r="AA31" s="43" t="s">
        <v>42</v>
      </c>
      <c r="AB31" s="43" t="s">
        <v>46</v>
      </c>
      <c r="AC31" s="3" t="s">
        <v>49</v>
      </c>
      <c r="AD31" s="93" t="s">
        <v>1</v>
      </c>
      <c r="AE31" s="93" t="s">
        <v>3</v>
      </c>
      <c r="AF31" s="93" t="s">
        <v>2</v>
      </c>
      <c r="AG31" s="3" t="s">
        <v>17</v>
      </c>
      <c r="AH31" s="3" t="s">
        <v>18</v>
      </c>
      <c r="AI31" s="3" t="s">
        <v>50</v>
      </c>
      <c r="AJ31" s="3" t="s">
        <v>51</v>
      </c>
      <c r="AK31" s="3" t="s">
        <v>9</v>
      </c>
      <c r="AL31" s="48" t="s">
        <v>43</v>
      </c>
      <c r="AM31" s="48" t="s">
        <v>46</v>
      </c>
      <c r="AN31" s="48" t="s">
        <v>9</v>
      </c>
      <c r="AO31" s="48" t="s">
        <v>46</v>
      </c>
      <c r="AP31" s="48" t="s">
        <v>42</v>
      </c>
      <c r="AQ31" s="48" t="s">
        <v>46</v>
      </c>
      <c r="AR31" s="3" t="s">
        <v>49</v>
      </c>
      <c r="AS31" s="93" t="s">
        <v>1</v>
      </c>
      <c r="AT31" s="93" t="s">
        <v>3</v>
      </c>
      <c r="AU31" s="93" t="s">
        <v>2</v>
      </c>
      <c r="AV31" s="3" t="s">
        <v>17</v>
      </c>
      <c r="AW31" s="3" t="s">
        <v>18</v>
      </c>
      <c r="AX31" s="3" t="s">
        <v>50</v>
      </c>
      <c r="AY31" s="3" t="s">
        <v>51</v>
      </c>
      <c r="AZ31" s="3" t="s">
        <v>9</v>
      </c>
      <c r="BA31" s="165" t="s">
        <v>43</v>
      </c>
      <c r="BB31" s="165" t="s">
        <v>46</v>
      </c>
      <c r="BC31" s="165" t="s">
        <v>9</v>
      </c>
      <c r="BD31" s="165" t="s">
        <v>46</v>
      </c>
      <c r="BE31" s="165" t="s">
        <v>42</v>
      </c>
      <c r="BF31" s="165" t="s">
        <v>46</v>
      </c>
      <c r="BG31" s="3" t="s">
        <v>49</v>
      </c>
      <c r="BH31" s="93" t="s">
        <v>1</v>
      </c>
      <c r="BI31" s="93" t="s">
        <v>3</v>
      </c>
      <c r="BJ31" s="93" t="s">
        <v>2</v>
      </c>
      <c r="BK31" s="3" t="s">
        <v>17</v>
      </c>
      <c r="BL31" s="3" t="s">
        <v>18</v>
      </c>
      <c r="BM31" s="3" t="s">
        <v>50</v>
      </c>
      <c r="BN31" s="3" t="s">
        <v>51</v>
      </c>
      <c r="BO31" s="3" t="s">
        <v>9</v>
      </c>
      <c r="BP31" s="166" t="s">
        <v>43</v>
      </c>
      <c r="BQ31" s="166" t="s">
        <v>46</v>
      </c>
      <c r="BR31" s="166" t="s">
        <v>9</v>
      </c>
      <c r="BS31" s="166" t="s">
        <v>46</v>
      </c>
      <c r="BT31" s="166" t="s">
        <v>42</v>
      </c>
      <c r="BU31" s="166" t="s">
        <v>46</v>
      </c>
    </row>
    <row r="32" spans="1:73">
      <c r="A32" s="4">
        <f>A7</f>
        <v>500</v>
      </c>
      <c r="B32" s="15">
        <f>B7</f>
        <v>500</v>
      </c>
      <c r="C32" s="15">
        <f t="shared" ref="C32:D32" si="8">C7</f>
        <v>500</v>
      </c>
      <c r="D32" s="15">
        <f t="shared" si="8"/>
        <v>2E-3</v>
      </c>
      <c r="F32" s="4">
        <v>1</v>
      </c>
      <c r="G32" s="1">
        <v>15</v>
      </c>
      <c r="H32" s="4">
        <v>0</v>
      </c>
      <c r="I32" s="4">
        <v>1</v>
      </c>
      <c r="J32" s="18">
        <f>I32/A$32</f>
        <v>2E-3</v>
      </c>
      <c r="K32" s="14">
        <f>AVERAGE(H32:H41)</f>
        <v>27.387</v>
      </c>
      <c r="L32" s="14">
        <f>AVERAGEIF(H32:H41,"&gt;0")</f>
        <v>39.124285714285712</v>
      </c>
      <c r="M32" s="17">
        <f>AVERAGE(J32:J41)</f>
        <v>7.4000000000000012E-3</v>
      </c>
      <c r="N32" s="4">
        <v>1</v>
      </c>
      <c r="O32" s="4">
        <v>334.02</v>
      </c>
      <c r="P32" s="4">
        <v>488</v>
      </c>
      <c r="Q32" s="18">
        <f>P32/A$33</f>
        <v>0.97599999999999998</v>
      </c>
      <c r="R32" s="94">
        <f>AVERAGE(O32:O51)</f>
        <v>286.10050000000001</v>
      </c>
      <c r="S32" s="94">
        <f>AVERAGEIF(O32:O51,"&gt;0")</f>
        <v>286.10050000000001</v>
      </c>
      <c r="T32" s="94">
        <f>VAR(O32:O51)</f>
        <v>979.28709973684067</v>
      </c>
      <c r="U32" s="94">
        <f>STDEV(O32:O51)</f>
        <v>31.293563231706944</v>
      </c>
      <c r="V32" s="95">
        <f>AVERAGE(Q32:Q51)</f>
        <v>0.98539999999999994</v>
      </c>
      <c r="W32" s="46">
        <v>286</v>
      </c>
      <c r="X32" s="64">
        <v>14.6</v>
      </c>
      <c r="Y32" s="64">
        <v>493</v>
      </c>
      <c r="Z32" s="64">
        <v>1.53</v>
      </c>
      <c r="AA32" s="47">
        <f>Y32/$A33</f>
        <v>0.98599999999999999</v>
      </c>
      <c r="AB32" s="47">
        <f>Z32/$A$33</f>
        <v>3.0600000000000002E-3</v>
      </c>
      <c r="AC32" s="4">
        <v>1</v>
      </c>
      <c r="AD32" s="4">
        <v>505.28</v>
      </c>
      <c r="AE32" s="4">
        <v>471</v>
      </c>
      <c r="AF32" s="18">
        <f>AE32/A$34</f>
        <v>0.94199999999999995</v>
      </c>
      <c r="AG32" s="94">
        <f>AVERAGE(AD32:AD51)</f>
        <v>32252.088500000005</v>
      </c>
      <c r="AH32" s="94">
        <f>AVERAGEIF(AD32:AD51,"&gt;0")</f>
        <v>32252.088500000005</v>
      </c>
      <c r="AI32" s="94">
        <f>VAR(AD32:AD51)</f>
        <v>17062269254.210928</v>
      </c>
      <c r="AJ32" s="94">
        <f>STDEV(AD32:AD51)</f>
        <v>130622.62152556474</v>
      </c>
      <c r="AK32" s="95">
        <f>AVERAGE(AF32:AF51)</f>
        <v>0.84460000000000002</v>
      </c>
      <c r="AL32" s="50">
        <v>476</v>
      </c>
      <c r="AM32" s="65">
        <v>62.1</v>
      </c>
      <c r="AN32" s="65">
        <v>422</v>
      </c>
      <c r="AO32" s="65">
        <v>56</v>
      </c>
      <c r="AP32" s="51">
        <f>AN32/$A34</f>
        <v>0.84399999999999997</v>
      </c>
      <c r="AQ32" s="51">
        <f>AO32/$A$34</f>
        <v>0.112</v>
      </c>
      <c r="AR32" s="4">
        <v>1</v>
      </c>
      <c r="AS32" s="184">
        <v>583.66</v>
      </c>
      <c r="AT32" s="4">
        <v>454</v>
      </c>
      <c r="AU32" s="18">
        <f>AT32/A$35</f>
        <v>0.90800000000000003</v>
      </c>
      <c r="AV32" s="94">
        <f>AVERAGE(AS32:AS51)</f>
        <v>559.59100000000001</v>
      </c>
      <c r="AW32" s="94">
        <f>AVERAGEIF(AS32:AS51,"&gt;0")</f>
        <v>559.59100000000001</v>
      </c>
      <c r="AX32" s="94">
        <f>VAR(AS32:AS51)</f>
        <v>31059.882598947392</v>
      </c>
      <c r="AY32" s="94">
        <f>STDEV(AS32:AS51)</f>
        <v>176.23814172575524</v>
      </c>
      <c r="AZ32" s="95">
        <f>AVERAGE(AU32:AU51)</f>
        <v>0.69140000000000001</v>
      </c>
      <c r="BA32" s="185">
        <v>560</v>
      </c>
      <c r="BB32" s="186">
        <v>82.5</v>
      </c>
      <c r="BC32" s="186">
        <v>346</v>
      </c>
      <c r="BD32" s="186">
        <v>52.3</v>
      </c>
      <c r="BE32" s="187">
        <f>BC32/$A35</f>
        <v>0.69199999999999995</v>
      </c>
      <c r="BF32" s="187">
        <f>BD32/$A$35</f>
        <v>0.1046</v>
      </c>
      <c r="BG32" s="4">
        <v>1</v>
      </c>
      <c r="BH32" s="4"/>
      <c r="BI32" s="4"/>
      <c r="BJ32" s="18">
        <f>BI32/A$36</f>
        <v>0</v>
      </c>
      <c r="BK32" s="94" t="e">
        <f>AVERAGE(BH32:BH51)</f>
        <v>#DIV/0!</v>
      </c>
      <c r="BL32" s="94" t="e">
        <f>AVERAGEIF(BH32:BH51,"&gt;0")</f>
        <v>#DIV/0!</v>
      </c>
      <c r="BM32" s="94" t="e">
        <f>VAR(BH32:BH51)</f>
        <v>#DIV/0!</v>
      </c>
      <c r="BN32" s="94" t="e">
        <f>STDEV(BH32:BH51)</f>
        <v>#DIV/0!</v>
      </c>
      <c r="BO32" s="95">
        <f>AVERAGE(BJ32:BJ51)</f>
        <v>0</v>
      </c>
      <c r="BP32" s="159"/>
      <c r="BQ32" s="160"/>
      <c r="BR32" s="160"/>
      <c r="BS32" s="160"/>
      <c r="BT32" s="161">
        <f>BR32/$A36</f>
        <v>0</v>
      </c>
      <c r="BU32" s="161">
        <f>BS32/$A$36</f>
        <v>0</v>
      </c>
    </row>
    <row r="33" spans="1:62">
      <c r="A33" s="4">
        <f t="shared" ref="A33:A36" si="9">A8</f>
        <v>500</v>
      </c>
      <c r="B33" s="16">
        <f t="shared" ref="B33:D36" si="10">B8</f>
        <v>158</v>
      </c>
      <c r="C33" s="16">
        <f t="shared" si="10"/>
        <v>158</v>
      </c>
      <c r="D33" s="16">
        <f t="shared" si="10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8">
        <f t="shared" ref="J33:J41" si="11">I33/A$32</f>
        <v>1.6E-2</v>
      </c>
      <c r="N33" s="4">
        <v>2</v>
      </c>
      <c r="O33" s="4">
        <v>297.35000000000002</v>
      </c>
      <c r="P33" s="4">
        <v>491</v>
      </c>
      <c r="Q33" s="18">
        <f t="shared" ref="Q33:Q51" si="12">P33/A$33</f>
        <v>0.98199999999999998</v>
      </c>
      <c r="AC33" s="4">
        <v>2</v>
      </c>
      <c r="AD33" s="4">
        <v>206.72</v>
      </c>
      <c r="AE33" s="4">
        <v>150</v>
      </c>
      <c r="AF33" s="18">
        <f t="shared" ref="AF33:AF51" si="13">AE33/A$34</f>
        <v>0.3</v>
      </c>
      <c r="AO33" s="66"/>
      <c r="AR33" s="4">
        <v>2</v>
      </c>
      <c r="AS33" s="4">
        <v>292.38</v>
      </c>
      <c r="AT33" s="4">
        <v>146</v>
      </c>
      <c r="AU33" s="18">
        <f t="shared" ref="AU33:AU51" si="14">AT33/A$35</f>
        <v>0.29199999999999998</v>
      </c>
      <c r="BG33" s="4">
        <v>2</v>
      </c>
      <c r="BH33" s="4"/>
      <c r="BI33" s="4"/>
      <c r="BJ33" s="18">
        <f t="shared" ref="BJ33:BJ51" si="15">BI33/A$36</f>
        <v>0</v>
      </c>
    </row>
    <row r="34" spans="1:62">
      <c r="A34" s="4">
        <f t="shared" si="9"/>
        <v>500</v>
      </c>
      <c r="B34" s="49">
        <f t="shared" si="10"/>
        <v>224</v>
      </c>
      <c r="C34" s="49">
        <f t="shared" si="10"/>
        <v>224</v>
      </c>
      <c r="D34" s="49">
        <f t="shared" si="10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8">
        <f t="shared" si="11"/>
        <v>4.0000000000000001E-3</v>
      </c>
      <c r="N34" s="4">
        <v>3</v>
      </c>
      <c r="O34" s="4">
        <v>223.96</v>
      </c>
      <c r="P34" s="4">
        <v>498</v>
      </c>
      <c r="Q34" s="18">
        <f t="shared" si="12"/>
        <v>0.996</v>
      </c>
      <c r="AC34" s="4">
        <v>3</v>
      </c>
      <c r="AD34" s="4">
        <v>468.57</v>
      </c>
      <c r="AE34" s="4">
        <v>479</v>
      </c>
      <c r="AF34" s="18">
        <f t="shared" si="13"/>
        <v>0.95799999999999996</v>
      </c>
      <c r="AR34" s="4">
        <v>3</v>
      </c>
      <c r="AS34" s="4">
        <v>857.77</v>
      </c>
      <c r="AT34" s="4">
        <v>412</v>
      </c>
      <c r="AU34" s="18">
        <f t="shared" si="14"/>
        <v>0.82399999999999995</v>
      </c>
      <c r="BG34" s="4">
        <v>3</v>
      </c>
      <c r="BH34" s="4"/>
      <c r="BI34" s="4"/>
      <c r="BJ34" s="18">
        <f t="shared" si="15"/>
        <v>0</v>
      </c>
    </row>
    <row r="35" spans="1:62">
      <c r="A35" s="4">
        <f t="shared" si="9"/>
        <v>500</v>
      </c>
      <c r="B35" s="52">
        <f t="shared" si="10"/>
        <v>250</v>
      </c>
      <c r="C35" s="52">
        <f t="shared" si="10"/>
        <v>250</v>
      </c>
      <c r="D35" s="52">
        <f t="shared" si="10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8">
        <f t="shared" si="11"/>
        <v>2E-3</v>
      </c>
      <c r="N35" s="4">
        <v>4</v>
      </c>
      <c r="O35" s="4">
        <v>292.32</v>
      </c>
      <c r="P35" s="4">
        <v>491</v>
      </c>
      <c r="Q35" s="18">
        <f t="shared" si="12"/>
        <v>0.98199999999999998</v>
      </c>
      <c r="AC35" s="4">
        <v>4</v>
      </c>
      <c r="AD35" s="4">
        <v>98.84</v>
      </c>
      <c r="AE35" s="4">
        <v>13</v>
      </c>
      <c r="AF35" s="18">
        <f t="shared" si="13"/>
        <v>2.5999999999999999E-2</v>
      </c>
      <c r="AR35" s="4">
        <v>4</v>
      </c>
      <c r="AS35" s="4">
        <v>25.46</v>
      </c>
      <c r="AT35" s="4">
        <v>3</v>
      </c>
      <c r="AU35" s="18">
        <f t="shared" si="14"/>
        <v>6.0000000000000001E-3</v>
      </c>
      <c r="BG35" s="4">
        <v>4</v>
      </c>
      <c r="BH35" s="4"/>
      <c r="BI35" s="4"/>
      <c r="BJ35" s="18">
        <f t="shared" si="15"/>
        <v>0</v>
      </c>
    </row>
    <row r="36" spans="1:62">
      <c r="A36" s="4">
        <f t="shared" si="9"/>
        <v>500</v>
      </c>
      <c r="B36" s="169">
        <f t="shared" si="10"/>
        <v>250</v>
      </c>
      <c r="C36" s="169">
        <f t="shared" si="10"/>
        <v>250</v>
      </c>
      <c r="D36" s="169">
        <f t="shared" si="10"/>
        <v>8.0000000000000002E-3</v>
      </c>
      <c r="F36" s="4">
        <v>5</v>
      </c>
      <c r="G36" s="1">
        <v>15</v>
      </c>
      <c r="H36" s="4">
        <v>54.93</v>
      </c>
      <c r="I36" s="4">
        <v>6</v>
      </c>
      <c r="J36" s="18">
        <f t="shared" si="11"/>
        <v>1.2E-2</v>
      </c>
      <c r="N36" s="4">
        <v>5</v>
      </c>
      <c r="O36" s="4">
        <v>307.33999999999997</v>
      </c>
      <c r="P36" s="4">
        <v>492</v>
      </c>
      <c r="Q36" s="18">
        <f t="shared" si="12"/>
        <v>0.98399999999999999</v>
      </c>
      <c r="AC36" s="4">
        <v>5</v>
      </c>
      <c r="AD36" s="4">
        <v>493.01</v>
      </c>
      <c r="AE36" s="4">
        <v>448</v>
      </c>
      <c r="AF36" s="18">
        <f t="shared" si="13"/>
        <v>0.89600000000000002</v>
      </c>
      <c r="AR36" s="4">
        <v>5</v>
      </c>
      <c r="AS36" s="4">
        <v>554.19000000000005</v>
      </c>
      <c r="AT36" s="4">
        <v>405</v>
      </c>
      <c r="AU36" s="18">
        <f t="shared" si="14"/>
        <v>0.81</v>
      </c>
      <c r="BG36" s="4">
        <v>5</v>
      </c>
      <c r="BH36" s="4"/>
      <c r="BI36" s="4"/>
      <c r="BJ36" s="18">
        <f t="shared" si="15"/>
        <v>0</v>
      </c>
    </row>
    <row r="37" spans="1:62">
      <c r="A37" s="1"/>
      <c r="F37" s="4">
        <v>6</v>
      </c>
      <c r="G37" s="1">
        <v>15</v>
      </c>
      <c r="H37" s="4">
        <v>13.23</v>
      </c>
      <c r="I37" s="4">
        <v>2</v>
      </c>
      <c r="J37" s="18">
        <f t="shared" si="11"/>
        <v>4.0000000000000001E-3</v>
      </c>
      <c r="N37" s="4">
        <v>6</v>
      </c>
      <c r="O37" s="4">
        <v>260.64</v>
      </c>
      <c r="P37" s="4">
        <v>490</v>
      </c>
      <c r="Q37" s="18">
        <f t="shared" si="12"/>
        <v>0.98</v>
      </c>
      <c r="AC37" s="4">
        <v>6</v>
      </c>
      <c r="AD37" s="4">
        <v>585.89</v>
      </c>
      <c r="AE37" s="4">
        <v>444</v>
      </c>
      <c r="AF37" s="18">
        <f t="shared" si="13"/>
        <v>0.88800000000000001</v>
      </c>
      <c r="AR37" s="4">
        <v>6</v>
      </c>
      <c r="AS37" s="4">
        <v>661.53</v>
      </c>
      <c r="AT37" s="4">
        <v>352</v>
      </c>
      <c r="AU37" s="18">
        <f t="shared" si="14"/>
        <v>0.70399999999999996</v>
      </c>
      <c r="BG37" s="4">
        <v>6</v>
      </c>
      <c r="BH37" s="4"/>
      <c r="BI37" s="4"/>
      <c r="BJ37" s="18">
        <f t="shared" si="15"/>
        <v>0</v>
      </c>
    </row>
    <row r="38" spans="1:62">
      <c r="F38" s="4">
        <v>7</v>
      </c>
      <c r="G38" s="1">
        <v>15</v>
      </c>
      <c r="H38" s="4">
        <v>42.7</v>
      </c>
      <c r="I38" s="4">
        <v>7</v>
      </c>
      <c r="J38" s="18">
        <f t="shared" si="11"/>
        <v>1.4E-2</v>
      </c>
      <c r="N38" s="4">
        <v>7</v>
      </c>
      <c r="O38" s="4">
        <v>280.11</v>
      </c>
      <c r="P38" s="4">
        <v>496</v>
      </c>
      <c r="Q38" s="18">
        <f t="shared" si="12"/>
        <v>0.99199999999999999</v>
      </c>
      <c r="AC38" s="4">
        <v>7</v>
      </c>
      <c r="AD38" s="4">
        <v>51525</v>
      </c>
      <c r="AE38" s="4">
        <v>463</v>
      </c>
      <c r="AF38" s="18">
        <f t="shared" si="13"/>
        <v>0.92600000000000005</v>
      </c>
      <c r="AR38" s="4">
        <v>7</v>
      </c>
      <c r="AS38" s="4">
        <v>826.11</v>
      </c>
      <c r="AT38" s="4">
        <v>379</v>
      </c>
      <c r="AU38" s="18">
        <f t="shared" si="14"/>
        <v>0.75800000000000001</v>
      </c>
      <c r="BG38" s="4">
        <v>7</v>
      </c>
      <c r="BH38" s="4"/>
      <c r="BI38" s="4"/>
      <c r="BJ38" s="18">
        <f t="shared" si="15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8">
        <f t="shared" si="11"/>
        <v>1.2E-2</v>
      </c>
      <c r="N39" s="4">
        <v>8</v>
      </c>
      <c r="O39" s="4">
        <v>280.08999999999997</v>
      </c>
      <c r="P39" s="4">
        <v>495</v>
      </c>
      <c r="Q39" s="18">
        <f t="shared" si="12"/>
        <v>0.99</v>
      </c>
      <c r="AC39" s="4">
        <v>8</v>
      </c>
      <c r="AD39" s="4">
        <v>585088</v>
      </c>
      <c r="AE39" s="4">
        <v>455</v>
      </c>
      <c r="AF39" s="18">
        <f t="shared" si="13"/>
        <v>0.91</v>
      </c>
      <c r="AR39" s="4">
        <v>8</v>
      </c>
      <c r="AS39" s="4">
        <v>610.92999999999995</v>
      </c>
      <c r="AT39" s="4">
        <v>407</v>
      </c>
      <c r="AU39" s="18">
        <f t="shared" si="14"/>
        <v>0.81399999999999995</v>
      </c>
      <c r="BG39" s="4">
        <v>8</v>
      </c>
      <c r="BH39" s="4"/>
      <c r="BI39" s="4"/>
      <c r="BJ39" s="18">
        <f t="shared" si="15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8">
        <f t="shared" si="11"/>
        <v>2E-3</v>
      </c>
      <c r="N40" s="4">
        <v>9</v>
      </c>
      <c r="O40" s="4">
        <v>260.64999999999998</v>
      </c>
      <c r="P40" s="4">
        <v>493</v>
      </c>
      <c r="Q40" s="18">
        <f t="shared" si="12"/>
        <v>0.98599999999999999</v>
      </c>
      <c r="AC40" s="4">
        <v>9</v>
      </c>
      <c r="AD40" s="4">
        <v>488.03</v>
      </c>
      <c r="AE40" s="4">
        <v>418</v>
      </c>
      <c r="AF40" s="18">
        <f t="shared" si="13"/>
        <v>0.83599999999999997</v>
      </c>
      <c r="AR40" s="4">
        <v>9</v>
      </c>
      <c r="AS40" s="4">
        <v>473.57</v>
      </c>
      <c r="AT40" s="4">
        <v>345</v>
      </c>
      <c r="AU40" s="18">
        <f t="shared" si="14"/>
        <v>0.69</v>
      </c>
      <c r="BG40" s="4">
        <v>9</v>
      </c>
      <c r="BH40" s="4"/>
      <c r="BI40" s="4"/>
      <c r="BJ40" s="18">
        <f t="shared" si="15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8">
        <f t="shared" si="11"/>
        <v>6.0000000000000001E-3</v>
      </c>
      <c r="N41" s="4">
        <v>10</v>
      </c>
      <c r="O41" s="4">
        <v>304.56</v>
      </c>
      <c r="P41" s="4">
        <v>489</v>
      </c>
      <c r="Q41" s="18">
        <f t="shared" si="12"/>
        <v>0.97799999999999998</v>
      </c>
      <c r="AC41" s="4">
        <v>10</v>
      </c>
      <c r="AD41" s="4">
        <v>529.74</v>
      </c>
      <c r="AE41" s="4">
        <v>460</v>
      </c>
      <c r="AF41" s="18">
        <f t="shared" si="13"/>
        <v>0.92</v>
      </c>
      <c r="AR41" s="4">
        <v>10</v>
      </c>
      <c r="AS41" s="4">
        <v>551.97</v>
      </c>
      <c r="AT41" s="4">
        <v>367</v>
      </c>
      <c r="AU41" s="18">
        <f t="shared" si="14"/>
        <v>0.73399999999999999</v>
      </c>
      <c r="BG41" s="4">
        <v>10</v>
      </c>
      <c r="BH41" s="4"/>
      <c r="BI41" s="4"/>
      <c r="BJ41" s="18">
        <f t="shared" si="15"/>
        <v>0</v>
      </c>
    </row>
    <row r="42" spans="1:62">
      <c r="F42" s="4">
        <v>11</v>
      </c>
      <c r="H42" s="19"/>
      <c r="N42" s="4">
        <v>11</v>
      </c>
      <c r="O42" s="4">
        <v>324</v>
      </c>
      <c r="P42" s="4">
        <v>487</v>
      </c>
      <c r="Q42" s="18">
        <f t="shared" si="12"/>
        <v>0.97399999999999998</v>
      </c>
      <c r="AC42" s="4">
        <v>11</v>
      </c>
      <c r="AD42" s="4">
        <v>575.86</v>
      </c>
      <c r="AE42" s="4">
        <v>454</v>
      </c>
      <c r="AF42" s="18">
        <f t="shared" si="13"/>
        <v>0.90800000000000003</v>
      </c>
      <c r="AR42" s="4">
        <v>11</v>
      </c>
      <c r="AS42" s="4">
        <v>642.59</v>
      </c>
      <c r="AT42" s="4">
        <v>212</v>
      </c>
      <c r="AU42" s="18">
        <f t="shared" si="14"/>
        <v>0.42399999999999999</v>
      </c>
      <c r="BG42" s="4">
        <v>11</v>
      </c>
      <c r="BH42" s="4"/>
      <c r="BI42" s="4"/>
      <c r="BJ42" s="18">
        <f t="shared" si="15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8">
        <f t="shared" si="12"/>
        <v>0.98199999999999998</v>
      </c>
      <c r="AC43" s="4">
        <v>12</v>
      </c>
      <c r="AD43" s="4">
        <v>478.04</v>
      </c>
      <c r="AE43" s="4">
        <v>467</v>
      </c>
      <c r="AF43" s="18">
        <f t="shared" si="13"/>
        <v>0.93400000000000005</v>
      </c>
      <c r="AR43" s="4">
        <v>12</v>
      </c>
      <c r="AS43" s="4">
        <v>627.58000000000004</v>
      </c>
      <c r="AT43" s="4">
        <v>392</v>
      </c>
      <c r="AU43" s="18">
        <f t="shared" si="14"/>
        <v>0.78400000000000003</v>
      </c>
      <c r="BG43" s="4">
        <v>12</v>
      </c>
      <c r="BH43" s="4"/>
      <c r="BI43" s="4"/>
      <c r="BJ43" s="18">
        <f t="shared" si="15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8">
        <f t="shared" si="12"/>
        <v>0.98199999999999998</v>
      </c>
      <c r="AC44" s="4">
        <v>13</v>
      </c>
      <c r="AD44" s="4">
        <v>495.83</v>
      </c>
      <c r="AE44" s="4">
        <v>479</v>
      </c>
      <c r="AF44" s="18">
        <f t="shared" si="13"/>
        <v>0.95799999999999996</v>
      </c>
      <c r="AR44" s="4">
        <v>13</v>
      </c>
      <c r="AS44" s="4">
        <v>637</v>
      </c>
      <c r="AT44" s="4">
        <v>445</v>
      </c>
      <c r="AU44" s="18">
        <f t="shared" si="14"/>
        <v>0.89</v>
      </c>
      <c r="BG44" s="4">
        <v>13</v>
      </c>
      <c r="BH44" s="4"/>
      <c r="BI44" s="4"/>
      <c r="BJ44" s="18">
        <f t="shared" si="15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8">
        <f t="shared" si="12"/>
        <v>0.99199999999999999</v>
      </c>
      <c r="AC45" s="4">
        <v>14</v>
      </c>
      <c r="AD45" s="4">
        <v>407.42</v>
      </c>
      <c r="AE45" s="4">
        <v>469</v>
      </c>
      <c r="AF45" s="18">
        <f t="shared" si="13"/>
        <v>0.93799999999999994</v>
      </c>
      <c r="AR45" s="4">
        <v>14</v>
      </c>
      <c r="AS45" s="4">
        <v>541.96</v>
      </c>
      <c r="AT45" s="4">
        <v>263</v>
      </c>
      <c r="AU45" s="18">
        <f t="shared" si="14"/>
        <v>0.52600000000000002</v>
      </c>
      <c r="BG45" s="4">
        <v>14</v>
      </c>
      <c r="BH45" s="4"/>
      <c r="BI45" s="4"/>
      <c r="BJ45" s="18">
        <f t="shared" si="15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8">
        <f t="shared" si="12"/>
        <v>0.99</v>
      </c>
      <c r="AC46" s="4">
        <v>15</v>
      </c>
      <c r="AD46" s="4">
        <v>667.08</v>
      </c>
      <c r="AE46" s="4">
        <v>466</v>
      </c>
      <c r="AF46" s="18">
        <f t="shared" si="13"/>
        <v>0.93200000000000005</v>
      </c>
      <c r="AR46" s="4">
        <v>15</v>
      </c>
      <c r="AS46" s="4">
        <v>426.88</v>
      </c>
      <c r="AT46" s="4">
        <v>324</v>
      </c>
      <c r="AU46" s="18">
        <f t="shared" si="14"/>
        <v>0.64800000000000002</v>
      </c>
      <c r="BG46" s="4">
        <v>15</v>
      </c>
      <c r="BH46" s="4"/>
      <c r="BI46" s="4"/>
      <c r="BJ46" s="18">
        <f t="shared" si="15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8">
        <f t="shared" si="12"/>
        <v>0.98199999999999998</v>
      </c>
      <c r="AC47" s="4">
        <v>16</v>
      </c>
      <c r="AD47" s="4">
        <v>573.64</v>
      </c>
      <c r="AE47" s="4">
        <v>431</v>
      </c>
      <c r="AF47" s="18">
        <f t="shared" si="13"/>
        <v>0.86199999999999999</v>
      </c>
      <c r="AR47" s="4">
        <v>16</v>
      </c>
      <c r="AS47" s="4">
        <v>561.4</v>
      </c>
      <c r="AT47" s="4">
        <v>364</v>
      </c>
      <c r="AU47" s="18">
        <f t="shared" si="14"/>
        <v>0.72799999999999998</v>
      </c>
      <c r="BG47" s="4">
        <v>16</v>
      </c>
      <c r="BH47" s="4"/>
      <c r="BI47" s="4"/>
      <c r="BJ47" s="18">
        <f t="shared" si="15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8">
        <f t="shared" si="12"/>
        <v>0.98599999999999999</v>
      </c>
      <c r="AC48" s="4">
        <v>17</v>
      </c>
      <c r="AD48" s="4">
        <v>493.04</v>
      </c>
      <c r="AE48" s="4">
        <v>472</v>
      </c>
      <c r="AF48" s="18">
        <f t="shared" si="13"/>
        <v>0.94399999999999995</v>
      </c>
      <c r="AR48" s="4">
        <v>17</v>
      </c>
      <c r="AS48" s="4">
        <v>610.34</v>
      </c>
      <c r="AT48" s="4">
        <v>402</v>
      </c>
      <c r="AU48" s="18">
        <f t="shared" si="14"/>
        <v>0.80400000000000005</v>
      </c>
      <c r="BG48" s="4">
        <v>17</v>
      </c>
      <c r="BH48" s="4"/>
      <c r="BI48" s="4"/>
      <c r="BJ48" s="18">
        <f t="shared" si="15"/>
        <v>0</v>
      </c>
    </row>
    <row r="49" spans="1:73">
      <c r="F49" s="4">
        <v>18</v>
      </c>
      <c r="N49" s="4">
        <v>18</v>
      </c>
      <c r="O49" s="4">
        <v>257.85000000000002</v>
      </c>
      <c r="P49" s="4">
        <v>496</v>
      </c>
      <c r="Q49" s="18">
        <f t="shared" si="12"/>
        <v>0.99199999999999999</v>
      </c>
      <c r="AC49" s="4">
        <v>18</v>
      </c>
      <c r="AD49" s="4">
        <v>434.09</v>
      </c>
      <c r="AE49" s="4">
        <v>477</v>
      </c>
      <c r="AF49" s="18">
        <f t="shared" si="13"/>
        <v>0.95399999999999996</v>
      </c>
      <c r="AR49" s="4">
        <v>18</v>
      </c>
      <c r="AS49" s="4">
        <v>554.16999999999996</v>
      </c>
      <c r="AT49" s="4">
        <v>405</v>
      </c>
      <c r="AU49" s="18">
        <f t="shared" si="14"/>
        <v>0.81</v>
      </c>
      <c r="BG49" s="4">
        <v>18</v>
      </c>
      <c r="BH49" s="4"/>
      <c r="BI49" s="4"/>
      <c r="BJ49" s="18">
        <f t="shared" si="15"/>
        <v>0</v>
      </c>
    </row>
    <row r="50" spans="1:73">
      <c r="F50" s="4">
        <v>19</v>
      </c>
      <c r="N50" s="4">
        <v>19</v>
      </c>
      <c r="O50" s="4">
        <v>241.19</v>
      </c>
      <c r="P50" s="4">
        <v>499</v>
      </c>
      <c r="Q50" s="18">
        <f t="shared" si="12"/>
        <v>0.998</v>
      </c>
      <c r="AC50" s="4">
        <v>19</v>
      </c>
      <c r="AD50" s="4">
        <v>349.04</v>
      </c>
      <c r="AE50" s="4">
        <v>468</v>
      </c>
      <c r="AF50" s="18">
        <f t="shared" si="13"/>
        <v>0.93600000000000005</v>
      </c>
      <c r="AR50" s="4">
        <v>19</v>
      </c>
      <c r="AS50" s="4">
        <v>493.04</v>
      </c>
      <c r="AT50" s="4">
        <v>419</v>
      </c>
      <c r="AU50" s="18">
        <f t="shared" si="14"/>
        <v>0.83799999999999997</v>
      </c>
      <c r="BG50" s="4">
        <v>19</v>
      </c>
      <c r="BH50" s="4"/>
      <c r="BI50" s="4"/>
      <c r="BJ50" s="18">
        <f t="shared" si="15"/>
        <v>0</v>
      </c>
    </row>
    <row r="51" spans="1:73">
      <c r="F51" s="4">
        <v>20</v>
      </c>
      <c r="N51" s="4">
        <v>20</v>
      </c>
      <c r="O51" s="4">
        <v>304.57</v>
      </c>
      <c r="P51" s="4">
        <v>492</v>
      </c>
      <c r="Q51" s="18">
        <f t="shared" si="12"/>
        <v>0.98399999999999999</v>
      </c>
      <c r="AC51" s="4">
        <v>20</v>
      </c>
      <c r="AD51" s="4">
        <v>578.65</v>
      </c>
      <c r="AE51" s="4">
        <v>462</v>
      </c>
      <c r="AF51" s="18">
        <f t="shared" si="13"/>
        <v>0.92400000000000004</v>
      </c>
      <c r="AR51" s="4">
        <v>20</v>
      </c>
      <c r="AS51" s="4">
        <v>659.29</v>
      </c>
      <c r="AT51" s="4">
        <v>418</v>
      </c>
      <c r="AU51" s="18">
        <f t="shared" si="14"/>
        <v>0.83599999999999997</v>
      </c>
      <c r="BG51" s="4">
        <v>20</v>
      </c>
      <c r="BH51" s="4"/>
      <c r="BI51" s="4"/>
      <c r="BJ51" s="18">
        <f t="shared" si="15"/>
        <v>0</v>
      </c>
    </row>
    <row r="53" spans="1:73">
      <c r="A53" s="108" t="s">
        <v>15</v>
      </c>
      <c r="B53" s="108"/>
      <c r="H53" s="1"/>
    </row>
    <row r="54" spans="1:73">
      <c r="A54" s="12">
        <v>1</v>
      </c>
      <c r="B54" s="13" t="s">
        <v>16</v>
      </c>
      <c r="H54" s="1"/>
    </row>
    <row r="55" spans="1:73" ht="15.75">
      <c r="H55" s="1"/>
      <c r="N55" s="96" t="s">
        <v>39</v>
      </c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12" t="s">
        <v>40</v>
      </c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4"/>
      <c r="AR55" s="109" t="s">
        <v>41</v>
      </c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1"/>
      <c r="BG55" s="162" t="s">
        <v>55</v>
      </c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4"/>
    </row>
    <row r="56" spans="1:73" ht="60">
      <c r="A56" s="3" t="s">
        <v>4</v>
      </c>
      <c r="B56" s="3" t="s">
        <v>7</v>
      </c>
      <c r="C56" s="3" t="s">
        <v>8</v>
      </c>
      <c r="D56" s="3" t="s">
        <v>37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17</v>
      </c>
      <c r="L56" s="9" t="s">
        <v>18</v>
      </c>
      <c r="M56" s="9" t="s">
        <v>9</v>
      </c>
      <c r="N56" s="3" t="s">
        <v>49</v>
      </c>
      <c r="O56" s="93" t="s">
        <v>1</v>
      </c>
      <c r="P56" s="93" t="s">
        <v>3</v>
      </c>
      <c r="Q56" s="93" t="s">
        <v>2</v>
      </c>
      <c r="R56" s="3" t="s">
        <v>17</v>
      </c>
      <c r="S56" s="3" t="s">
        <v>18</v>
      </c>
      <c r="T56" s="3" t="s">
        <v>50</v>
      </c>
      <c r="U56" s="3" t="s">
        <v>51</v>
      </c>
      <c r="V56" s="3" t="s">
        <v>9</v>
      </c>
      <c r="W56" s="43" t="s">
        <v>43</v>
      </c>
      <c r="X56" s="43" t="s">
        <v>46</v>
      </c>
      <c r="Y56" s="43" t="s">
        <v>9</v>
      </c>
      <c r="Z56" s="43" t="s">
        <v>46</v>
      </c>
      <c r="AA56" s="43" t="s">
        <v>42</v>
      </c>
      <c r="AB56" s="43" t="s">
        <v>46</v>
      </c>
      <c r="AC56" s="3" t="s">
        <v>49</v>
      </c>
      <c r="AD56" s="93" t="s">
        <v>1</v>
      </c>
      <c r="AE56" s="93" t="s">
        <v>3</v>
      </c>
      <c r="AF56" s="93" t="s">
        <v>2</v>
      </c>
      <c r="AG56" s="3" t="s">
        <v>17</v>
      </c>
      <c r="AH56" s="3" t="s">
        <v>18</v>
      </c>
      <c r="AI56" s="3" t="s">
        <v>50</v>
      </c>
      <c r="AJ56" s="3" t="s">
        <v>51</v>
      </c>
      <c r="AK56" s="3" t="s">
        <v>9</v>
      </c>
      <c r="AL56" s="48" t="s">
        <v>43</v>
      </c>
      <c r="AM56" s="48" t="s">
        <v>46</v>
      </c>
      <c r="AN56" s="48" t="s">
        <v>9</v>
      </c>
      <c r="AO56" s="48" t="s">
        <v>46</v>
      </c>
      <c r="AP56" s="48" t="s">
        <v>42</v>
      </c>
      <c r="AQ56" s="48" t="s">
        <v>46</v>
      </c>
      <c r="AR56" s="3" t="s">
        <v>49</v>
      </c>
      <c r="AS56" s="93" t="s">
        <v>1</v>
      </c>
      <c r="AT56" s="93" t="s">
        <v>3</v>
      </c>
      <c r="AU56" s="93" t="s">
        <v>2</v>
      </c>
      <c r="AV56" s="3" t="s">
        <v>17</v>
      </c>
      <c r="AW56" s="3" t="s">
        <v>18</v>
      </c>
      <c r="AX56" s="3" t="s">
        <v>50</v>
      </c>
      <c r="AY56" s="3" t="s">
        <v>51</v>
      </c>
      <c r="AZ56" s="3" t="s">
        <v>9</v>
      </c>
      <c r="BA56" s="165" t="s">
        <v>43</v>
      </c>
      <c r="BB56" s="165" t="s">
        <v>46</v>
      </c>
      <c r="BC56" s="165" t="s">
        <v>9</v>
      </c>
      <c r="BD56" s="165" t="s">
        <v>46</v>
      </c>
      <c r="BE56" s="165" t="s">
        <v>42</v>
      </c>
      <c r="BF56" s="165" t="s">
        <v>46</v>
      </c>
      <c r="BG56" s="3" t="s">
        <v>49</v>
      </c>
      <c r="BH56" s="93" t="s">
        <v>1</v>
      </c>
      <c r="BI56" s="93" t="s">
        <v>3</v>
      </c>
      <c r="BJ56" s="93" t="s">
        <v>2</v>
      </c>
      <c r="BK56" s="3" t="s">
        <v>17</v>
      </c>
      <c r="BL56" s="3" t="s">
        <v>18</v>
      </c>
      <c r="BM56" s="3" t="s">
        <v>50</v>
      </c>
      <c r="BN56" s="3" t="s">
        <v>51</v>
      </c>
      <c r="BO56" s="3" t="s">
        <v>9</v>
      </c>
      <c r="BP56" s="166" t="s">
        <v>43</v>
      </c>
      <c r="BQ56" s="166" t="s">
        <v>46</v>
      </c>
      <c r="BR56" s="166" t="s">
        <v>9</v>
      </c>
      <c r="BS56" s="166" t="s">
        <v>46</v>
      </c>
      <c r="BT56" s="166" t="s">
        <v>42</v>
      </c>
      <c r="BU56" s="166" t="s">
        <v>46</v>
      </c>
    </row>
    <row r="57" spans="1:73">
      <c r="A57" s="4">
        <f>A32</f>
        <v>500</v>
      </c>
      <c r="B57" s="15">
        <f>B32</f>
        <v>500</v>
      </c>
      <c r="C57" s="15">
        <f t="shared" ref="C57:D57" si="16">C32</f>
        <v>500</v>
      </c>
      <c r="D57" s="15">
        <f t="shared" si="16"/>
        <v>2E-3</v>
      </c>
      <c r="F57" s="4">
        <v>1</v>
      </c>
      <c r="G57" s="1">
        <v>50</v>
      </c>
      <c r="H57" s="4"/>
      <c r="I57" s="4"/>
      <c r="J57" s="18"/>
      <c r="K57" s="14"/>
      <c r="L57" s="14"/>
      <c r="M57" s="17"/>
      <c r="N57" s="4">
        <v>1</v>
      </c>
      <c r="O57" s="4">
        <v>334.02</v>
      </c>
      <c r="P57" s="4">
        <v>488</v>
      </c>
      <c r="Q57" s="18">
        <f>P57/A$33</f>
        <v>0.97599999999999998</v>
      </c>
      <c r="R57" s="94">
        <f>AVERAGE(O57:O76)</f>
        <v>286.10050000000001</v>
      </c>
      <c r="S57" s="94">
        <f>AVERAGEIF(O57:O76,"&gt;0")</f>
        <v>286.10050000000001</v>
      </c>
      <c r="T57" s="94">
        <f>VAR(O57:O76)</f>
        <v>979.28709973684067</v>
      </c>
      <c r="U57" s="94">
        <f>STDEV(O57:O76)</f>
        <v>31.293563231706944</v>
      </c>
      <c r="V57" s="95">
        <f>AVERAGE(Q57:Q76)</f>
        <v>0.98539999999999994</v>
      </c>
      <c r="W57" s="46">
        <v>286</v>
      </c>
      <c r="X57" s="64">
        <v>14.6</v>
      </c>
      <c r="Y57" s="64">
        <v>493</v>
      </c>
      <c r="Z57" s="64">
        <v>1.53</v>
      </c>
      <c r="AA57" s="47">
        <f>Y57/$A58</f>
        <v>0.98599999999999999</v>
      </c>
      <c r="AB57" s="47">
        <f>Z57/$A$33</f>
        <v>3.0600000000000002E-3</v>
      </c>
      <c r="AC57" s="4">
        <v>1</v>
      </c>
      <c r="AD57" s="4">
        <v>505.28</v>
      </c>
      <c r="AE57" s="4">
        <v>471</v>
      </c>
      <c r="AF57" s="18">
        <f>AE57/A$34</f>
        <v>0.94199999999999995</v>
      </c>
      <c r="AG57" s="94">
        <f>AVERAGE(AD57:AD76)</f>
        <v>32252.088500000005</v>
      </c>
      <c r="AH57" s="94">
        <f>AVERAGEIF(AD57:AD76,"&gt;0")</f>
        <v>32252.088500000005</v>
      </c>
      <c r="AI57" s="94">
        <f>VAR(AD57:AD76)</f>
        <v>17062269254.210928</v>
      </c>
      <c r="AJ57" s="94">
        <f>STDEV(AD57:AD76)</f>
        <v>130622.62152556474</v>
      </c>
      <c r="AK57" s="95">
        <f>AVERAGE(AF57:AF76)</f>
        <v>0.84460000000000002</v>
      </c>
      <c r="AL57" s="50">
        <v>476</v>
      </c>
      <c r="AM57" s="65">
        <v>62.1</v>
      </c>
      <c r="AN57" s="65">
        <v>422</v>
      </c>
      <c r="AO57" s="65">
        <v>56</v>
      </c>
      <c r="AP57" s="51">
        <f>AN57/$A59</f>
        <v>0.84399999999999997</v>
      </c>
      <c r="AQ57" s="51">
        <f>AO57/$A$34</f>
        <v>0.112</v>
      </c>
      <c r="AR57" s="4">
        <v>1</v>
      </c>
      <c r="AS57" s="4"/>
      <c r="AT57" s="4"/>
      <c r="AU57" s="18">
        <f>AT57/A$35</f>
        <v>0</v>
      </c>
      <c r="AV57" s="94" t="e">
        <f>AVERAGE(AS57:AS76)</f>
        <v>#DIV/0!</v>
      </c>
      <c r="AW57" s="94" t="e">
        <f>AVERAGEIF(AS57:AS76,"&gt;0")</f>
        <v>#DIV/0!</v>
      </c>
      <c r="AX57" s="94" t="e">
        <f>VAR(AS57:AS76)</f>
        <v>#DIV/0!</v>
      </c>
      <c r="AY57" s="94" t="e">
        <f>STDEV(AS57:AS76)</f>
        <v>#DIV/0!</v>
      </c>
      <c r="AZ57" s="95">
        <f>AVERAGE(AU57:AU76)</f>
        <v>0</v>
      </c>
      <c r="BA57" s="185"/>
      <c r="BB57" s="186"/>
      <c r="BC57" s="186"/>
      <c r="BD57" s="186"/>
      <c r="BE57" s="187">
        <f>BC57/$A60</f>
        <v>0</v>
      </c>
      <c r="BF57" s="187">
        <f>BD57/$A$35</f>
        <v>0</v>
      </c>
      <c r="BG57" s="4">
        <v>1</v>
      </c>
      <c r="BH57" s="4"/>
      <c r="BI57" s="4"/>
      <c r="BJ57" s="18">
        <f>BI57/A$61</f>
        <v>0</v>
      </c>
      <c r="BK57" s="94" t="e">
        <f>AVERAGE(BH57:BH76)</f>
        <v>#DIV/0!</v>
      </c>
      <c r="BL57" s="94" t="e">
        <f>AVERAGEIF(BH57:BH76,"&gt;0")</f>
        <v>#DIV/0!</v>
      </c>
      <c r="BM57" s="94" t="e">
        <f>VAR(BH57:BH76)</f>
        <v>#DIV/0!</v>
      </c>
      <c r="BN57" s="94" t="e">
        <f>STDEV(BH57:BH76)</f>
        <v>#DIV/0!</v>
      </c>
      <c r="BO57" s="95">
        <f>AVERAGE(BJ57:BJ76)</f>
        <v>0</v>
      </c>
      <c r="BP57" s="159"/>
      <c r="BQ57" s="160"/>
      <c r="BR57" s="160"/>
      <c r="BS57" s="160"/>
      <c r="BT57" s="161">
        <f>BR57/$A61</f>
        <v>0</v>
      </c>
      <c r="BU57" s="161">
        <f>BS57/$A$61</f>
        <v>0</v>
      </c>
    </row>
    <row r="58" spans="1:73">
      <c r="A58" s="4">
        <f t="shared" ref="A58:A61" si="17">A33</f>
        <v>500</v>
      </c>
      <c r="B58" s="16">
        <f t="shared" ref="B58:D58" si="18">B33</f>
        <v>158</v>
      </c>
      <c r="C58" s="16">
        <f t="shared" si="18"/>
        <v>158</v>
      </c>
      <c r="D58" s="16">
        <f t="shared" si="18"/>
        <v>2.0028841531805799E-2</v>
      </c>
      <c r="F58" s="4">
        <v>2</v>
      </c>
      <c r="G58" s="1">
        <v>50</v>
      </c>
      <c r="H58" s="4"/>
      <c r="I58" s="4"/>
      <c r="J58" s="18"/>
      <c r="N58" s="4">
        <v>2</v>
      </c>
      <c r="O58" s="4">
        <v>297.35000000000002</v>
      </c>
      <c r="P58" s="4">
        <v>491</v>
      </c>
      <c r="Q58" s="18">
        <f t="shared" ref="Q58:Q76" si="19">P58/A$33</f>
        <v>0.98199999999999998</v>
      </c>
      <c r="AC58" s="4">
        <v>2</v>
      </c>
      <c r="AD58" s="4">
        <v>206.72</v>
      </c>
      <c r="AE58" s="4">
        <v>150</v>
      </c>
      <c r="AF58" s="18">
        <f t="shared" ref="AF58:AF76" si="20">AE58/A$34</f>
        <v>0.3</v>
      </c>
      <c r="AO58" s="66"/>
      <c r="AR58" s="4">
        <v>2</v>
      </c>
      <c r="AS58" s="4"/>
      <c r="AT58" s="4"/>
      <c r="AU58" s="18">
        <f t="shared" ref="AU58:AU76" si="21">AT58/A$35</f>
        <v>0</v>
      </c>
      <c r="BG58" s="4">
        <v>2</v>
      </c>
      <c r="BH58" s="4"/>
      <c r="BI58" s="4"/>
      <c r="BJ58" s="18">
        <f t="shared" ref="BJ58:BJ76" si="22">BI58/A$61</f>
        <v>0</v>
      </c>
    </row>
    <row r="59" spans="1:73">
      <c r="A59" s="4">
        <f t="shared" si="17"/>
        <v>500</v>
      </c>
      <c r="B59" s="49">
        <f t="shared" ref="B59:D59" si="23">B34</f>
        <v>224</v>
      </c>
      <c r="C59" s="49">
        <f t="shared" si="23"/>
        <v>224</v>
      </c>
      <c r="D59" s="49">
        <f t="shared" si="23"/>
        <v>9.9649234693877549E-3</v>
      </c>
      <c r="F59" s="4">
        <v>3</v>
      </c>
      <c r="G59" s="1">
        <v>50</v>
      </c>
      <c r="H59" s="4"/>
      <c r="I59" s="4"/>
      <c r="J59" s="18"/>
      <c r="N59" s="4">
        <v>3</v>
      </c>
      <c r="O59" s="4">
        <v>223.96</v>
      </c>
      <c r="P59" s="4">
        <v>498</v>
      </c>
      <c r="Q59" s="18">
        <f t="shared" si="19"/>
        <v>0.996</v>
      </c>
      <c r="AC59" s="4">
        <v>3</v>
      </c>
      <c r="AD59" s="4">
        <v>468.57</v>
      </c>
      <c r="AE59" s="4">
        <v>479</v>
      </c>
      <c r="AF59" s="18">
        <f t="shared" si="20"/>
        <v>0.95799999999999996</v>
      </c>
      <c r="AR59" s="4">
        <v>3</v>
      </c>
      <c r="AS59" s="4"/>
      <c r="AT59" s="4"/>
      <c r="AU59" s="18">
        <f t="shared" si="21"/>
        <v>0</v>
      </c>
      <c r="BG59" s="4">
        <v>3</v>
      </c>
      <c r="BH59" s="4"/>
      <c r="BI59" s="4"/>
      <c r="BJ59" s="18">
        <f t="shared" si="22"/>
        <v>0</v>
      </c>
    </row>
    <row r="60" spans="1:73">
      <c r="A60" s="4">
        <f t="shared" si="17"/>
        <v>500</v>
      </c>
      <c r="B60" s="52">
        <f t="shared" ref="B60:D61" si="24">B35</f>
        <v>250</v>
      </c>
      <c r="C60" s="52">
        <f t="shared" si="24"/>
        <v>250</v>
      </c>
      <c r="D60" s="52">
        <f t="shared" si="24"/>
        <v>8.0000000000000002E-3</v>
      </c>
      <c r="F60" s="4">
        <v>4</v>
      </c>
      <c r="G60" s="1">
        <v>50</v>
      </c>
      <c r="H60" s="4"/>
      <c r="I60" s="4"/>
      <c r="J60" s="18"/>
      <c r="N60" s="4">
        <v>4</v>
      </c>
      <c r="O60" s="4">
        <v>292.32</v>
      </c>
      <c r="P60" s="4">
        <v>491</v>
      </c>
      <c r="Q60" s="18">
        <f t="shared" si="19"/>
        <v>0.98199999999999998</v>
      </c>
      <c r="AC60" s="4">
        <v>4</v>
      </c>
      <c r="AD60" s="4">
        <v>98.84</v>
      </c>
      <c r="AE60" s="4">
        <v>13</v>
      </c>
      <c r="AF60" s="18">
        <f t="shared" si="20"/>
        <v>2.5999999999999999E-2</v>
      </c>
      <c r="AR60" s="4">
        <v>4</v>
      </c>
      <c r="AS60" s="4"/>
      <c r="AT60" s="4"/>
      <c r="AU60" s="18">
        <f t="shared" si="21"/>
        <v>0</v>
      </c>
      <c r="BG60" s="4">
        <v>4</v>
      </c>
      <c r="BH60" s="4"/>
      <c r="BI60" s="4"/>
      <c r="BJ60" s="18">
        <f t="shared" si="22"/>
        <v>0</v>
      </c>
    </row>
    <row r="61" spans="1:73">
      <c r="A61" s="4">
        <f t="shared" si="17"/>
        <v>500</v>
      </c>
      <c r="B61" s="169">
        <f t="shared" si="24"/>
        <v>250</v>
      </c>
      <c r="C61" s="169">
        <f t="shared" si="24"/>
        <v>250</v>
      </c>
      <c r="D61" s="169">
        <f t="shared" si="24"/>
        <v>8.0000000000000002E-3</v>
      </c>
      <c r="F61" s="4">
        <v>5</v>
      </c>
      <c r="G61" s="1">
        <v>50</v>
      </c>
      <c r="H61" s="4"/>
      <c r="I61" s="4"/>
      <c r="J61" s="18"/>
      <c r="N61" s="4">
        <v>5</v>
      </c>
      <c r="O61" s="4">
        <v>307.33999999999997</v>
      </c>
      <c r="P61" s="4">
        <v>492</v>
      </c>
      <c r="Q61" s="18">
        <f t="shared" si="19"/>
        <v>0.98399999999999999</v>
      </c>
      <c r="AC61" s="4">
        <v>5</v>
      </c>
      <c r="AD61" s="4">
        <v>493.01</v>
      </c>
      <c r="AE61" s="4">
        <v>448</v>
      </c>
      <c r="AF61" s="18">
        <f t="shared" si="20"/>
        <v>0.89600000000000002</v>
      </c>
      <c r="AR61" s="4">
        <v>5</v>
      </c>
      <c r="AS61" s="4"/>
      <c r="AT61" s="4"/>
      <c r="AU61" s="18">
        <f t="shared" si="21"/>
        <v>0</v>
      </c>
      <c r="BG61" s="4">
        <v>5</v>
      </c>
      <c r="BH61" s="4"/>
      <c r="BI61" s="4"/>
      <c r="BJ61" s="18">
        <f t="shared" si="22"/>
        <v>0</v>
      </c>
    </row>
    <row r="62" spans="1:73">
      <c r="F62" s="4">
        <v>6</v>
      </c>
      <c r="G62" s="1">
        <v>50</v>
      </c>
      <c r="H62" s="4"/>
      <c r="I62" s="4"/>
      <c r="J62" s="18"/>
      <c r="N62" s="4">
        <v>6</v>
      </c>
      <c r="O62" s="4">
        <v>260.64</v>
      </c>
      <c r="P62" s="4">
        <v>490</v>
      </c>
      <c r="Q62" s="18">
        <f t="shared" si="19"/>
        <v>0.98</v>
      </c>
      <c r="AC62" s="4">
        <v>6</v>
      </c>
      <c r="AD62" s="4">
        <v>585.89</v>
      </c>
      <c r="AE62" s="4">
        <v>444</v>
      </c>
      <c r="AF62" s="18">
        <f t="shared" si="20"/>
        <v>0.88800000000000001</v>
      </c>
      <c r="AR62" s="4">
        <v>6</v>
      </c>
      <c r="AS62" s="4"/>
      <c r="AT62" s="4"/>
      <c r="AU62" s="18">
        <f t="shared" si="21"/>
        <v>0</v>
      </c>
      <c r="BG62" s="4">
        <v>6</v>
      </c>
      <c r="BH62" s="4"/>
      <c r="BI62" s="4"/>
      <c r="BJ62" s="18">
        <f t="shared" si="22"/>
        <v>0</v>
      </c>
    </row>
    <row r="63" spans="1:73">
      <c r="F63" s="4">
        <v>7</v>
      </c>
      <c r="G63" s="1">
        <v>50</v>
      </c>
      <c r="H63" s="4"/>
      <c r="I63" s="4"/>
      <c r="J63" s="18"/>
      <c r="N63" s="4">
        <v>7</v>
      </c>
      <c r="O63" s="4">
        <v>280.11</v>
      </c>
      <c r="P63" s="4">
        <v>496</v>
      </c>
      <c r="Q63" s="18">
        <f t="shared" si="19"/>
        <v>0.99199999999999999</v>
      </c>
      <c r="AC63" s="4">
        <v>7</v>
      </c>
      <c r="AD63" s="4">
        <v>51525</v>
      </c>
      <c r="AE63" s="4">
        <v>463</v>
      </c>
      <c r="AF63" s="18">
        <f t="shared" si="20"/>
        <v>0.92600000000000005</v>
      </c>
      <c r="AR63" s="4">
        <v>7</v>
      </c>
      <c r="AS63" s="4"/>
      <c r="AT63" s="4"/>
      <c r="AU63" s="18">
        <f t="shared" si="21"/>
        <v>0</v>
      </c>
      <c r="BG63" s="4">
        <v>7</v>
      </c>
      <c r="BH63" s="4"/>
      <c r="BI63" s="4"/>
      <c r="BJ63" s="18">
        <f t="shared" si="22"/>
        <v>0</v>
      </c>
    </row>
    <row r="64" spans="1:73">
      <c r="F64" s="4">
        <v>8</v>
      </c>
      <c r="G64" s="1">
        <v>50</v>
      </c>
      <c r="H64" s="4"/>
      <c r="I64" s="4"/>
      <c r="J64" s="18"/>
      <c r="N64" s="4">
        <v>8</v>
      </c>
      <c r="O64" s="4">
        <v>280.08999999999997</v>
      </c>
      <c r="P64" s="4">
        <v>495</v>
      </c>
      <c r="Q64" s="18">
        <f t="shared" si="19"/>
        <v>0.99</v>
      </c>
      <c r="AC64" s="4">
        <v>8</v>
      </c>
      <c r="AD64" s="4">
        <v>585088</v>
      </c>
      <c r="AE64" s="4">
        <v>455</v>
      </c>
      <c r="AF64" s="18">
        <f t="shared" si="20"/>
        <v>0.91</v>
      </c>
      <c r="AR64" s="4">
        <v>8</v>
      </c>
      <c r="AS64" s="4"/>
      <c r="AT64" s="4"/>
      <c r="AU64" s="18">
        <f t="shared" si="21"/>
        <v>0</v>
      </c>
      <c r="BG64" s="4">
        <v>8</v>
      </c>
      <c r="BH64" s="4"/>
      <c r="BI64" s="4"/>
      <c r="BJ64" s="18">
        <f t="shared" si="22"/>
        <v>0</v>
      </c>
    </row>
    <row r="65" spans="6:62">
      <c r="F65" s="4">
        <v>9</v>
      </c>
      <c r="G65" s="1">
        <v>50</v>
      </c>
      <c r="H65" s="4"/>
      <c r="I65" s="4"/>
      <c r="J65" s="18"/>
      <c r="N65" s="4">
        <v>9</v>
      </c>
      <c r="O65" s="4">
        <v>260.64999999999998</v>
      </c>
      <c r="P65" s="4">
        <v>493</v>
      </c>
      <c r="Q65" s="18">
        <f t="shared" si="19"/>
        <v>0.98599999999999999</v>
      </c>
      <c r="AC65" s="4">
        <v>9</v>
      </c>
      <c r="AD65" s="4">
        <v>488.03</v>
      </c>
      <c r="AE65" s="4">
        <v>418</v>
      </c>
      <c r="AF65" s="18">
        <f t="shared" si="20"/>
        <v>0.83599999999999997</v>
      </c>
      <c r="AR65" s="4">
        <v>9</v>
      </c>
      <c r="AS65" s="4"/>
      <c r="AT65" s="4"/>
      <c r="AU65" s="18">
        <f t="shared" si="21"/>
        <v>0</v>
      </c>
      <c r="BG65" s="4">
        <v>9</v>
      </c>
      <c r="BH65" s="4"/>
      <c r="BI65" s="4"/>
      <c r="BJ65" s="18">
        <f t="shared" si="22"/>
        <v>0</v>
      </c>
    </row>
    <row r="66" spans="6:62">
      <c r="F66" s="4">
        <v>10</v>
      </c>
      <c r="G66" s="1">
        <v>50</v>
      </c>
      <c r="H66" s="4"/>
      <c r="I66" s="4"/>
      <c r="J66" s="18"/>
      <c r="N66" s="4">
        <v>10</v>
      </c>
      <c r="O66" s="4">
        <v>304.56</v>
      </c>
      <c r="P66" s="4">
        <v>489</v>
      </c>
      <c r="Q66" s="18">
        <f t="shared" si="19"/>
        <v>0.97799999999999998</v>
      </c>
      <c r="AC66" s="4">
        <v>10</v>
      </c>
      <c r="AD66" s="4">
        <v>529.74</v>
      </c>
      <c r="AE66" s="4">
        <v>460</v>
      </c>
      <c r="AF66" s="18">
        <f t="shared" si="20"/>
        <v>0.92</v>
      </c>
      <c r="AR66" s="4">
        <v>10</v>
      </c>
      <c r="AS66" s="4"/>
      <c r="AT66" s="4"/>
      <c r="AU66" s="18">
        <f t="shared" si="21"/>
        <v>0</v>
      </c>
      <c r="BG66" s="4">
        <v>10</v>
      </c>
      <c r="BH66" s="4"/>
      <c r="BI66" s="4"/>
      <c r="BJ66" s="18">
        <f t="shared" si="22"/>
        <v>0</v>
      </c>
    </row>
    <row r="67" spans="6:62">
      <c r="F67" s="4">
        <v>11</v>
      </c>
      <c r="G67" s="1">
        <v>50</v>
      </c>
      <c r="H67" s="19"/>
      <c r="N67" s="4">
        <v>11</v>
      </c>
      <c r="O67" s="4">
        <v>324</v>
      </c>
      <c r="P67" s="4">
        <v>487</v>
      </c>
      <c r="Q67" s="18">
        <f t="shared" si="19"/>
        <v>0.97399999999999998</v>
      </c>
      <c r="AC67" s="4">
        <v>11</v>
      </c>
      <c r="AD67" s="4">
        <v>575.86</v>
      </c>
      <c r="AE67" s="4">
        <v>454</v>
      </c>
      <c r="AF67" s="18">
        <f t="shared" si="20"/>
        <v>0.90800000000000003</v>
      </c>
      <c r="AR67" s="4">
        <v>11</v>
      </c>
      <c r="AS67" s="4"/>
      <c r="AT67" s="4"/>
      <c r="AU67" s="18">
        <f t="shared" si="21"/>
        <v>0</v>
      </c>
      <c r="BG67" s="4">
        <v>11</v>
      </c>
      <c r="BH67" s="4"/>
      <c r="BI67" s="4"/>
      <c r="BJ67" s="18">
        <f t="shared" si="22"/>
        <v>0</v>
      </c>
    </row>
    <row r="68" spans="6:62">
      <c r="F68" s="4">
        <v>12</v>
      </c>
      <c r="G68" s="1">
        <v>50</v>
      </c>
      <c r="N68" s="4">
        <v>12</v>
      </c>
      <c r="O68" s="4">
        <v>319</v>
      </c>
      <c r="P68" s="4">
        <v>491</v>
      </c>
      <c r="Q68" s="18">
        <f t="shared" si="19"/>
        <v>0.98199999999999998</v>
      </c>
      <c r="AC68" s="4">
        <v>12</v>
      </c>
      <c r="AD68" s="4">
        <v>478.04</v>
      </c>
      <c r="AE68" s="4">
        <v>467</v>
      </c>
      <c r="AF68" s="18">
        <f t="shared" si="20"/>
        <v>0.93400000000000005</v>
      </c>
      <c r="AR68" s="4">
        <v>12</v>
      </c>
      <c r="AS68" s="4"/>
      <c r="AT68" s="4"/>
      <c r="AU68" s="18">
        <f t="shared" si="21"/>
        <v>0</v>
      </c>
      <c r="BG68" s="4">
        <v>12</v>
      </c>
      <c r="BH68" s="4"/>
      <c r="BI68" s="4"/>
      <c r="BJ68" s="18">
        <f t="shared" si="22"/>
        <v>0</v>
      </c>
    </row>
    <row r="69" spans="6:62">
      <c r="F69" s="4">
        <v>13</v>
      </c>
      <c r="G69" s="1">
        <v>50</v>
      </c>
      <c r="N69" s="4">
        <v>13</v>
      </c>
      <c r="O69" s="4">
        <v>309.56</v>
      </c>
      <c r="P69" s="4">
        <v>491</v>
      </c>
      <c r="Q69" s="18">
        <f t="shared" si="19"/>
        <v>0.98199999999999998</v>
      </c>
      <c r="AC69" s="4">
        <v>13</v>
      </c>
      <c r="AD69" s="4">
        <v>495.83</v>
      </c>
      <c r="AE69" s="4">
        <v>479</v>
      </c>
      <c r="AF69" s="18">
        <f t="shared" si="20"/>
        <v>0.95799999999999996</v>
      </c>
      <c r="AR69" s="4">
        <v>13</v>
      </c>
      <c r="AS69" s="4"/>
      <c r="AT69" s="4"/>
      <c r="AU69" s="18">
        <f t="shared" si="21"/>
        <v>0</v>
      </c>
      <c r="BG69" s="4">
        <v>13</v>
      </c>
      <c r="BH69" s="4"/>
      <c r="BI69" s="4"/>
      <c r="BJ69" s="18">
        <f t="shared" si="22"/>
        <v>0</v>
      </c>
    </row>
    <row r="70" spans="6:62">
      <c r="F70" s="4">
        <v>14</v>
      </c>
      <c r="G70" s="1">
        <v>50</v>
      </c>
      <c r="N70" s="4">
        <v>14</v>
      </c>
      <c r="O70" s="4">
        <v>233.4</v>
      </c>
      <c r="P70" s="4">
        <v>496</v>
      </c>
      <c r="Q70" s="18">
        <f t="shared" si="19"/>
        <v>0.99199999999999999</v>
      </c>
      <c r="AC70" s="4">
        <v>14</v>
      </c>
      <c r="AD70" s="4">
        <v>407.42</v>
      </c>
      <c r="AE70" s="4">
        <v>469</v>
      </c>
      <c r="AF70" s="18">
        <f t="shared" si="20"/>
        <v>0.93799999999999994</v>
      </c>
      <c r="AR70" s="4">
        <v>14</v>
      </c>
      <c r="AS70" s="4"/>
      <c r="AT70" s="4"/>
      <c r="AU70" s="18">
        <f t="shared" si="21"/>
        <v>0</v>
      </c>
      <c r="BG70" s="4">
        <v>14</v>
      </c>
      <c r="BH70" s="4"/>
      <c r="BI70" s="4"/>
      <c r="BJ70" s="18">
        <f t="shared" si="22"/>
        <v>0</v>
      </c>
    </row>
    <row r="71" spans="6:62">
      <c r="F71" s="4">
        <v>15</v>
      </c>
      <c r="G71" s="1">
        <v>50</v>
      </c>
      <c r="N71" s="4">
        <v>15</v>
      </c>
      <c r="O71" s="4">
        <v>304.52999999999997</v>
      </c>
      <c r="P71" s="4">
        <v>495</v>
      </c>
      <c r="Q71" s="18">
        <f t="shared" si="19"/>
        <v>0.99</v>
      </c>
      <c r="AC71" s="4">
        <v>15</v>
      </c>
      <c r="AD71" s="4">
        <v>667.08</v>
      </c>
      <c r="AE71" s="4">
        <v>466</v>
      </c>
      <c r="AF71" s="18">
        <f t="shared" si="20"/>
        <v>0.93200000000000005</v>
      </c>
      <c r="AR71" s="4">
        <v>15</v>
      </c>
      <c r="AS71" s="4"/>
      <c r="AT71" s="4"/>
      <c r="AU71" s="18">
        <f t="shared" si="21"/>
        <v>0</v>
      </c>
      <c r="BG71" s="4">
        <v>15</v>
      </c>
      <c r="BH71" s="4"/>
      <c r="BI71" s="4"/>
      <c r="BJ71" s="18">
        <f t="shared" si="22"/>
        <v>0</v>
      </c>
    </row>
    <row r="72" spans="6:62">
      <c r="F72" s="4">
        <v>16</v>
      </c>
      <c r="G72" s="1">
        <v>50</v>
      </c>
      <c r="N72" s="4">
        <v>16</v>
      </c>
      <c r="O72" s="4">
        <v>311.79000000000002</v>
      </c>
      <c r="P72" s="4">
        <v>491</v>
      </c>
      <c r="Q72" s="18">
        <f t="shared" si="19"/>
        <v>0.98199999999999998</v>
      </c>
      <c r="AC72" s="4">
        <v>16</v>
      </c>
      <c r="AD72" s="4">
        <v>573.64</v>
      </c>
      <c r="AE72" s="4">
        <v>431</v>
      </c>
      <c r="AF72" s="18">
        <f t="shared" si="20"/>
        <v>0.86199999999999999</v>
      </c>
      <c r="AR72" s="4">
        <v>16</v>
      </c>
      <c r="AS72" s="4"/>
      <c r="AT72" s="4"/>
      <c r="AU72" s="18">
        <f t="shared" si="21"/>
        <v>0</v>
      </c>
      <c r="BG72" s="4">
        <v>16</v>
      </c>
      <c r="BH72" s="4"/>
      <c r="BI72" s="4"/>
      <c r="BJ72" s="18">
        <f t="shared" si="22"/>
        <v>0</v>
      </c>
    </row>
    <row r="73" spans="6:62">
      <c r="F73" s="4">
        <v>17</v>
      </c>
      <c r="G73" s="1">
        <v>50</v>
      </c>
      <c r="N73" s="4">
        <v>17</v>
      </c>
      <c r="O73" s="4">
        <v>275.08</v>
      </c>
      <c r="P73" s="4">
        <v>493</v>
      </c>
      <c r="Q73" s="18">
        <f t="shared" si="19"/>
        <v>0.98599999999999999</v>
      </c>
      <c r="AC73" s="4">
        <v>17</v>
      </c>
      <c r="AD73" s="4">
        <v>493.04</v>
      </c>
      <c r="AE73" s="4">
        <v>472</v>
      </c>
      <c r="AF73" s="18">
        <f t="shared" si="20"/>
        <v>0.94399999999999995</v>
      </c>
      <c r="AR73" s="4">
        <v>17</v>
      </c>
      <c r="AS73" s="4"/>
      <c r="AT73" s="4"/>
      <c r="AU73" s="18">
        <f t="shared" si="21"/>
        <v>0</v>
      </c>
      <c r="BG73" s="4">
        <v>17</v>
      </c>
      <c r="BH73" s="4"/>
      <c r="BI73" s="4"/>
      <c r="BJ73" s="18">
        <f t="shared" si="22"/>
        <v>0</v>
      </c>
    </row>
    <row r="74" spans="6:62">
      <c r="F74" s="4">
        <v>18</v>
      </c>
      <c r="G74" s="1">
        <v>50</v>
      </c>
      <c r="N74" s="4">
        <v>18</v>
      </c>
      <c r="O74" s="4">
        <v>257.85000000000002</v>
      </c>
      <c r="P74" s="4">
        <v>496</v>
      </c>
      <c r="Q74" s="18">
        <f t="shared" si="19"/>
        <v>0.99199999999999999</v>
      </c>
      <c r="AC74" s="4">
        <v>18</v>
      </c>
      <c r="AD74" s="4">
        <v>434.09</v>
      </c>
      <c r="AE74" s="4">
        <v>477</v>
      </c>
      <c r="AF74" s="18">
        <f t="shared" si="20"/>
        <v>0.95399999999999996</v>
      </c>
      <c r="AR74" s="4">
        <v>18</v>
      </c>
      <c r="AS74" s="4"/>
      <c r="AT74" s="4"/>
      <c r="AU74" s="18">
        <f t="shared" si="21"/>
        <v>0</v>
      </c>
      <c r="BG74" s="4">
        <v>18</v>
      </c>
      <c r="BH74" s="4"/>
      <c r="BI74" s="4"/>
      <c r="BJ74" s="18">
        <f t="shared" si="22"/>
        <v>0</v>
      </c>
    </row>
    <row r="75" spans="6:62">
      <c r="F75" s="4">
        <v>19</v>
      </c>
      <c r="G75" s="1">
        <v>50</v>
      </c>
      <c r="N75" s="4">
        <v>19</v>
      </c>
      <c r="O75" s="4">
        <v>241.19</v>
      </c>
      <c r="P75" s="4">
        <v>499</v>
      </c>
      <c r="Q75" s="18">
        <f t="shared" si="19"/>
        <v>0.998</v>
      </c>
      <c r="AC75" s="4">
        <v>19</v>
      </c>
      <c r="AD75" s="4">
        <v>349.04</v>
      </c>
      <c r="AE75" s="4">
        <v>468</v>
      </c>
      <c r="AF75" s="18">
        <f t="shared" si="20"/>
        <v>0.93600000000000005</v>
      </c>
      <c r="AR75" s="4">
        <v>19</v>
      </c>
      <c r="AS75" s="4"/>
      <c r="AT75" s="4"/>
      <c r="AU75" s="18">
        <f t="shared" si="21"/>
        <v>0</v>
      </c>
      <c r="BG75" s="4">
        <v>19</v>
      </c>
      <c r="BH75" s="4"/>
      <c r="BI75" s="4"/>
      <c r="BJ75" s="18">
        <f t="shared" si="22"/>
        <v>0</v>
      </c>
    </row>
    <row r="76" spans="6:62">
      <c r="F76" s="4">
        <v>20</v>
      </c>
      <c r="G76" s="1">
        <v>50</v>
      </c>
      <c r="N76" s="4">
        <v>20</v>
      </c>
      <c r="O76" s="4">
        <v>304.57</v>
      </c>
      <c r="P76" s="4">
        <v>492</v>
      </c>
      <c r="Q76" s="18">
        <f t="shared" si="19"/>
        <v>0.98399999999999999</v>
      </c>
      <c r="AC76" s="4">
        <v>20</v>
      </c>
      <c r="AD76" s="4">
        <v>578.65</v>
      </c>
      <c r="AE76" s="4">
        <v>462</v>
      </c>
      <c r="AF76" s="18">
        <f t="shared" si="20"/>
        <v>0.92400000000000004</v>
      </c>
      <c r="AR76" s="4">
        <v>20</v>
      </c>
      <c r="AS76" s="4"/>
      <c r="AT76" s="4"/>
      <c r="AU76" s="18">
        <f t="shared" si="21"/>
        <v>0</v>
      </c>
      <c r="BG76" s="4">
        <v>20</v>
      </c>
      <c r="BH76" s="4"/>
      <c r="BI76" s="4"/>
      <c r="BJ76" s="18">
        <f t="shared" si="22"/>
        <v>0</v>
      </c>
    </row>
  </sheetData>
  <mergeCells count="16">
    <mergeCell ref="A53:B53"/>
    <mergeCell ref="N55:AB55"/>
    <mergeCell ref="AC55:AQ55"/>
    <mergeCell ref="AR55:BF55"/>
    <mergeCell ref="BG5:BU5"/>
    <mergeCell ref="BG30:BU30"/>
    <mergeCell ref="BG55:BU55"/>
    <mergeCell ref="AR30:BF30"/>
    <mergeCell ref="B1:F1"/>
    <mergeCell ref="A3:B3"/>
    <mergeCell ref="A28:B28"/>
    <mergeCell ref="N5:AB5"/>
    <mergeCell ref="N30:AB30"/>
    <mergeCell ref="AC5:AQ5"/>
    <mergeCell ref="AC30:AQ30"/>
    <mergeCell ref="AR5:B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2015-06-05T22:40:07Z</dcterms:modified>
</cp:coreProperties>
</file>