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980" yWindow="0" windowWidth="21080" windowHeight="13880"/>
  </bookViews>
  <sheets>
    <sheet name="England" sheetId="1" r:id="rId1"/>
    <sheet name="Wales" sheetId="2" r:id="rId2"/>
    <sheet name="Scotland" sheetId="3" r:id="rId3"/>
    <sheet name="GB" sheetId="4" r:id="rId4"/>
    <sheet name="Comparison" sheetId="8" r:id="rId5"/>
    <sheet name="GB %" sheetId="5" r:id="rId6"/>
    <sheet name="C format" sheetId="6" r:id="rId7"/>
    <sheet name="C format analysis" sheetId="7" r:id="rId8"/>
    <sheet name="GB_H_structure_ModelMapping.txt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8" l="1" a="1"/>
  <c r="K43" i="8"/>
  <c r="C24" i="8" a="1"/>
  <c r="K33" i="8"/>
  <c r="C14" i="8" a="1"/>
  <c r="K23" i="8"/>
  <c r="C3" i="8" a="1"/>
  <c r="C3" i="8"/>
  <c r="D3" i="8"/>
  <c r="E3" i="8"/>
  <c r="F3" i="8"/>
  <c r="G3" i="8"/>
  <c r="H3" i="8"/>
  <c r="I3" i="8"/>
  <c r="J3" i="8"/>
  <c r="K3" i="8"/>
  <c r="C4" i="8"/>
  <c r="D4" i="8"/>
  <c r="E4" i="8"/>
  <c r="F4" i="8"/>
  <c r="G4" i="8"/>
  <c r="H4" i="8"/>
  <c r="I4" i="8"/>
  <c r="J4" i="8"/>
  <c r="K4" i="8"/>
  <c r="C5" i="8"/>
  <c r="D5" i="8"/>
  <c r="E5" i="8"/>
  <c r="F5" i="8"/>
  <c r="G5" i="8"/>
  <c r="H5" i="8"/>
  <c r="I5" i="8"/>
  <c r="J5" i="8"/>
  <c r="K5" i="8"/>
  <c r="C6" i="8"/>
  <c r="D6" i="8"/>
  <c r="E6" i="8"/>
  <c r="F6" i="8"/>
  <c r="G6" i="8"/>
  <c r="H6" i="8"/>
  <c r="I6" i="8"/>
  <c r="J6" i="8"/>
  <c r="K6" i="8"/>
  <c r="C7" i="8"/>
  <c r="D7" i="8"/>
  <c r="E7" i="8"/>
  <c r="F7" i="8"/>
  <c r="G7" i="8"/>
  <c r="H7" i="8"/>
  <c r="I7" i="8"/>
  <c r="J7" i="8"/>
  <c r="K7" i="8"/>
  <c r="C8" i="8"/>
  <c r="D8" i="8"/>
  <c r="E8" i="8"/>
  <c r="F8" i="8"/>
  <c r="G8" i="8"/>
  <c r="H8" i="8"/>
  <c r="I8" i="8"/>
  <c r="J8" i="8"/>
  <c r="K8" i="8"/>
  <c r="C9" i="8"/>
  <c r="D9" i="8"/>
  <c r="E9" i="8"/>
  <c r="F9" i="8"/>
  <c r="G9" i="8"/>
  <c r="H9" i="8"/>
  <c r="I9" i="8"/>
  <c r="J9" i="8"/>
  <c r="K9" i="8"/>
  <c r="C10" i="8"/>
  <c r="D10" i="8"/>
  <c r="E10" i="8"/>
  <c r="F10" i="8"/>
  <c r="G10" i="8"/>
  <c r="H10" i="8"/>
  <c r="I10" i="8"/>
  <c r="J10" i="8"/>
  <c r="K10" i="8"/>
  <c r="C11" i="8"/>
  <c r="D11" i="8"/>
  <c r="E11" i="8"/>
  <c r="F11" i="8"/>
  <c r="G11" i="8"/>
  <c r="H11" i="8"/>
  <c r="I11" i="8"/>
  <c r="J11" i="8"/>
  <c r="K11" i="8"/>
  <c r="C12" i="8"/>
  <c r="D12" i="8"/>
  <c r="E12" i="8"/>
  <c r="F12" i="8"/>
  <c r="G12" i="8"/>
  <c r="H12" i="8"/>
  <c r="I12" i="8"/>
  <c r="J12" i="8"/>
  <c r="K12" i="8"/>
  <c r="S21" i="7" a="1"/>
  <c r="S21" i="7"/>
  <c r="T21" i="7"/>
  <c r="U21" i="7"/>
  <c r="V21" i="7"/>
  <c r="W21" i="7"/>
  <c r="X21" i="7"/>
  <c r="Y21" i="7"/>
  <c r="Z21" i="7"/>
  <c r="AA21" i="7"/>
  <c r="AB21" i="7"/>
  <c r="S22" i="7"/>
  <c r="T22" i="7"/>
  <c r="U22" i="7"/>
  <c r="V22" i="7"/>
  <c r="W22" i="7"/>
  <c r="X22" i="7"/>
  <c r="Y22" i="7"/>
  <c r="Z22" i="7"/>
  <c r="AA22" i="7"/>
  <c r="AB22" i="7"/>
  <c r="S23" i="7"/>
  <c r="T23" i="7"/>
  <c r="U23" i="7"/>
  <c r="V23" i="7"/>
  <c r="W23" i="7"/>
  <c r="X23" i="7"/>
  <c r="Y23" i="7"/>
  <c r="Z23" i="7"/>
  <c r="AA23" i="7"/>
  <c r="AB23" i="7"/>
  <c r="S24" i="7"/>
  <c r="T24" i="7"/>
  <c r="U24" i="7"/>
  <c r="V24" i="7"/>
  <c r="W24" i="7"/>
  <c r="X24" i="7"/>
  <c r="Y24" i="7"/>
  <c r="Z24" i="7"/>
  <c r="AA24" i="7"/>
  <c r="AB24" i="7"/>
  <c r="S25" i="7"/>
  <c r="T25" i="7"/>
  <c r="U25" i="7"/>
  <c r="V25" i="7"/>
  <c r="W25" i="7"/>
  <c r="X25" i="7"/>
  <c r="Y25" i="7"/>
  <c r="Z25" i="7"/>
  <c r="AA25" i="7"/>
  <c r="AB25" i="7"/>
  <c r="S26" i="7"/>
  <c r="T26" i="7"/>
  <c r="U26" i="7"/>
  <c r="V26" i="7"/>
  <c r="W26" i="7"/>
  <c r="X26" i="7"/>
  <c r="Y26" i="7"/>
  <c r="Z26" i="7"/>
  <c r="AA26" i="7"/>
  <c r="AB26" i="7"/>
  <c r="S27" i="7"/>
  <c r="T27" i="7"/>
  <c r="U27" i="7"/>
  <c r="V27" i="7"/>
  <c r="W27" i="7"/>
  <c r="X27" i="7"/>
  <c r="Y27" i="7"/>
  <c r="Z27" i="7"/>
  <c r="AA27" i="7"/>
  <c r="AB27" i="7"/>
  <c r="S28" i="7"/>
  <c r="T28" i="7"/>
  <c r="U28" i="7"/>
  <c r="V28" i="7"/>
  <c r="W28" i="7"/>
  <c r="X28" i="7"/>
  <c r="Y28" i="7"/>
  <c r="Z28" i="7"/>
  <c r="AA28" i="7"/>
  <c r="AB28" i="7"/>
  <c r="S29" i="7"/>
  <c r="T29" i="7"/>
  <c r="U29" i="7"/>
  <c r="V29" i="7"/>
  <c r="W29" i="7"/>
  <c r="X29" i="7"/>
  <c r="Y29" i="7"/>
  <c r="Z29" i="7"/>
  <c r="AA29" i="7"/>
  <c r="AB29" i="7"/>
  <c r="S30" i="7"/>
  <c r="T30" i="7"/>
  <c r="U30" i="7"/>
  <c r="V30" i="7"/>
  <c r="W30" i="7"/>
  <c r="X30" i="7"/>
  <c r="Y30" i="7"/>
  <c r="Z30" i="7"/>
  <c r="AA30" i="7"/>
  <c r="AB30" i="7"/>
  <c r="S4" i="7" a="1"/>
  <c r="S4" i="7"/>
  <c r="T4" i="7"/>
  <c r="U4" i="7"/>
  <c r="V4" i="7"/>
  <c r="W4" i="7"/>
  <c r="X4" i="7"/>
  <c r="Y4" i="7"/>
  <c r="Z4" i="7"/>
  <c r="AA4" i="7"/>
  <c r="AB4" i="7"/>
  <c r="S5" i="7"/>
  <c r="T5" i="7"/>
  <c r="U5" i="7"/>
  <c r="V5" i="7"/>
  <c r="W5" i="7"/>
  <c r="X5" i="7"/>
  <c r="Y5" i="7"/>
  <c r="Z5" i="7"/>
  <c r="AA5" i="7"/>
  <c r="AB5" i="7"/>
  <c r="S6" i="7"/>
  <c r="T6" i="7"/>
  <c r="U6" i="7"/>
  <c r="V6" i="7"/>
  <c r="W6" i="7"/>
  <c r="X6" i="7"/>
  <c r="Y6" i="7"/>
  <c r="Z6" i="7"/>
  <c r="AA6" i="7"/>
  <c r="AB6" i="7"/>
  <c r="S7" i="7"/>
  <c r="T7" i="7"/>
  <c r="U7" i="7"/>
  <c r="V7" i="7"/>
  <c r="W7" i="7"/>
  <c r="X7" i="7"/>
  <c r="Y7" i="7"/>
  <c r="Z7" i="7"/>
  <c r="AA7" i="7"/>
  <c r="AB7" i="7"/>
  <c r="S8" i="7"/>
  <c r="T8" i="7"/>
  <c r="U8" i="7"/>
  <c r="V8" i="7"/>
  <c r="W8" i="7"/>
  <c r="X8" i="7"/>
  <c r="Y8" i="7"/>
  <c r="Z8" i="7"/>
  <c r="AA8" i="7"/>
  <c r="AB8" i="7"/>
  <c r="S9" i="7"/>
  <c r="T9" i="7"/>
  <c r="U9" i="7"/>
  <c r="V9" i="7"/>
  <c r="W9" i="7"/>
  <c r="X9" i="7"/>
  <c r="Y9" i="7"/>
  <c r="Z9" i="7"/>
  <c r="AA9" i="7"/>
  <c r="AB9" i="7"/>
  <c r="S10" i="7"/>
  <c r="T10" i="7"/>
  <c r="U10" i="7"/>
  <c r="V10" i="7"/>
  <c r="W10" i="7"/>
  <c r="X10" i="7"/>
  <c r="Y10" i="7"/>
  <c r="Z10" i="7"/>
  <c r="AA10" i="7"/>
  <c r="AB10" i="7"/>
  <c r="S11" i="7"/>
  <c r="T11" i="7"/>
  <c r="U11" i="7"/>
  <c r="V11" i="7"/>
  <c r="W11" i="7"/>
  <c r="X11" i="7"/>
  <c r="Y11" i="7"/>
  <c r="Z11" i="7"/>
  <c r="AA11" i="7"/>
  <c r="AB11" i="7"/>
  <c r="S12" i="7"/>
  <c r="T12" i="7"/>
  <c r="U12" i="7"/>
  <c r="V12" i="7"/>
  <c r="W12" i="7"/>
  <c r="X12" i="7"/>
  <c r="Y12" i="7"/>
  <c r="Z12" i="7"/>
  <c r="AA12" i="7"/>
  <c r="AB12" i="7"/>
  <c r="S13" i="7"/>
  <c r="T13" i="7"/>
  <c r="U13" i="7"/>
  <c r="V13" i="7"/>
  <c r="W13" i="7"/>
  <c r="X13" i="7"/>
  <c r="Y13" i="7"/>
  <c r="Z13" i="7"/>
  <c r="AA13" i="7"/>
  <c r="AB13" i="7"/>
  <c r="C21" i="7" a="1"/>
  <c r="C21" i="7"/>
  <c r="D21" i="7"/>
  <c r="E21" i="7"/>
  <c r="F21" i="7"/>
  <c r="G21" i="7"/>
  <c r="H21" i="7"/>
  <c r="I21" i="7"/>
  <c r="J21" i="7"/>
  <c r="K21" i="7"/>
  <c r="L21" i="7"/>
  <c r="C22" i="7"/>
  <c r="D22" i="7"/>
  <c r="E22" i="7"/>
  <c r="F22" i="7"/>
  <c r="G22" i="7"/>
  <c r="H22" i="7"/>
  <c r="I22" i="7"/>
  <c r="J22" i="7"/>
  <c r="K22" i="7"/>
  <c r="L22" i="7"/>
  <c r="C23" i="7"/>
  <c r="D23" i="7"/>
  <c r="E23" i="7"/>
  <c r="F23" i="7"/>
  <c r="G23" i="7"/>
  <c r="H23" i="7"/>
  <c r="I23" i="7"/>
  <c r="J23" i="7"/>
  <c r="K23" i="7"/>
  <c r="L23" i="7"/>
  <c r="C24" i="7"/>
  <c r="D24" i="7"/>
  <c r="E24" i="7"/>
  <c r="F24" i="7"/>
  <c r="G24" i="7"/>
  <c r="H24" i="7"/>
  <c r="I24" i="7"/>
  <c r="J24" i="7"/>
  <c r="K24" i="7"/>
  <c r="L24" i="7"/>
  <c r="C25" i="7"/>
  <c r="D25" i="7"/>
  <c r="E25" i="7"/>
  <c r="F25" i="7"/>
  <c r="G25" i="7"/>
  <c r="H25" i="7"/>
  <c r="I25" i="7"/>
  <c r="J25" i="7"/>
  <c r="K25" i="7"/>
  <c r="L25" i="7"/>
  <c r="C26" i="7"/>
  <c r="D26" i="7"/>
  <c r="E26" i="7"/>
  <c r="F26" i="7"/>
  <c r="G26" i="7"/>
  <c r="H26" i="7"/>
  <c r="I26" i="7"/>
  <c r="J26" i="7"/>
  <c r="K26" i="7"/>
  <c r="L26" i="7"/>
  <c r="C27" i="7"/>
  <c r="D27" i="7"/>
  <c r="E27" i="7"/>
  <c r="F27" i="7"/>
  <c r="G27" i="7"/>
  <c r="H27" i="7"/>
  <c r="I27" i="7"/>
  <c r="J27" i="7"/>
  <c r="K27" i="7"/>
  <c r="L27" i="7"/>
  <c r="C28" i="7"/>
  <c r="D28" i="7"/>
  <c r="E28" i="7"/>
  <c r="F28" i="7"/>
  <c r="G28" i="7"/>
  <c r="H28" i="7"/>
  <c r="I28" i="7"/>
  <c r="J28" i="7"/>
  <c r="K28" i="7"/>
  <c r="L28" i="7"/>
  <c r="C29" i="7"/>
  <c r="D29" i="7"/>
  <c r="E29" i="7"/>
  <c r="F29" i="7"/>
  <c r="G29" i="7"/>
  <c r="H29" i="7"/>
  <c r="I29" i="7"/>
  <c r="J29" i="7"/>
  <c r="K29" i="7"/>
  <c r="L29" i="7"/>
  <c r="C30" i="7"/>
  <c r="D30" i="7"/>
  <c r="E30" i="7"/>
  <c r="F30" i="7"/>
  <c r="G30" i="7"/>
  <c r="H30" i="7"/>
  <c r="I30" i="7"/>
  <c r="J30" i="7"/>
  <c r="K30" i="7"/>
  <c r="L30" i="7"/>
  <c r="S32" i="7" a="1"/>
  <c r="AA32" i="7"/>
  <c r="AD21" i="7" a="1"/>
  <c r="AD29" i="7"/>
  <c r="S15" i="7" a="1"/>
  <c r="AA15" i="7"/>
  <c r="AD4" i="7" a="1"/>
  <c r="AD12" i="7"/>
  <c r="C32" i="7" a="1"/>
  <c r="K32" i="7"/>
  <c r="N21" i="7" a="1"/>
  <c r="N29" i="7"/>
  <c r="O4" i="7" a="1"/>
  <c r="O4" i="7"/>
  <c r="O5" i="7"/>
  <c r="O6" i="7"/>
  <c r="O7" i="7"/>
  <c r="O8" i="7"/>
  <c r="O9" i="7"/>
  <c r="O10" i="7"/>
  <c r="O11" i="7"/>
  <c r="O12" i="7"/>
  <c r="O13" i="7"/>
  <c r="C16" i="7" a="1"/>
  <c r="C16" i="7"/>
  <c r="D16" i="7"/>
  <c r="E16" i="7"/>
  <c r="F16" i="7"/>
  <c r="G16" i="7"/>
  <c r="H16" i="7"/>
  <c r="I16" i="7"/>
  <c r="J16" i="7"/>
  <c r="K16" i="7"/>
  <c r="L16" i="7"/>
  <c r="N4" i="7" a="1"/>
  <c r="N4" i="7"/>
  <c r="N5" i="7"/>
  <c r="N6" i="7"/>
  <c r="N7" i="7"/>
  <c r="N8" i="7"/>
  <c r="N9" i="7"/>
  <c r="N10" i="7"/>
  <c r="N11" i="7"/>
  <c r="N12" i="7"/>
  <c r="C15" i="7" a="1"/>
  <c r="C15" i="7"/>
  <c r="D15" i="7"/>
  <c r="E15" i="7"/>
  <c r="F15" i="7"/>
  <c r="G15" i="7"/>
  <c r="H15" i="7"/>
  <c r="I15" i="7"/>
  <c r="J15" i="7"/>
  <c r="K15" i="7"/>
  <c r="K40" i="6"/>
  <c r="J40" i="6"/>
  <c r="I40" i="6"/>
  <c r="H40" i="6"/>
  <c r="G40" i="6"/>
  <c r="F40" i="6"/>
  <c r="E40" i="6"/>
  <c r="D40" i="6"/>
  <c r="C40" i="6"/>
  <c r="K39" i="6"/>
  <c r="J39" i="6"/>
  <c r="I39" i="6"/>
  <c r="H39" i="6"/>
  <c r="G39" i="6"/>
  <c r="F39" i="6"/>
  <c r="E39" i="6"/>
  <c r="D39" i="6"/>
  <c r="C39" i="6"/>
  <c r="K38" i="6"/>
  <c r="J38" i="6"/>
  <c r="I38" i="6"/>
  <c r="H38" i="6"/>
  <c r="G38" i="6"/>
  <c r="F38" i="6"/>
  <c r="E38" i="6"/>
  <c r="D38" i="6"/>
  <c r="C38" i="6"/>
  <c r="K37" i="6"/>
  <c r="J37" i="6"/>
  <c r="I37" i="6"/>
  <c r="H37" i="6"/>
  <c r="G37" i="6"/>
  <c r="F37" i="6"/>
  <c r="E37" i="6"/>
  <c r="D37" i="6"/>
  <c r="C37" i="6"/>
  <c r="K36" i="6"/>
  <c r="J36" i="6"/>
  <c r="I36" i="6"/>
  <c r="H36" i="6"/>
  <c r="G36" i="6"/>
  <c r="F36" i="6"/>
  <c r="E36" i="6"/>
  <c r="D36" i="6"/>
  <c r="C36" i="6"/>
  <c r="K35" i="6"/>
  <c r="J35" i="6"/>
  <c r="I35" i="6"/>
  <c r="H35" i="6"/>
  <c r="G35" i="6"/>
  <c r="F35" i="6"/>
  <c r="E35" i="6"/>
  <c r="D35" i="6"/>
  <c r="C35" i="6"/>
  <c r="K34" i="6"/>
  <c r="J34" i="6"/>
  <c r="I34" i="6"/>
  <c r="H34" i="6"/>
  <c r="G34" i="6"/>
  <c r="F34" i="6"/>
  <c r="E34" i="6"/>
  <c r="D34" i="6"/>
  <c r="C34" i="6"/>
  <c r="K33" i="6"/>
  <c r="J33" i="6"/>
  <c r="I33" i="6"/>
  <c r="H33" i="6"/>
  <c r="G33" i="6"/>
  <c r="F33" i="6"/>
  <c r="E33" i="6"/>
  <c r="D33" i="6"/>
  <c r="C33" i="6"/>
  <c r="K32" i="6"/>
  <c r="J32" i="6"/>
  <c r="I32" i="6"/>
  <c r="H32" i="6"/>
  <c r="G32" i="6"/>
  <c r="F32" i="6"/>
  <c r="E32" i="6"/>
  <c r="D32" i="6"/>
  <c r="C32" i="6"/>
  <c r="L40" i="6"/>
  <c r="L39" i="6"/>
  <c r="L38" i="6"/>
  <c r="L37" i="6"/>
  <c r="L36" i="6"/>
  <c r="L35" i="6"/>
  <c r="L34" i="6"/>
  <c r="L33" i="6"/>
  <c r="K41" i="6"/>
  <c r="J41" i="6"/>
  <c r="I41" i="6"/>
  <c r="H41" i="6"/>
  <c r="G41" i="6"/>
  <c r="F41" i="6"/>
  <c r="E41" i="6"/>
  <c r="D41" i="6"/>
  <c r="C41" i="6"/>
  <c r="C20" i="6"/>
  <c r="D20" i="6"/>
  <c r="E20" i="6"/>
  <c r="F20" i="6"/>
  <c r="G20" i="6"/>
  <c r="H20" i="6"/>
  <c r="I20" i="6"/>
  <c r="J20" i="6"/>
  <c r="K20" i="6"/>
  <c r="C21" i="6"/>
  <c r="D21" i="6"/>
  <c r="E21" i="6"/>
  <c r="F21" i="6"/>
  <c r="G21" i="6"/>
  <c r="H21" i="6"/>
  <c r="I21" i="6"/>
  <c r="J21" i="6"/>
  <c r="K21" i="6"/>
  <c r="C22" i="6"/>
  <c r="D22" i="6"/>
  <c r="E22" i="6"/>
  <c r="F22" i="6"/>
  <c r="G22" i="6"/>
  <c r="H22" i="6"/>
  <c r="I22" i="6"/>
  <c r="J22" i="6"/>
  <c r="K22" i="6"/>
  <c r="C23" i="6"/>
  <c r="D23" i="6"/>
  <c r="E23" i="6"/>
  <c r="F23" i="6"/>
  <c r="G23" i="6"/>
  <c r="H23" i="6"/>
  <c r="I23" i="6"/>
  <c r="J23" i="6"/>
  <c r="K23" i="6"/>
  <c r="C24" i="6"/>
  <c r="D24" i="6"/>
  <c r="E24" i="6"/>
  <c r="F24" i="6"/>
  <c r="G24" i="6"/>
  <c r="H24" i="6"/>
  <c r="I24" i="6"/>
  <c r="J24" i="6"/>
  <c r="K24" i="6"/>
  <c r="C25" i="6"/>
  <c r="D25" i="6"/>
  <c r="E25" i="6"/>
  <c r="F25" i="6"/>
  <c r="G25" i="6"/>
  <c r="H25" i="6"/>
  <c r="I25" i="6"/>
  <c r="J25" i="6"/>
  <c r="K25" i="6"/>
  <c r="C26" i="6"/>
  <c r="D26" i="6"/>
  <c r="E26" i="6"/>
  <c r="F26" i="6"/>
  <c r="G26" i="6"/>
  <c r="H26" i="6"/>
  <c r="I26" i="6"/>
  <c r="J26" i="6"/>
  <c r="K26" i="6"/>
  <c r="C19" i="6"/>
  <c r="D19" i="6"/>
  <c r="E19" i="6"/>
  <c r="F19" i="6"/>
  <c r="G19" i="6"/>
  <c r="H19" i="6"/>
  <c r="I19" i="6"/>
  <c r="J19" i="6"/>
  <c r="K19" i="6"/>
  <c r="D18" i="6"/>
  <c r="D27" i="6"/>
  <c r="E18" i="6"/>
  <c r="E27" i="6"/>
  <c r="F18" i="6"/>
  <c r="F27" i="6"/>
  <c r="G18" i="6"/>
  <c r="G27" i="6"/>
  <c r="H18" i="6"/>
  <c r="H27" i="6"/>
  <c r="I18" i="6"/>
  <c r="I27" i="6"/>
  <c r="J18" i="6"/>
  <c r="J27" i="6"/>
  <c r="K18" i="6"/>
  <c r="K27" i="6"/>
  <c r="C18" i="6"/>
  <c r="C27" i="6"/>
  <c r="M16" i="5" a="1"/>
  <c r="M16" i="5"/>
  <c r="N16" i="5"/>
  <c r="O16" i="5"/>
  <c r="P16" i="5"/>
  <c r="Q16" i="5"/>
  <c r="R16" i="5"/>
  <c r="S16" i="5"/>
  <c r="T16" i="5"/>
  <c r="U16" i="5"/>
  <c r="M17" i="5"/>
  <c r="N17" i="5"/>
  <c r="O17" i="5"/>
  <c r="P17" i="5"/>
  <c r="Q17" i="5"/>
  <c r="R17" i="5"/>
  <c r="S17" i="5"/>
  <c r="T17" i="5"/>
  <c r="U17" i="5"/>
  <c r="M18" i="5"/>
  <c r="N18" i="5"/>
  <c r="O18" i="5"/>
  <c r="P18" i="5"/>
  <c r="Q18" i="5"/>
  <c r="R18" i="5"/>
  <c r="S18" i="5"/>
  <c r="T18" i="5"/>
  <c r="U18" i="5"/>
  <c r="M19" i="5"/>
  <c r="N19" i="5"/>
  <c r="O19" i="5"/>
  <c r="P19" i="5"/>
  <c r="Q19" i="5"/>
  <c r="R19" i="5"/>
  <c r="S19" i="5"/>
  <c r="T19" i="5"/>
  <c r="U19" i="5"/>
  <c r="M20" i="5"/>
  <c r="N20" i="5"/>
  <c r="O20" i="5"/>
  <c r="P20" i="5"/>
  <c r="Q20" i="5"/>
  <c r="R20" i="5"/>
  <c r="S20" i="5"/>
  <c r="T20" i="5"/>
  <c r="U20" i="5"/>
  <c r="M21" i="5"/>
  <c r="N21" i="5"/>
  <c r="O21" i="5"/>
  <c r="P21" i="5"/>
  <c r="Q21" i="5"/>
  <c r="R21" i="5"/>
  <c r="S21" i="5"/>
  <c r="T21" i="5"/>
  <c r="U21" i="5"/>
  <c r="M22" i="5"/>
  <c r="N22" i="5"/>
  <c r="O22" i="5"/>
  <c r="P22" i="5"/>
  <c r="Q22" i="5"/>
  <c r="R22" i="5"/>
  <c r="S22" i="5"/>
  <c r="T22" i="5"/>
  <c r="U22" i="5"/>
  <c r="M23" i="5"/>
  <c r="N23" i="5"/>
  <c r="O23" i="5"/>
  <c r="P23" i="5"/>
  <c r="Q23" i="5"/>
  <c r="R23" i="5"/>
  <c r="S23" i="5"/>
  <c r="T23" i="5"/>
  <c r="U23" i="5"/>
  <c r="M24" i="5"/>
  <c r="N24" i="5"/>
  <c r="O24" i="5"/>
  <c r="P24" i="5"/>
  <c r="Q24" i="5"/>
  <c r="R24" i="5"/>
  <c r="S24" i="5"/>
  <c r="T24" i="5"/>
  <c r="U24" i="5"/>
  <c r="M25" i="5"/>
  <c r="N25" i="5"/>
  <c r="O25" i="5"/>
  <c r="P25" i="5"/>
  <c r="Q25" i="5"/>
  <c r="R25" i="5"/>
  <c r="S25" i="5"/>
  <c r="T25" i="5"/>
  <c r="U25" i="5"/>
  <c r="M4" i="5" a="1"/>
  <c r="M4" i="5"/>
  <c r="N4" i="5"/>
  <c r="O4" i="5"/>
  <c r="P4" i="5"/>
  <c r="Q4" i="5"/>
  <c r="R4" i="5"/>
  <c r="S4" i="5"/>
  <c r="T4" i="5"/>
  <c r="U4" i="5"/>
  <c r="M5" i="5" a="1"/>
  <c r="M5" i="5"/>
  <c r="N5" i="5"/>
  <c r="O5" i="5"/>
  <c r="P5" i="5"/>
  <c r="Q5" i="5"/>
  <c r="R5" i="5"/>
  <c r="S5" i="5"/>
  <c r="T5" i="5"/>
  <c r="U5" i="5"/>
  <c r="M6" i="5" a="1"/>
  <c r="M6" i="5"/>
  <c r="N6" i="5"/>
  <c r="O6" i="5"/>
  <c r="P6" i="5"/>
  <c r="Q6" i="5"/>
  <c r="R6" i="5"/>
  <c r="S6" i="5"/>
  <c r="T6" i="5"/>
  <c r="U6" i="5"/>
  <c r="M7" i="5" a="1"/>
  <c r="M7" i="5"/>
  <c r="N7" i="5"/>
  <c r="O7" i="5"/>
  <c r="P7" i="5"/>
  <c r="Q7" i="5"/>
  <c r="R7" i="5"/>
  <c r="S7" i="5"/>
  <c r="T7" i="5"/>
  <c r="U7" i="5"/>
  <c r="M8" i="5" a="1"/>
  <c r="M8" i="5"/>
  <c r="N8" i="5"/>
  <c r="O8" i="5"/>
  <c r="P8" i="5"/>
  <c r="Q8" i="5"/>
  <c r="R8" i="5"/>
  <c r="S8" i="5"/>
  <c r="T8" i="5"/>
  <c r="U8" i="5"/>
  <c r="M9" i="5" a="1"/>
  <c r="M9" i="5"/>
  <c r="N9" i="5"/>
  <c r="O9" i="5"/>
  <c r="P9" i="5"/>
  <c r="Q9" i="5"/>
  <c r="R9" i="5"/>
  <c r="S9" i="5"/>
  <c r="T9" i="5"/>
  <c r="U9" i="5"/>
  <c r="M10" i="5" a="1"/>
  <c r="M10" i="5"/>
  <c r="N10" i="5"/>
  <c r="O10" i="5"/>
  <c r="P10" i="5"/>
  <c r="Q10" i="5"/>
  <c r="R10" i="5"/>
  <c r="S10" i="5"/>
  <c r="T10" i="5"/>
  <c r="U10" i="5"/>
  <c r="M11" i="5" a="1"/>
  <c r="M11" i="5"/>
  <c r="N11" i="5"/>
  <c r="O11" i="5"/>
  <c r="P11" i="5"/>
  <c r="Q11" i="5"/>
  <c r="R11" i="5"/>
  <c r="S11" i="5"/>
  <c r="T11" i="5"/>
  <c r="U11" i="5"/>
  <c r="M12" i="5" a="1"/>
  <c r="M12" i="5"/>
  <c r="N12" i="5"/>
  <c r="O12" i="5"/>
  <c r="P12" i="5"/>
  <c r="Q12" i="5"/>
  <c r="R12" i="5"/>
  <c r="S12" i="5"/>
  <c r="T12" i="5"/>
  <c r="U12" i="5"/>
  <c r="M3" i="5" a="1"/>
  <c r="M3" i="5"/>
  <c r="N3" i="5"/>
  <c r="O3" i="5"/>
  <c r="P3" i="5"/>
  <c r="Q3" i="5"/>
  <c r="R3" i="5"/>
  <c r="S3" i="5"/>
  <c r="T3" i="5"/>
  <c r="U3" i="5"/>
  <c r="D16" i="5" a="1"/>
  <c r="D16" i="5"/>
  <c r="D17" i="5"/>
  <c r="D18" i="5"/>
  <c r="D19" i="5"/>
  <c r="D20" i="5"/>
  <c r="D21" i="5"/>
  <c r="D22" i="5"/>
  <c r="D23" i="5"/>
  <c r="D24" i="5"/>
  <c r="D25" i="5"/>
  <c r="E16" i="5" a="1"/>
  <c r="E16" i="5"/>
  <c r="E17" i="5"/>
  <c r="E18" i="5"/>
  <c r="E19" i="5"/>
  <c r="E20" i="5"/>
  <c r="E21" i="5"/>
  <c r="E22" i="5"/>
  <c r="E23" i="5"/>
  <c r="E24" i="5"/>
  <c r="E25" i="5"/>
  <c r="F16" i="5" a="1"/>
  <c r="F16" i="5"/>
  <c r="F17" i="5"/>
  <c r="F18" i="5"/>
  <c r="F19" i="5"/>
  <c r="F20" i="5"/>
  <c r="F21" i="5"/>
  <c r="F22" i="5"/>
  <c r="F23" i="5"/>
  <c r="F24" i="5"/>
  <c r="F25" i="5"/>
  <c r="G16" i="5" a="1"/>
  <c r="G16" i="5"/>
  <c r="G17" i="5"/>
  <c r="G18" i="5"/>
  <c r="G19" i="5"/>
  <c r="G20" i="5"/>
  <c r="G21" i="5"/>
  <c r="G22" i="5"/>
  <c r="G23" i="5"/>
  <c r="G24" i="5"/>
  <c r="G25" i="5"/>
  <c r="H16" i="5" a="1"/>
  <c r="H16" i="5"/>
  <c r="H17" i="5"/>
  <c r="H18" i="5"/>
  <c r="H19" i="5"/>
  <c r="H20" i="5"/>
  <c r="H21" i="5"/>
  <c r="H22" i="5"/>
  <c r="H23" i="5"/>
  <c r="H24" i="5"/>
  <c r="H25" i="5"/>
  <c r="I16" i="5" a="1"/>
  <c r="I16" i="5"/>
  <c r="I17" i="5"/>
  <c r="I18" i="5"/>
  <c r="I19" i="5"/>
  <c r="I20" i="5"/>
  <c r="I21" i="5"/>
  <c r="I22" i="5"/>
  <c r="I23" i="5"/>
  <c r="I24" i="5"/>
  <c r="I25" i="5"/>
  <c r="J16" i="5" a="1"/>
  <c r="J16" i="5"/>
  <c r="J17" i="5"/>
  <c r="J18" i="5"/>
  <c r="J19" i="5"/>
  <c r="J20" i="5"/>
  <c r="J21" i="5"/>
  <c r="J22" i="5"/>
  <c r="J23" i="5"/>
  <c r="J24" i="5"/>
  <c r="J25" i="5"/>
  <c r="C16" i="5" a="1"/>
  <c r="C16" i="5"/>
  <c r="C17" i="5"/>
  <c r="C18" i="5"/>
  <c r="C19" i="5"/>
  <c r="C20" i="5"/>
  <c r="C21" i="5"/>
  <c r="C22" i="5"/>
  <c r="C23" i="5"/>
  <c r="C24" i="5"/>
  <c r="C25" i="5"/>
  <c r="B16" i="5" a="1"/>
  <c r="B16" i="5"/>
  <c r="B17" i="5"/>
  <c r="B18" i="5"/>
  <c r="B19" i="5"/>
  <c r="B20" i="5"/>
  <c r="B21" i="5"/>
  <c r="B22" i="5"/>
  <c r="B23" i="5"/>
  <c r="B24" i="5"/>
  <c r="B25" i="5"/>
  <c r="C3" i="4" a="1"/>
  <c r="K12" i="4"/>
  <c r="C3" i="4"/>
  <c r="C3" i="2" a="1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34" i="8"/>
  <c r="D34" i="8"/>
  <c r="E34" i="8"/>
  <c r="F34" i="8"/>
  <c r="G34" i="8"/>
  <c r="H34" i="8"/>
  <c r="I34" i="8"/>
  <c r="J34" i="8"/>
  <c r="K34" i="8"/>
  <c r="C35" i="8"/>
  <c r="D35" i="8"/>
  <c r="E35" i="8"/>
  <c r="F35" i="8"/>
  <c r="G35" i="8"/>
  <c r="H35" i="8"/>
  <c r="I35" i="8"/>
  <c r="J35" i="8"/>
  <c r="K35" i="8"/>
  <c r="C36" i="8"/>
  <c r="D36" i="8"/>
  <c r="E36" i="8"/>
  <c r="F36" i="8"/>
  <c r="G36" i="8"/>
  <c r="H36" i="8"/>
  <c r="I36" i="8"/>
  <c r="J36" i="8"/>
  <c r="K36" i="8"/>
  <c r="C37" i="8"/>
  <c r="D37" i="8"/>
  <c r="E37" i="8"/>
  <c r="F37" i="8"/>
  <c r="G37" i="8"/>
  <c r="H37" i="8"/>
  <c r="I37" i="8"/>
  <c r="J37" i="8"/>
  <c r="K37" i="8"/>
  <c r="C38" i="8"/>
  <c r="D38" i="8"/>
  <c r="E38" i="8"/>
  <c r="F38" i="8"/>
  <c r="G38" i="8"/>
  <c r="H38" i="8"/>
  <c r="I38" i="8"/>
  <c r="J38" i="8"/>
  <c r="K38" i="8"/>
  <c r="C39" i="8"/>
  <c r="D39" i="8"/>
  <c r="E39" i="8"/>
  <c r="F39" i="8"/>
  <c r="G39" i="8"/>
  <c r="H39" i="8"/>
  <c r="I39" i="8"/>
  <c r="J39" i="8"/>
  <c r="K39" i="8"/>
  <c r="C40" i="8"/>
  <c r="D40" i="8"/>
  <c r="E40" i="8"/>
  <c r="F40" i="8"/>
  <c r="G40" i="8"/>
  <c r="H40" i="8"/>
  <c r="I40" i="8"/>
  <c r="J40" i="8"/>
  <c r="K40" i="8"/>
  <c r="C41" i="8"/>
  <c r="D41" i="8"/>
  <c r="E41" i="8"/>
  <c r="F41" i="8"/>
  <c r="G41" i="8"/>
  <c r="H41" i="8"/>
  <c r="I41" i="8"/>
  <c r="J41" i="8"/>
  <c r="K41" i="8"/>
  <c r="C42" i="8"/>
  <c r="D42" i="8"/>
  <c r="E42" i="8"/>
  <c r="F42" i="8"/>
  <c r="G42" i="8"/>
  <c r="H42" i="8"/>
  <c r="I42" i="8"/>
  <c r="J42" i="8"/>
  <c r="K42" i="8"/>
  <c r="C43" i="8"/>
  <c r="D43" i="8"/>
  <c r="E43" i="8"/>
  <c r="F43" i="8"/>
  <c r="G43" i="8"/>
  <c r="H43" i="8"/>
  <c r="I43" i="8"/>
  <c r="J43" i="8"/>
  <c r="C24" i="8"/>
  <c r="D24" i="8"/>
  <c r="E24" i="8"/>
  <c r="F24" i="8"/>
  <c r="G24" i="8"/>
  <c r="H24" i="8"/>
  <c r="I24" i="8"/>
  <c r="J24" i="8"/>
  <c r="K24" i="8"/>
  <c r="C25" i="8"/>
  <c r="D25" i="8"/>
  <c r="E25" i="8"/>
  <c r="F25" i="8"/>
  <c r="G25" i="8"/>
  <c r="H25" i="8"/>
  <c r="I25" i="8"/>
  <c r="J25" i="8"/>
  <c r="K25" i="8"/>
  <c r="C26" i="8"/>
  <c r="D26" i="8"/>
  <c r="E26" i="8"/>
  <c r="F26" i="8"/>
  <c r="G26" i="8"/>
  <c r="H26" i="8"/>
  <c r="I26" i="8"/>
  <c r="J26" i="8"/>
  <c r="K26" i="8"/>
  <c r="C27" i="8"/>
  <c r="D27" i="8"/>
  <c r="E27" i="8"/>
  <c r="F27" i="8"/>
  <c r="G27" i="8"/>
  <c r="H27" i="8"/>
  <c r="I27" i="8"/>
  <c r="J27" i="8"/>
  <c r="K27" i="8"/>
  <c r="C28" i="8"/>
  <c r="D28" i="8"/>
  <c r="E28" i="8"/>
  <c r="F28" i="8"/>
  <c r="G28" i="8"/>
  <c r="H28" i="8"/>
  <c r="I28" i="8"/>
  <c r="J28" i="8"/>
  <c r="K28" i="8"/>
  <c r="C29" i="8"/>
  <c r="D29" i="8"/>
  <c r="E29" i="8"/>
  <c r="F29" i="8"/>
  <c r="G29" i="8"/>
  <c r="H29" i="8"/>
  <c r="I29" i="8"/>
  <c r="J29" i="8"/>
  <c r="K29" i="8"/>
  <c r="C30" i="8"/>
  <c r="D30" i="8"/>
  <c r="E30" i="8"/>
  <c r="F30" i="8"/>
  <c r="G30" i="8"/>
  <c r="H30" i="8"/>
  <c r="I30" i="8"/>
  <c r="J30" i="8"/>
  <c r="K30" i="8"/>
  <c r="C31" i="8"/>
  <c r="D31" i="8"/>
  <c r="E31" i="8"/>
  <c r="F31" i="8"/>
  <c r="G31" i="8"/>
  <c r="H31" i="8"/>
  <c r="I31" i="8"/>
  <c r="J31" i="8"/>
  <c r="K31" i="8"/>
  <c r="C32" i="8"/>
  <c r="D32" i="8"/>
  <c r="E32" i="8"/>
  <c r="F32" i="8"/>
  <c r="G32" i="8"/>
  <c r="H32" i="8"/>
  <c r="I32" i="8"/>
  <c r="J32" i="8"/>
  <c r="K32" i="8"/>
  <c r="C33" i="8"/>
  <c r="D33" i="8"/>
  <c r="E33" i="8"/>
  <c r="F33" i="8"/>
  <c r="G33" i="8"/>
  <c r="H33" i="8"/>
  <c r="I33" i="8"/>
  <c r="J33" i="8"/>
  <c r="C14" i="8"/>
  <c r="D14" i="8"/>
  <c r="E14" i="8"/>
  <c r="F14" i="8"/>
  <c r="G14" i="8"/>
  <c r="H14" i="8"/>
  <c r="I14" i="8"/>
  <c r="J14" i="8"/>
  <c r="K14" i="8"/>
  <c r="C15" i="8"/>
  <c r="D15" i="8"/>
  <c r="E15" i="8"/>
  <c r="F15" i="8"/>
  <c r="G15" i="8"/>
  <c r="H15" i="8"/>
  <c r="I15" i="8"/>
  <c r="J15" i="8"/>
  <c r="K15" i="8"/>
  <c r="C16" i="8"/>
  <c r="D16" i="8"/>
  <c r="E16" i="8"/>
  <c r="F16" i="8"/>
  <c r="G16" i="8"/>
  <c r="H16" i="8"/>
  <c r="I16" i="8"/>
  <c r="J16" i="8"/>
  <c r="K16" i="8"/>
  <c r="C17" i="8"/>
  <c r="D17" i="8"/>
  <c r="E17" i="8"/>
  <c r="F17" i="8"/>
  <c r="G17" i="8"/>
  <c r="H17" i="8"/>
  <c r="I17" i="8"/>
  <c r="J17" i="8"/>
  <c r="K17" i="8"/>
  <c r="C18" i="8"/>
  <c r="D18" i="8"/>
  <c r="E18" i="8"/>
  <c r="F18" i="8"/>
  <c r="G18" i="8"/>
  <c r="H18" i="8"/>
  <c r="I18" i="8"/>
  <c r="J18" i="8"/>
  <c r="K18" i="8"/>
  <c r="C19" i="8"/>
  <c r="D19" i="8"/>
  <c r="E19" i="8"/>
  <c r="F19" i="8"/>
  <c r="G19" i="8"/>
  <c r="H19" i="8"/>
  <c r="I19" i="8"/>
  <c r="J19" i="8"/>
  <c r="K19" i="8"/>
  <c r="C20" i="8"/>
  <c r="D20" i="8"/>
  <c r="E20" i="8"/>
  <c r="F20" i="8"/>
  <c r="G20" i="8"/>
  <c r="H20" i="8"/>
  <c r="I20" i="8"/>
  <c r="J20" i="8"/>
  <c r="K20" i="8"/>
  <c r="C21" i="8"/>
  <c r="D21" i="8"/>
  <c r="E21" i="8"/>
  <c r="F21" i="8"/>
  <c r="G21" i="8"/>
  <c r="H21" i="8"/>
  <c r="I21" i="8"/>
  <c r="J21" i="8"/>
  <c r="K21" i="8"/>
  <c r="C22" i="8"/>
  <c r="D22" i="8"/>
  <c r="E22" i="8"/>
  <c r="F22" i="8"/>
  <c r="G22" i="8"/>
  <c r="H22" i="8"/>
  <c r="I22" i="8"/>
  <c r="J22" i="8"/>
  <c r="K22" i="8"/>
  <c r="C23" i="8"/>
  <c r="D23" i="8"/>
  <c r="E23" i="8"/>
  <c r="F23" i="8"/>
  <c r="G23" i="8"/>
  <c r="H23" i="8"/>
  <c r="I23" i="8"/>
  <c r="J23" i="8"/>
  <c r="AD21" i="7"/>
  <c r="AD22" i="7"/>
  <c r="AD23" i="7"/>
  <c r="AD24" i="7"/>
  <c r="AD25" i="7"/>
  <c r="AD26" i="7"/>
  <c r="AD27" i="7"/>
  <c r="AD28" i="7"/>
  <c r="S32" i="7"/>
  <c r="T32" i="7"/>
  <c r="U32" i="7"/>
  <c r="V32" i="7"/>
  <c r="W32" i="7"/>
  <c r="X32" i="7"/>
  <c r="Y32" i="7"/>
  <c r="Z32" i="7"/>
  <c r="AD4" i="7"/>
  <c r="AD5" i="7"/>
  <c r="AD6" i="7"/>
  <c r="AD7" i="7"/>
  <c r="AD8" i="7"/>
  <c r="AD9" i="7"/>
  <c r="AD10" i="7"/>
  <c r="AD11" i="7"/>
  <c r="S15" i="7"/>
  <c r="T15" i="7"/>
  <c r="U15" i="7"/>
  <c r="V15" i="7"/>
  <c r="W15" i="7"/>
  <c r="X15" i="7"/>
  <c r="Y15" i="7"/>
  <c r="Z15" i="7"/>
  <c r="N21" i="7"/>
  <c r="N22" i="7"/>
  <c r="N23" i="7"/>
  <c r="N24" i="7"/>
  <c r="N25" i="7"/>
  <c r="N26" i="7"/>
  <c r="N27" i="7"/>
  <c r="N28" i="7"/>
  <c r="C32" i="7"/>
  <c r="D32" i="7"/>
  <c r="E32" i="7"/>
  <c r="F32" i="7"/>
  <c r="G32" i="7"/>
  <c r="H32" i="7"/>
  <c r="I32" i="7"/>
  <c r="J32" i="7"/>
  <c r="L15" i="7"/>
  <c r="N13" i="7"/>
  <c r="N15" i="7"/>
  <c r="M15" i="7"/>
  <c r="N14" i="7"/>
  <c r="L32" i="6"/>
  <c r="L41" i="6"/>
  <c r="L19" i="6"/>
  <c r="L26" i="6"/>
  <c r="L25" i="6"/>
  <c r="L24" i="6"/>
  <c r="L23" i="6"/>
  <c r="L22" i="6"/>
  <c r="L21" i="6"/>
  <c r="L20" i="6"/>
  <c r="L18" i="6"/>
  <c r="L27" i="6"/>
  <c r="D3" i="4"/>
  <c r="E3" i="4"/>
  <c r="F3" i="4"/>
  <c r="G3" i="4"/>
  <c r="H3" i="4"/>
  <c r="I3" i="4"/>
  <c r="J3" i="4"/>
  <c r="K3" i="4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8" i="4"/>
  <c r="D8" i="4"/>
  <c r="E8" i="4"/>
  <c r="F8" i="4"/>
  <c r="G8" i="4"/>
  <c r="H8" i="4"/>
  <c r="I8" i="4"/>
  <c r="J8" i="4"/>
  <c r="K8" i="4"/>
  <c r="C9" i="4"/>
  <c r="D9" i="4"/>
  <c r="E9" i="4"/>
  <c r="F9" i="4"/>
  <c r="G9" i="4"/>
  <c r="H9" i="4"/>
  <c r="I9" i="4"/>
  <c r="J9" i="4"/>
  <c r="K9" i="4"/>
  <c r="C10" i="4"/>
  <c r="D10" i="4"/>
  <c r="E10" i="4"/>
  <c r="F10" i="4"/>
  <c r="G10" i="4"/>
  <c r="H10" i="4"/>
  <c r="I10" i="4"/>
  <c r="J10" i="4"/>
  <c r="K10" i="4"/>
  <c r="C11" i="4"/>
  <c r="D11" i="4"/>
  <c r="E11" i="4"/>
  <c r="F11" i="4"/>
  <c r="G11" i="4"/>
  <c r="H11" i="4"/>
  <c r="I11" i="4"/>
  <c r="J11" i="4"/>
  <c r="K11" i="4"/>
  <c r="C12" i="4"/>
  <c r="D12" i="4"/>
  <c r="E12" i="4"/>
  <c r="F12" i="4"/>
  <c r="G12" i="4"/>
  <c r="H12" i="4"/>
  <c r="I12" i="4"/>
  <c r="J12" i="4"/>
  <c r="AB32" i="7"/>
  <c r="AD30" i="7"/>
  <c r="AD32" i="7"/>
  <c r="AB15" i="7"/>
  <c r="AD13" i="7"/>
  <c r="AD15" i="7"/>
  <c r="L32" i="7"/>
  <c r="N30" i="7"/>
  <c r="N32" i="7"/>
  <c r="R35" i="7"/>
  <c r="S35" i="7"/>
</calcChain>
</file>

<file path=xl/sharedStrings.xml><?xml version="1.0" encoding="utf-8"?>
<sst xmlns="http://schemas.openxmlformats.org/spreadsheetml/2006/main" count="627" uniqueCount="60">
  <si>
    <t>Households containing the following number of persons</t>
  </si>
  <si>
    <t>ENGLAND AND WALES
Standard ward by code</t>
  </si>
  <si>
    <t>Household with number of dependent children present</t>
  </si>
  <si>
    <t>Total households</t>
  </si>
  <si>
    <t>01 person in household</t>
  </si>
  <si>
    <t>02 persons in household</t>
  </si>
  <si>
    <t>03 persons in household</t>
  </si>
  <si>
    <t>04 persons in household</t>
  </si>
  <si>
    <t>05 persons in household</t>
  </si>
  <si>
    <t>06 persons in household</t>
  </si>
  <si>
    <t>07 persons in household</t>
  </si>
  <si>
    <t>08 or more persons in household</t>
  </si>
  <si>
    <t>727 England and Wales</t>
  </si>
  <si>
    <t>Total  households</t>
  </si>
  <si>
    <t>No dependent children present in household</t>
  </si>
  <si>
    <t>1 dependent child present in household</t>
  </si>
  <si>
    <t>2 dependent children present in household</t>
  </si>
  <si>
    <t>3 dependent children present in household</t>
  </si>
  <si>
    <t>4 dependent children present in household</t>
  </si>
  <si>
    <t>5 dependent children present in household</t>
  </si>
  <si>
    <t>6 dependent children present in household</t>
  </si>
  <si>
    <t>7 dependent children present in household</t>
  </si>
  <si>
    <t>8 or more dependent children present in household</t>
  </si>
  <si>
    <t>064 England</t>
  </si>
  <si>
    <t>SCOTLAND
Standard ward by code</t>
  </si>
  <si>
    <t>Scotland</t>
  </si>
  <si>
    <t>ENGLAND
Standard ward by code</t>
  </si>
  <si>
    <t>Wales</t>
  </si>
  <si>
    <t>Great Britain</t>
  </si>
  <si>
    <t>Numbers</t>
  </si>
  <si>
    <t>% per size</t>
  </si>
  <si>
    <t>% per dep ch</t>
  </si>
  <si>
    <t>% of total</t>
  </si>
  <si>
    <t>0 children</t>
  </si>
  <si>
    <t>2 children</t>
  </si>
  <si>
    <t>3 children</t>
  </si>
  <si>
    <t>4 children</t>
  </si>
  <si>
    <t>5 children</t>
  </si>
  <si>
    <t>6 children</t>
  </si>
  <si>
    <t>7 children</t>
  </si>
  <si>
    <t>8+ children</t>
  </si>
  <si>
    <t>Households containing the following number of adults</t>
  </si>
  <si>
    <t>1 adult</t>
  </si>
  <si>
    <t>2 adults</t>
  </si>
  <si>
    <t>1 child</t>
  </si>
  <si>
    <t>0 adults</t>
  </si>
  <si>
    <t>3 adults</t>
  </si>
  <si>
    <t>4 adults</t>
  </si>
  <si>
    <t>5 adults</t>
  </si>
  <si>
    <t>6 adults</t>
  </si>
  <si>
    <t>7 adults</t>
  </si>
  <si>
    <t>8+ adults</t>
  </si>
  <si>
    <t>0 persons</t>
  </si>
  <si>
    <t>Total number of C</t>
  </si>
  <si>
    <t>Tot number of A</t>
  </si>
  <si>
    <t>Av number of A per H</t>
  </si>
  <si>
    <t>% H with n children</t>
  </si>
  <si>
    <t>Population fractions (F)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</si>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</sst>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2" fillId="0" borderId="1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4" fillId="0" borderId="3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4" fillId="0" borderId="6" xfId="0" applyFont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3" xfId="0" applyBorder="1"/>
    <xf numFmtId="0" fontId="4" fillId="0" borderId="14" xfId="0" applyFont="1" applyBorder="1"/>
    <xf numFmtId="0" fontId="0" fillId="0" borderId="11" xfId="0" applyBorder="1"/>
    <xf numFmtId="0" fontId="4" fillId="0" borderId="15" xfId="0" applyFont="1" applyBorder="1"/>
    <xf numFmtId="0" fontId="4" fillId="0" borderId="16" xfId="0" applyFont="1" applyBorder="1"/>
    <xf numFmtId="10" fontId="0" fillId="0" borderId="0" xfId="0" applyNumberFormat="1" applyBorder="1"/>
    <xf numFmtId="10" fontId="0" fillId="0" borderId="4" xfId="0" applyNumberFormat="1" applyBorder="1"/>
    <xf numFmtId="10" fontId="4" fillId="0" borderId="14" xfId="0" applyNumberFormat="1" applyFont="1" applyBorder="1"/>
    <xf numFmtId="10" fontId="0" fillId="0" borderId="2" xfId="0" applyNumberFormat="1" applyBorder="1"/>
    <xf numFmtId="10" fontId="0" fillId="0" borderId="5" xfId="0" applyNumberFormat="1" applyBorder="1"/>
    <xf numFmtId="10" fontId="4" fillId="0" borderId="3" xfId="0" applyNumberFormat="1" applyFont="1" applyBorder="1"/>
    <xf numFmtId="10" fontId="4" fillId="0" borderId="16" xfId="0" applyNumberFormat="1" applyFont="1" applyBorder="1"/>
    <xf numFmtId="10" fontId="4" fillId="0" borderId="17" xfId="0" applyNumberFormat="1" applyFont="1" applyBorder="1"/>
    <xf numFmtId="10" fontId="4" fillId="0" borderId="18" xfId="0" applyNumberFormat="1" applyFont="1" applyBorder="1"/>
    <xf numFmtId="10" fontId="4" fillId="0" borderId="19" xfId="0" applyNumberFormat="1" applyFont="1" applyBorder="1"/>
    <xf numFmtId="10" fontId="4" fillId="0" borderId="20" xfId="0" applyNumberFormat="1" applyFont="1" applyBorder="1"/>
    <xf numFmtId="10" fontId="0" fillId="0" borderId="2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0" fontId="4" fillId="0" borderId="24" xfId="0" applyNumberFormat="1" applyFont="1" applyBorder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4" fillId="0" borderId="26" xfId="0" applyFont="1" applyBorder="1" applyAlignment="1">
      <alignment vertical="center"/>
    </xf>
    <xf numFmtId="0" fontId="0" fillId="0" borderId="2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22" xfId="0" applyFont="1" applyBorder="1"/>
    <xf numFmtId="0" fontId="4" fillId="0" borderId="31" xfId="0" applyFont="1" applyBorder="1"/>
    <xf numFmtId="0" fontId="4" fillId="0" borderId="18" xfId="0" applyFont="1" applyBorder="1"/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4" fillId="0" borderId="34" xfId="0" applyFont="1" applyBorder="1" applyAlignment="1">
      <alignment wrapText="1"/>
    </xf>
    <xf numFmtId="0" fontId="0" fillId="0" borderId="33" xfId="0" applyBorder="1"/>
    <xf numFmtId="0" fontId="0" fillId="0" borderId="29" xfId="0" applyBorder="1"/>
    <xf numFmtId="0" fontId="0" fillId="0" borderId="35" xfId="0" applyBorder="1"/>
    <xf numFmtId="0" fontId="0" fillId="0" borderId="0" xfId="0" applyFill="1" applyBorder="1" applyAlignment="1">
      <alignment wrapText="1"/>
    </xf>
    <xf numFmtId="10" fontId="0" fillId="0" borderId="0" xfId="0" applyNumberFormat="1"/>
    <xf numFmtId="10" fontId="4" fillId="0" borderId="22" xfId="0" applyNumberFormat="1" applyFont="1" applyBorder="1"/>
    <xf numFmtId="3" fontId="2" fillId="0" borderId="33" xfId="0" applyNumberFormat="1" applyFont="1" applyBorder="1" applyAlignment="1"/>
    <xf numFmtId="0" fontId="0" fillId="0" borderId="29" xfId="0" applyBorder="1" applyAlignment="1"/>
    <xf numFmtId="0" fontId="0" fillId="0" borderId="35" xfId="0" applyBorder="1" applyAlignment="1"/>
    <xf numFmtId="3" fontId="2" fillId="0" borderId="0" xfId="0" applyNumberFormat="1" applyFont="1" applyBorder="1" applyAlignment="1">
      <alignment horizontal="center"/>
    </xf>
    <xf numFmtId="10" fontId="2" fillId="0" borderId="0" xfId="0" applyNumberFormat="1" applyFont="1"/>
    <xf numFmtId="10" fontId="1" fillId="0" borderId="0" xfId="0" applyNumberFormat="1" applyFont="1"/>
    <xf numFmtId="10" fontId="3" fillId="0" borderId="0" xfId="1" applyNumberFormat="1" applyFont="1"/>
    <xf numFmtId="3" fontId="2" fillId="0" borderId="33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center"/>
    </xf>
    <xf numFmtId="3" fontId="2" fillId="0" borderId="35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ColWidth="8.83203125" defaultRowHeight="14" x14ac:dyDescent="0"/>
  <cols>
    <col min="1" max="1" width="22.83203125" customWidth="1"/>
    <col min="2" max="2" width="42.6640625" customWidth="1"/>
    <col min="3" max="3" width="13" customWidth="1"/>
    <col min="4" max="4" width="11.1640625" customWidth="1"/>
    <col min="5" max="5" width="10.1640625" customWidth="1"/>
    <col min="6" max="6" width="10.33203125" customWidth="1"/>
    <col min="7" max="7" width="11.5" customWidth="1"/>
    <col min="8" max="8" width="10.33203125" customWidth="1"/>
    <col min="9" max="9" width="11" customWidth="1"/>
    <col min="10" max="10" width="10.33203125" customWidth="1"/>
    <col min="11" max="11" width="11.1640625" customWidth="1"/>
  </cols>
  <sheetData>
    <row r="1" spans="1:1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</row>
    <row r="2" spans="1:11" ht="31">
      <c r="A2" s="2" t="s">
        <v>26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1" t="s">
        <v>23</v>
      </c>
      <c r="B3" s="4" t="s">
        <v>13</v>
      </c>
      <c r="C3" s="5">
        <v>20451474</v>
      </c>
      <c r="D3" s="6">
        <v>6150267</v>
      </c>
      <c r="E3" s="6">
        <v>6986006</v>
      </c>
      <c r="F3" s="6">
        <v>3161204</v>
      </c>
      <c r="G3" s="6">
        <v>2732949</v>
      </c>
      <c r="H3" s="6">
        <v>1008850</v>
      </c>
      <c r="I3" s="6">
        <v>297884</v>
      </c>
      <c r="J3" s="6">
        <v>69572</v>
      </c>
      <c r="K3" s="6">
        <v>44742</v>
      </c>
    </row>
    <row r="4" spans="1:11">
      <c r="A4" s="1" t="s">
        <v>23</v>
      </c>
      <c r="B4" s="1" t="s">
        <v>14</v>
      </c>
      <c r="C4" s="5">
        <v>14427562</v>
      </c>
      <c r="D4" s="6">
        <v>6149227</v>
      </c>
      <c r="E4" s="6">
        <v>6385132</v>
      </c>
      <c r="F4" s="6">
        <v>1337081</v>
      </c>
      <c r="G4" s="6">
        <v>437158</v>
      </c>
      <c r="H4" s="6">
        <v>95564</v>
      </c>
      <c r="I4" s="6">
        <v>17022</v>
      </c>
      <c r="J4" s="6">
        <v>3747</v>
      </c>
      <c r="K4" s="6">
        <v>2631</v>
      </c>
    </row>
    <row r="5" spans="1:11">
      <c r="A5" s="1" t="s">
        <v>23</v>
      </c>
      <c r="B5" s="1" t="s">
        <v>15</v>
      </c>
      <c r="C5" s="5">
        <v>2518348</v>
      </c>
      <c r="D5" s="6">
        <v>1040</v>
      </c>
      <c r="E5" s="6">
        <v>600276</v>
      </c>
      <c r="F5" s="6">
        <v>1412422</v>
      </c>
      <c r="G5" s="6">
        <v>371049</v>
      </c>
      <c r="H5" s="6">
        <v>110368</v>
      </c>
      <c r="I5" s="6">
        <v>18637</v>
      </c>
      <c r="J5" s="6">
        <v>3233</v>
      </c>
      <c r="K5" s="6">
        <v>1323</v>
      </c>
    </row>
    <row r="6" spans="1:11">
      <c r="A6" s="1" t="s">
        <v>23</v>
      </c>
      <c r="B6" s="1" t="s">
        <v>16</v>
      </c>
      <c r="C6" s="5">
        <v>2407020</v>
      </c>
      <c r="D6" s="6">
        <v>0</v>
      </c>
      <c r="E6" s="6">
        <v>598</v>
      </c>
      <c r="F6" s="6">
        <v>411368</v>
      </c>
      <c r="G6" s="6">
        <v>1780304</v>
      </c>
      <c r="H6" s="6">
        <v>165441</v>
      </c>
      <c r="I6" s="6">
        <v>39104</v>
      </c>
      <c r="J6" s="6">
        <v>6906</v>
      </c>
      <c r="K6" s="6">
        <v>3299</v>
      </c>
    </row>
    <row r="7" spans="1:11">
      <c r="A7" s="1" t="s">
        <v>23</v>
      </c>
      <c r="B7" s="1" t="s">
        <v>17</v>
      </c>
      <c r="C7" s="5">
        <v>815136</v>
      </c>
      <c r="D7" s="6">
        <v>0</v>
      </c>
      <c r="E7" s="6">
        <v>0</v>
      </c>
      <c r="F7" s="6">
        <v>333</v>
      </c>
      <c r="G7" s="6">
        <v>144345</v>
      </c>
      <c r="H7" s="6">
        <v>599413</v>
      </c>
      <c r="I7" s="6">
        <v>54179</v>
      </c>
      <c r="J7" s="6">
        <v>11448</v>
      </c>
      <c r="K7" s="6">
        <v>5418</v>
      </c>
    </row>
    <row r="8" spans="1:11">
      <c r="A8" s="1" t="s">
        <v>23</v>
      </c>
      <c r="B8" s="1" t="s">
        <v>18</v>
      </c>
      <c r="C8" s="5">
        <v>215948</v>
      </c>
      <c r="D8" s="6">
        <v>0</v>
      </c>
      <c r="E8" s="6">
        <v>0</v>
      </c>
      <c r="F8" s="6">
        <v>0</v>
      </c>
      <c r="G8" s="6">
        <v>93</v>
      </c>
      <c r="H8" s="6">
        <v>38025</v>
      </c>
      <c r="I8" s="6">
        <v>156762</v>
      </c>
      <c r="J8" s="6">
        <v>13709</v>
      </c>
      <c r="K8" s="6">
        <v>7359</v>
      </c>
    </row>
    <row r="9" spans="1:11">
      <c r="A9" s="1" t="s">
        <v>23</v>
      </c>
      <c r="B9" s="1" t="s">
        <v>19</v>
      </c>
      <c r="C9" s="5">
        <v>47871</v>
      </c>
      <c r="D9" s="6">
        <v>0</v>
      </c>
      <c r="E9" s="6">
        <v>0</v>
      </c>
      <c r="F9" s="6">
        <v>0</v>
      </c>
      <c r="G9" s="6">
        <v>0</v>
      </c>
      <c r="H9" s="6">
        <v>39</v>
      </c>
      <c r="I9" s="6">
        <v>12159</v>
      </c>
      <c r="J9" s="6">
        <v>27960</v>
      </c>
      <c r="K9" s="6">
        <v>7713</v>
      </c>
    </row>
    <row r="10" spans="1:11">
      <c r="A10" s="1" t="s">
        <v>23</v>
      </c>
      <c r="B10" s="1" t="s">
        <v>20</v>
      </c>
      <c r="C10" s="5">
        <v>13318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2563</v>
      </c>
      <c r="K10" s="6">
        <v>10734</v>
      </c>
    </row>
    <row r="11" spans="1:11">
      <c r="A11" s="1" t="s">
        <v>23</v>
      </c>
      <c r="B11" s="1" t="s">
        <v>21</v>
      </c>
      <c r="C11" s="5">
        <v>4134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6</v>
      </c>
      <c r="K11" s="6">
        <v>4128</v>
      </c>
    </row>
    <row r="12" spans="1:11">
      <c r="A12" s="1" t="s">
        <v>23</v>
      </c>
      <c r="B12" s="1" t="s">
        <v>22</v>
      </c>
      <c r="C12" s="5">
        <v>2137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2137</v>
      </c>
    </row>
  </sheetData>
  <mergeCells count="1"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7" workbookViewId="0">
      <selection activeCell="A3" sqref="A3:K12"/>
    </sheetView>
  </sheetViews>
  <sheetFormatPr baseColWidth="10" defaultColWidth="8.83203125" defaultRowHeight="14" x14ac:dyDescent="0"/>
  <cols>
    <col min="1" max="1" width="22.83203125" customWidth="1"/>
    <col min="2" max="2" width="42.6640625" customWidth="1"/>
    <col min="3" max="3" width="13" customWidth="1"/>
    <col min="4" max="4" width="11.1640625" customWidth="1"/>
    <col min="5" max="5" width="10.1640625" customWidth="1"/>
    <col min="6" max="6" width="10.33203125" customWidth="1"/>
    <col min="7" max="7" width="11.5" customWidth="1"/>
    <col min="8" max="8" width="10.33203125" customWidth="1"/>
    <col min="9" max="9" width="11" customWidth="1"/>
    <col min="10" max="10" width="10.33203125" customWidth="1"/>
    <col min="11" max="11" width="11.1640625" customWidth="1"/>
  </cols>
  <sheetData>
    <row r="1" spans="1:1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</row>
    <row r="2" spans="1:11" ht="7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1" t="s">
        <v>27</v>
      </c>
      <c r="B3" s="4" t="s">
        <v>13</v>
      </c>
      <c r="C3" s="5">
        <f t="array" ref="C3:K12">C14:K23-C24:K33</f>
        <v>1209087</v>
      </c>
      <c r="D3" s="6">
        <v>352339</v>
      </c>
      <c r="E3" s="6">
        <v>416165</v>
      </c>
      <c r="F3" s="6">
        <v>197561</v>
      </c>
      <c r="G3" s="6">
        <v>161539</v>
      </c>
      <c r="H3" s="6">
        <v>60295</v>
      </c>
      <c r="I3" s="6">
        <v>16148</v>
      </c>
      <c r="J3" s="6">
        <v>3414</v>
      </c>
      <c r="K3" s="6">
        <v>1626</v>
      </c>
    </row>
    <row r="4" spans="1:11">
      <c r="A4" s="1" t="s">
        <v>27</v>
      </c>
      <c r="B4" s="1" t="s">
        <v>14</v>
      </c>
      <c r="C4" s="5">
        <v>843475</v>
      </c>
      <c r="D4" s="6">
        <v>352309</v>
      </c>
      <c r="E4" s="6">
        <v>375048</v>
      </c>
      <c r="F4" s="6">
        <v>84396</v>
      </c>
      <c r="G4" s="6">
        <v>24887</v>
      </c>
      <c r="H4" s="6">
        <v>5533</v>
      </c>
      <c r="I4" s="6">
        <v>892</v>
      </c>
      <c r="J4" s="6">
        <v>255</v>
      </c>
      <c r="K4" s="6">
        <v>155</v>
      </c>
    </row>
    <row r="5" spans="1:11">
      <c r="A5" s="1" t="s">
        <v>27</v>
      </c>
      <c r="B5" s="1" t="s">
        <v>15</v>
      </c>
      <c r="C5" s="5">
        <v>157723</v>
      </c>
      <c r="D5" s="6">
        <v>30</v>
      </c>
      <c r="E5" s="6">
        <v>41090</v>
      </c>
      <c r="F5" s="6">
        <v>85267</v>
      </c>
      <c r="G5" s="6">
        <v>23697</v>
      </c>
      <c r="H5" s="6">
        <v>6566</v>
      </c>
      <c r="I5" s="6">
        <v>908</v>
      </c>
      <c r="J5" s="6">
        <v>117</v>
      </c>
      <c r="K5" s="6">
        <v>48</v>
      </c>
    </row>
    <row r="6" spans="1:11">
      <c r="A6" s="1" t="s">
        <v>27</v>
      </c>
      <c r="B6" s="1" t="s">
        <v>16</v>
      </c>
      <c r="C6" s="5">
        <v>143252</v>
      </c>
      <c r="D6" s="6">
        <v>0</v>
      </c>
      <c r="E6" s="6">
        <v>27</v>
      </c>
      <c r="F6" s="6">
        <v>27883</v>
      </c>
      <c r="G6" s="6">
        <v>103346</v>
      </c>
      <c r="H6" s="6">
        <v>9797</v>
      </c>
      <c r="I6" s="6">
        <v>1831</v>
      </c>
      <c r="J6" s="6">
        <v>295</v>
      </c>
      <c r="K6" s="6">
        <v>73</v>
      </c>
    </row>
    <row r="7" spans="1:11">
      <c r="A7" s="1" t="s">
        <v>27</v>
      </c>
      <c r="B7" s="1" t="s">
        <v>17</v>
      </c>
      <c r="C7" s="5">
        <v>48758</v>
      </c>
      <c r="D7" s="6">
        <v>0</v>
      </c>
      <c r="E7" s="6">
        <v>0</v>
      </c>
      <c r="F7" s="6">
        <v>15</v>
      </c>
      <c r="G7" s="6">
        <v>9603</v>
      </c>
      <c r="H7" s="6">
        <v>35823</v>
      </c>
      <c r="I7" s="6">
        <v>2728</v>
      </c>
      <c r="J7" s="6">
        <v>454</v>
      </c>
      <c r="K7" s="6">
        <v>135</v>
      </c>
    </row>
    <row r="8" spans="1:11">
      <c r="A8" s="1" t="s">
        <v>27</v>
      </c>
      <c r="B8" s="1" t="s">
        <v>18</v>
      </c>
      <c r="C8" s="5">
        <v>12429</v>
      </c>
      <c r="D8" s="6">
        <v>0</v>
      </c>
      <c r="E8" s="6">
        <v>0</v>
      </c>
      <c r="F8" s="6">
        <v>0</v>
      </c>
      <c r="G8" s="6">
        <v>6</v>
      </c>
      <c r="H8" s="6">
        <v>2567</v>
      </c>
      <c r="I8" s="6">
        <v>8996</v>
      </c>
      <c r="J8" s="6">
        <v>616</v>
      </c>
      <c r="K8" s="6">
        <v>244</v>
      </c>
    </row>
    <row r="9" spans="1:11">
      <c r="A9" s="1" t="s">
        <v>27</v>
      </c>
      <c r="B9" s="1" t="s">
        <v>19</v>
      </c>
      <c r="C9" s="5">
        <v>2599</v>
      </c>
      <c r="D9" s="6">
        <v>0</v>
      </c>
      <c r="E9" s="6">
        <v>0</v>
      </c>
      <c r="F9" s="6">
        <v>0</v>
      </c>
      <c r="G9" s="6">
        <v>0</v>
      </c>
      <c r="H9" s="6">
        <v>9</v>
      </c>
      <c r="I9" s="6">
        <v>793</v>
      </c>
      <c r="J9" s="6">
        <v>1544</v>
      </c>
      <c r="K9" s="6">
        <v>253</v>
      </c>
    </row>
    <row r="10" spans="1:11">
      <c r="A10" s="1" t="s">
        <v>27</v>
      </c>
      <c r="B10" s="1" t="s">
        <v>20</v>
      </c>
      <c r="C10" s="5">
        <v>625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133</v>
      </c>
      <c r="K10" s="6">
        <v>492</v>
      </c>
    </row>
    <row r="11" spans="1:11">
      <c r="A11" s="1" t="s">
        <v>27</v>
      </c>
      <c r="B11" s="1" t="s">
        <v>21</v>
      </c>
      <c r="C11" s="5">
        <v>160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160</v>
      </c>
    </row>
    <row r="12" spans="1:11">
      <c r="A12" s="1" t="s">
        <v>27</v>
      </c>
      <c r="B12" s="1" t="s">
        <v>22</v>
      </c>
      <c r="C12" s="5">
        <v>66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66</v>
      </c>
    </row>
    <row r="13" spans="1:11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</row>
    <row r="14" spans="1:11">
      <c r="A14" s="4" t="s">
        <v>12</v>
      </c>
      <c r="B14" s="4" t="s">
        <v>13</v>
      </c>
      <c r="C14" s="5">
        <v>21660561</v>
      </c>
      <c r="D14" s="5">
        <v>6502606</v>
      </c>
      <c r="E14" s="5">
        <v>7402171</v>
      </c>
      <c r="F14" s="5">
        <v>3358765</v>
      </c>
      <c r="G14" s="5">
        <v>2894488</v>
      </c>
      <c r="H14" s="5">
        <v>1069145</v>
      </c>
      <c r="I14" s="5">
        <v>314032</v>
      </c>
      <c r="J14" s="5">
        <v>72986</v>
      </c>
      <c r="K14" s="5">
        <v>46368</v>
      </c>
    </row>
    <row r="15" spans="1:11">
      <c r="A15" s="1" t="s">
        <v>12</v>
      </c>
      <c r="B15" s="1" t="s">
        <v>14</v>
      </c>
      <c r="C15" s="5">
        <v>15271037</v>
      </c>
      <c r="D15" s="6">
        <v>6501536</v>
      </c>
      <c r="E15" s="6">
        <v>6760180</v>
      </c>
      <c r="F15" s="6">
        <v>1421477</v>
      </c>
      <c r="G15" s="6">
        <v>462045</v>
      </c>
      <c r="H15" s="6">
        <v>101097</v>
      </c>
      <c r="I15" s="6">
        <v>17914</v>
      </c>
      <c r="J15" s="6">
        <v>4002</v>
      </c>
      <c r="K15" s="6">
        <v>2786</v>
      </c>
    </row>
    <row r="16" spans="1:11">
      <c r="A16" s="1" t="s">
        <v>12</v>
      </c>
      <c r="B16" s="1" t="s">
        <v>15</v>
      </c>
      <c r="C16" s="5">
        <v>2676071</v>
      </c>
      <c r="D16" s="6">
        <v>1070</v>
      </c>
      <c r="E16" s="6">
        <v>641366</v>
      </c>
      <c r="F16" s="6">
        <v>1497689</v>
      </c>
      <c r="G16" s="6">
        <v>394746</v>
      </c>
      <c r="H16" s="6">
        <v>116934</v>
      </c>
      <c r="I16" s="6">
        <v>19545</v>
      </c>
      <c r="J16" s="6">
        <v>3350</v>
      </c>
      <c r="K16" s="6">
        <v>1371</v>
      </c>
    </row>
    <row r="17" spans="1:11">
      <c r="A17" s="1" t="s">
        <v>12</v>
      </c>
      <c r="B17" s="1" t="s">
        <v>16</v>
      </c>
      <c r="C17" s="5">
        <v>2550272</v>
      </c>
      <c r="D17" s="6">
        <v>0</v>
      </c>
      <c r="E17" s="6">
        <v>625</v>
      </c>
      <c r="F17" s="6">
        <v>439251</v>
      </c>
      <c r="G17" s="6">
        <v>1883650</v>
      </c>
      <c r="H17" s="6">
        <v>175238</v>
      </c>
      <c r="I17" s="6">
        <v>40935</v>
      </c>
      <c r="J17" s="6">
        <v>7201</v>
      </c>
      <c r="K17" s="6">
        <v>3372</v>
      </c>
    </row>
    <row r="18" spans="1:11">
      <c r="A18" s="1" t="s">
        <v>12</v>
      </c>
      <c r="B18" s="1" t="s">
        <v>17</v>
      </c>
      <c r="C18" s="5">
        <v>863894</v>
      </c>
      <c r="D18" s="6">
        <v>0</v>
      </c>
      <c r="E18" s="6">
        <v>0</v>
      </c>
      <c r="F18" s="6">
        <v>348</v>
      </c>
      <c r="G18" s="6">
        <v>153948</v>
      </c>
      <c r="H18" s="6">
        <v>635236</v>
      </c>
      <c r="I18" s="6">
        <v>56907</v>
      </c>
      <c r="J18" s="6">
        <v>11902</v>
      </c>
      <c r="K18" s="6">
        <v>5553</v>
      </c>
    </row>
    <row r="19" spans="1:11">
      <c r="A19" s="1" t="s">
        <v>12</v>
      </c>
      <c r="B19" s="1" t="s">
        <v>18</v>
      </c>
      <c r="C19" s="5">
        <v>228377</v>
      </c>
      <c r="D19" s="6">
        <v>0</v>
      </c>
      <c r="E19" s="6">
        <v>0</v>
      </c>
      <c r="F19" s="6">
        <v>0</v>
      </c>
      <c r="G19" s="6">
        <v>99</v>
      </c>
      <c r="H19" s="6">
        <v>40592</v>
      </c>
      <c r="I19" s="6">
        <v>165758</v>
      </c>
      <c r="J19" s="6">
        <v>14325</v>
      </c>
      <c r="K19" s="6">
        <v>7603</v>
      </c>
    </row>
    <row r="20" spans="1:11">
      <c r="A20" s="1" t="s">
        <v>12</v>
      </c>
      <c r="B20" s="1" t="s">
        <v>19</v>
      </c>
      <c r="C20" s="5">
        <v>50470</v>
      </c>
      <c r="D20" s="6">
        <v>0</v>
      </c>
      <c r="E20" s="6">
        <v>0</v>
      </c>
      <c r="F20" s="6">
        <v>0</v>
      </c>
      <c r="G20" s="6">
        <v>0</v>
      </c>
      <c r="H20" s="6">
        <v>48</v>
      </c>
      <c r="I20" s="6">
        <v>12952</v>
      </c>
      <c r="J20" s="6">
        <v>29504</v>
      </c>
      <c r="K20" s="6">
        <v>7966</v>
      </c>
    </row>
    <row r="21" spans="1:11">
      <c r="A21" s="1" t="s">
        <v>12</v>
      </c>
      <c r="B21" s="1" t="s">
        <v>20</v>
      </c>
      <c r="C21" s="5">
        <v>13943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21</v>
      </c>
      <c r="J21" s="6">
        <v>2696</v>
      </c>
      <c r="K21" s="6">
        <v>11226</v>
      </c>
    </row>
    <row r="22" spans="1:11">
      <c r="A22" s="1" t="s">
        <v>12</v>
      </c>
      <c r="B22" s="1" t="s">
        <v>21</v>
      </c>
      <c r="C22" s="5">
        <v>4294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6</v>
      </c>
      <c r="K22" s="6">
        <v>4288</v>
      </c>
    </row>
    <row r="23" spans="1:11">
      <c r="A23" s="1" t="s">
        <v>12</v>
      </c>
      <c r="B23" s="1" t="s">
        <v>22</v>
      </c>
      <c r="C23" s="5">
        <v>2203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2203</v>
      </c>
    </row>
    <row r="24" spans="1:11">
      <c r="A24" s="1" t="s">
        <v>23</v>
      </c>
      <c r="B24" s="4" t="s">
        <v>13</v>
      </c>
      <c r="C24" s="5">
        <v>20451474</v>
      </c>
      <c r="D24" s="6">
        <v>6150267</v>
      </c>
      <c r="E24" s="6">
        <v>6986006</v>
      </c>
      <c r="F24" s="6">
        <v>3161204</v>
      </c>
      <c r="G24" s="6">
        <v>2732949</v>
      </c>
      <c r="H24" s="6">
        <v>1008850</v>
      </c>
      <c r="I24" s="6">
        <v>297884</v>
      </c>
      <c r="J24" s="6">
        <v>69572</v>
      </c>
      <c r="K24" s="6">
        <v>44742</v>
      </c>
    </row>
    <row r="25" spans="1:11">
      <c r="A25" s="1" t="s">
        <v>23</v>
      </c>
      <c r="B25" s="1" t="s">
        <v>14</v>
      </c>
      <c r="C25" s="5">
        <v>14427562</v>
      </c>
      <c r="D25" s="6">
        <v>6149227</v>
      </c>
      <c r="E25" s="6">
        <v>6385132</v>
      </c>
      <c r="F25" s="6">
        <v>1337081</v>
      </c>
      <c r="G25" s="6">
        <v>437158</v>
      </c>
      <c r="H25" s="6">
        <v>95564</v>
      </c>
      <c r="I25" s="6">
        <v>17022</v>
      </c>
      <c r="J25" s="6">
        <v>3747</v>
      </c>
      <c r="K25" s="6">
        <v>2631</v>
      </c>
    </row>
    <row r="26" spans="1:11">
      <c r="A26" s="1" t="s">
        <v>23</v>
      </c>
      <c r="B26" s="1" t="s">
        <v>15</v>
      </c>
      <c r="C26" s="5">
        <v>2518348</v>
      </c>
      <c r="D26" s="6">
        <v>1040</v>
      </c>
      <c r="E26" s="6">
        <v>600276</v>
      </c>
      <c r="F26" s="6">
        <v>1412422</v>
      </c>
      <c r="G26" s="6">
        <v>371049</v>
      </c>
      <c r="H26" s="6">
        <v>110368</v>
      </c>
      <c r="I26" s="6">
        <v>18637</v>
      </c>
      <c r="J26" s="6">
        <v>3233</v>
      </c>
      <c r="K26" s="6">
        <v>1323</v>
      </c>
    </row>
    <row r="27" spans="1:11">
      <c r="A27" s="1" t="s">
        <v>23</v>
      </c>
      <c r="B27" s="1" t="s">
        <v>16</v>
      </c>
      <c r="C27" s="5">
        <v>2407020</v>
      </c>
      <c r="D27" s="6">
        <v>0</v>
      </c>
      <c r="E27" s="6">
        <v>598</v>
      </c>
      <c r="F27" s="6">
        <v>411368</v>
      </c>
      <c r="G27" s="6">
        <v>1780304</v>
      </c>
      <c r="H27" s="6">
        <v>165441</v>
      </c>
      <c r="I27" s="6">
        <v>39104</v>
      </c>
      <c r="J27" s="6">
        <v>6906</v>
      </c>
      <c r="K27" s="6">
        <v>3299</v>
      </c>
    </row>
    <row r="28" spans="1:11">
      <c r="A28" s="1" t="s">
        <v>23</v>
      </c>
      <c r="B28" s="1" t="s">
        <v>17</v>
      </c>
      <c r="C28" s="5">
        <v>815136</v>
      </c>
      <c r="D28" s="6">
        <v>0</v>
      </c>
      <c r="E28" s="6">
        <v>0</v>
      </c>
      <c r="F28" s="6">
        <v>333</v>
      </c>
      <c r="G28" s="6">
        <v>144345</v>
      </c>
      <c r="H28" s="6">
        <v>599413</v>
      </c>
      <c r="I28" s="6">
        <v>54179</v>
      </c>
      <c r="J28" s="6">
        <v>11448</v>
      </c>
      <c r="K28" s="6">
        <v>5418</v>
      </c>
    </row>
    <row r="29" spans="1:11">
      <c r="A29" s="1" t="s">
        <v>23</v>
      </c>
      <c r="B29" s="1" t="s">
        <v>18</v>
      </c>
      <c r="C29" s="5">
        <v>215948</v>
      </c>
      <c r="D29" s="6">
        <v>0</v>
      </c>
      <c r="E29" s="6">
        <v>0</v>
      </c>
      <c r="F29" s="6">
        <v>0</v>
      </c>
      <c r="G29" s="6">
        <v>93</v>
      </c>
      <c r="H29" s="6">
        <v>38025</v>
      </c>
      <c r="I29" s="6">
        <v>156762</v>
      </c>
      <c r="J29" s="6">
        <v>13709</v>
      </c>
      <c r="K29" s="6">
        <v>7359</v>
      </c>
    </row>
    <row r="30" spans="1:11">
      <c r="A30" s="1" t="s">
        <v>23</v>
      </c>
      <c r="B30" s="1" t="s">
        <v>19</v>
      </c>
      <c r="C30" s="5">
        <v>47871</v>
      </c>
      <c r="D30" s="6">
        <v>0</v>
      </c>
      <c r="E30" s="6">
        <v>0</v>
      </c>
      <c r="F30" s="6">
        <v>0</v>
      </c>
      <c r="G30" s="6">
        <v>0</v>
      </c>
      <c r="H30" s="6">
        <v>39</v>
      </c>
      <c r="I30" s="6">
        <v>12159</v>
      </c>
      <c r="J30" s="6">
        <v>27960</v>
      </c>
      <c r="K30" s="6">
        <v>7713</v>
      </c>
    </row>
    <row r="31" spans="1:11">
      <c r="A31" s="1" t="s">
        <v>23</v>
      </c>
      <c r="B31" s="1" t="s">
        <v>20</v>
      </c>
      <c r="C31" s="5">
        <v>13318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21</v>
      </c>
      <c r="J31" s="6">
        <v>2563</v>
      </c>
      <c r="K31" s="6">
        <v>10734</v>
      </c>
    </row>
    <row r="32" spans="1:11">
      <c r="A32" s="1" t="s">
        <v>23</v>
      </c>
      <c r="B32" s="1" t="s">
        <v>21</v>
      </c>
      <c r="C32" s="5">
        <v>4134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</v>
      </c>
      <c r="K32" s="6">
        <v>4128</v>
      </c>
    </row>
    <row r="33" spans="1:11">
      <c r="A33" s="1" t="s">
        <v>23</v>
      </c>
      <c r="B33" s="1" t="s">
        <v>22</v>
      </c>
      <c r="C33" s="5">
        <v>2137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2137</v>
      </c>
    </row>
  </sheetData>
  <mergeCells count="1"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12"/>
    </sheetView>
  </sheetViews>
  <sheetFormatPr baseColWidth="10" defaultColWidth="8.83203125" defaultRowHeight="14" x14ac:dyDescent="0"/>
  <cols>
    <col min="1" max="1" width="14.1640625" customWidth="1"/>
    <col min="2" max="2" width="39.83203125" customWidth="1"/>
    <col min="3" max="3" width="14.33203125" customWidth="1"/>
    <col min="4" max="4" width="10.5" customWidth="1"/>
    <col min="5" max="6" width="11" customWidth="1"/>
    <col min="7" max="7" width="11.1640625" customWidth="1"/>
    <col min="8" max="8" width="11.33203125" customWidth="1"/>
    <col min="9" max="9" width="11" customWidth="1"/>
    <col min="10" max="10" width="11.1640625" customWidth="1"/>
    <col min="11" max="11" width="12.1640625" customWidth="1"/>
  </cols>
  <sheetData>
    <row r="1" spans="1:1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</row>
    <row r="2" spans="1:11" ht="31">
      <c r="A2" s="2" t="s">
        <v>24</v>
      </c>
      <c r="B2" s="2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25</v>
      </c>
      <c r="B3" s="4" t="s">
        <v>13</v>
      </c>
      <c r="C3" s="5">
        <v>2192132</v>
      </c>
      <c r="D3" s="5">
        <v>720828</v>
      </c>
      <c r="E3" s="5">
        <v>725189</v>
      </c>
      <c r="F3" s="5">
        <v>341421</v>
      </c>
      <c r="G3" s="5">
        <v>282555</v>
      </c>
      <c r="H3" s="5">
        <v>93822</v>
      </c>
      <c r="I3" s="5">
        <v>21235</v>
      </c>
      <c r="J3" s="5">
        <v>4811</v>
      </c>
      <c r="K3" s="5">
        <v>2271</v>
      </c>
    </row>
    <row r="4" spans="1:11">
      <c r="A4" s="1" t="s">
        <v>25</v>
      </c>
      <c r="B4" s="1" t="s">
        <v>14</v>
      </c>
      <c r="C4" s="5">
        <v>1574887</v>
      </c>
      <c r="D4" s="6">
        <v>720753</v>
      </c>
      <c r="E4" s="6">
        <v>649503</v>
      </c>
      <c r="F4" s="6">
        <v>147115</v>
      </c>
      <c r="G4" s="6">
        <v>47625</v>
      </c>
      <c r="H4" s="6">
        <v>8573</v>
      </c>
      <c r="I4" s="6">
        <v>1026</v>
      </c>
      <c r="J4" s="6">
        <v>185</v>
      </c>
      <c r="K4" s="6">
        <v>107</v>
      </c>
    </row>
    <row r="5" spans="1:11">
      <c r="A5" s="1" t="s">
        <v>25</v>
      </c>
      <c r="B5" s="1" t="s">
        <v>15</v>
      </c>
      <c r="C5" s="5">
        <v>280483</v>
      </c>
      <c r="D5" s="6">
        <v>75</v>
      </c>
      <c r="E5" s="6">
        <v>75668</v>
      </c>
      <c r="F5" s="6">
        <v>149366</v>
      </c>
      <c r="G5" s="6">
        <v>42180</v>
      </c>
      <c r="H5" s="6">
        <v>11449</v>
      </c>
      <c r="I5" s="6">
        <v>1389</v>
      </c>
      <c r="J5" s="6">
        <v>282</v>
      </c>
      <c r="K5" s="6">
        <v>74</v>
      </c>
    </row>
    <row r="6" spans="1:11">
      <c r="A6" s="1" t="s">
        <v>25</v>
      </c>
      <c r="B6" s="1" t="s">
        <v>16</v>
      </c>
      <c r="C6" s="5">
        <v>243566</v>
      </c>
      <c r="D6" s="6">
        <v>0</v>
      </c>
      <c r="E6" s="6">
        <v>18</v>
      </c>
      <c r="F6" s="6">
        <v>44934</v>
      </c>
      <c r="G6" s="6">
        <v>179123</v>
      </c>
      <c r="H6" s="6">
        <v>15894</v>
      </c>
      <c r="I6" s="6">
        <v>2918</v>
      </c>
      <c r="J6" s="6">
        <v>474</v>
      </c>
      <c r="K6" s="6">
        <v>205</v>
      </c>
    </row>
    <row r="7" spans="1:11">
      <c r="A7" s="1" t="s">
        <v>25</v>
      </c>
      <c r="B7" s="1" t="s">
        <v>17</v>
      </c>
      <c r="C7" s="5">
        <v>73429</v>
      </c>
      <c r="D7" s="6">
        <v>0</v>
      </c>
      <c r="E7" s="6">
        <v>0</v>
      </c>
      <c r="F7" s="6">
        <v>6</v>
      </c>
      <c r="G7" s="6">
        <v>13624</v>
      </c>
      <c r="H7" s="6">
        <v>54823</v>
      </c>
      <c r="I7" s="6">
        <v>3968</v>
      </c>
      <c r="J7" s="6">
        <v>742</v>
      </c>
      <c r="K7" s="6">
        <v>266</v>
      </c>
    </row>
    <row r="8" spans="1:11">
      <c r="A8" s="1" t="s">
        <v>25</v>
      </c>
      <c r="B8" s="1" t="s">
        <v>18</v>
      </c>
      <c r="C8" s="5">
        <v>15739</v>
      </c>
      <c r="D8" s="6">
        <v>0</v>
      </c>
      <c r="E8" s="6">
        <v>0</v>
      </c>
      <c r="F8" s="6">
        <v>0</v>
      </c>
      <c r="G8" s="6">
        <v>3</v>
      </c>
      <c r="H8" s="6">
        <v>3083</v>
      </c>
      <c r="I8" s="6">
        <v>11338</v>
      </c>
      <c r="J8" s="6">
        <v>955</v>
      </c>
      <c r="K8" s="6">
        <v>360</v>
      </c>
    </row>
    <row r="9" spans="1:11">
      <c r="A9" s="1" t="s">
        <v>25</v>
      </c>
      <c r="B9" s="1" t="s">
        <v>19</v>
      </c>
      <c r="C9" s="5">
        <v>2993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596</v>
      </c>
      <c r="J9" s="6">
        <v>2029</v>
      </c>
      <c r="K9" s="6">
        <v>368</v>
      </c>
    </row>
    <row r="10" spans="1:11">
      <c r="A10" s="1" t="s">
        <v>25</v>
      </c>
      <c r="B10" s="1" t="s">
        <v>20</v>
      </c>
      <c r="C10" s="5">
        <v>774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144</v>
      </c>
      <c r="K10" s="6">
        <v>630</v>
      </c>
    </row>
    <row r="11" spans="1:11">
      <c r="A11" s="1" t="s">
        <v>25</v>
      </c>
      <c r="B11" s="1" t="s">
        <v>21</v>
      </c>
      <c r="C11" s="5">
        <v>174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174</v>
      </c>
    </row>
    <row r="12" spans="1:11">
      <c r="A12" s="1" t="s">
        <v>25</v>
      </c>
      <c r="B12" s="1" t="s">
        <v>22</v>
      </c>
      <c r="C12" s="5">
        <v>87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87</v>
      </c>
    </row>
    <row r="13" spans="1:11">
      <c r="A13" s="1"/>
      <c r="B13" s="4"/>
      <c r="C13" s="5"/>
      <c r="D13" s="6"/>
      <c r="E13" s="6"/>
      <c r="F13" s="6"/>
      <c r="G13" s="6"/>
      <c r="H13" s="6"/>
      <c r="I13" s="6"/>
      <c r="J13" s="6"/>
      <c r="K13" s="6"/>
    </row>
    <row r="14" spans="1:11">
      <c r="A14" s="1"/>
      <c r="B14" s="1"/>
      <c r="C14" s="5"/>
      <c r="D14" s="6"/>
      <c r="E14" s="6"/>
      <c r="F14" s="6"/>
      <c r="G14" s="6"/>
      <c r="H14" s="6"/>
      <c r="I14" s="6"/>
      <c r="J14" s="6"/>
      <c r="K14" s="6"/>
    </row>
    <row r="15" spans="1:11">
      <c r="A15" s="1"/>
      <c r="B15" s="1"/>
      <c r="C15" s="5"/>
      <c r="D15" s="6"/>
      <c r="E15" s="6"/>
      <c r="F15" s="6"/>
      <c r="G15" s="6"/>
      <c r="H15" s="6"/>
      <c r="I15" s="6"/>
      <c r="J15" s="6"/>
      <c r="K15" s="6"/>
    </row>
    <row r="16" spans="1:11">
      <c r="A16" s="1"/>
      <c r="B16" s="1"/>
      <c r="C16" s="5"/>
      <c r="D16" s="6"/>
      <c r="E16" s="6"/>
      <c r="F16" s="6"/>
      <c r="G16" s="6"/>
      <c r="H16" s="6"/>
      <c r="I16" s="6"/>
      <c r="J16" s="6"/>
      <c r="K16" s="6"/>
    </row>
    <row r="17" spans="1:11">
      <c r="A17" s="1"/>
      <c r="B17" s="1"/>
      <c r="C17" s="5"/>
      <c r="D17" s="6"/>
      <c r="E17" s="6"/>
      <c r="F17" s="6"/>
      <c r="G17" s="6"/>
      <c r="H17" s="6"/>
      <c r="I17" s="6"/>
      <c r="J17" s="6"/>
      <c r="K17" s="6"/>
    </row>
    <row r="18" spans="1:11">
      <c r="A18" s="1"/>
      <c r="B18" s="1"/>
      <c r="C18" s="5"/>
      <c r="D18" s="6"/>
      <c r="E18" s="6"/>
      <c r="F18" s="6"/>
      <c r="G18" s="6"/>
      <c r="H18" s="6"/>
      <c r="I18" s="6"/>
      <c r="J18" s="6"/>
      <c r="K18" s="6"/>
    </row>
    <row r="19" spans="1:11">
      <c r="A19" s="1"/>
      <c r="B19" s="1"/>
      <c r="C19" s="5"/>
      <c r="D19" s="6"/>
      <c r="E19" s="6"/>
      <c r="F19" s="6"/>
      <c r="G19" s="6"/>
      <c r="H19" s="6"/>
      <c r="I19" s="6"/>
      <c r="J19" s="6"/>
      <c r="K19" s="6"/>
    </row>
    <row r="20" spans="1:11">
      <c r="A20" s="1"/>
      <c r="B20" s="1"/>
      <c r="C20" s="5"/>
      <c r="D20" s="6"/>
      <c r="E20" s="6"/>
      <c r="F20" s="6"/>
      <c r="G20" s="6"/>
      <c r="H20" s="6"/>
      <c r="I20" s="6"/>
      <c r="J20" s="6"/>
      <c r="K20" s="6"/>
    </row>
    <row r="21" spans="1:11">
      <c r="A21" s="1"/>
      <c r="B21" s="1"/>
      <c r="C21" s="5"/>
      <c r="D21" s="6"/>
      <c r="E21" s="6"/>
      <c r="F21" s="6"/>
      <c r="G21" s="6"/>
      <c r="H21" s="6"/>
      <c r="I21" s="6"/>
      <c r="J21" s="6"/>
      <c r="K21" s="6"/>
    </row>
    <row r="22" spans="1:11">
      <c r="A22" s="1"/>
      <c r="B22" s="1"/>
      <c r="C22" s="5"/>
      <c r="D22" s="6"/>
      <c r="E22" s="6"/>
      <c r="F22" s="6"/>
      <c r="G22" s="6"/>
      <c r="H22" s="6"/>
      <c r="I22" s="6"/>
      <c r="J22" s="6"/>
      <c r="K22" s="6"/>
    </row>
  </sheetData>
  <mergeCells count="1"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C3" sqref="C3:K12"/>
    </sheetView>
  </sheetViews>
  <sheetFormatPr baseColWidth="10" defaultColWidth="8.83203125" defaultRowHeight="14" x14ac:dyDescent="0"/>
  <cols>
    <col min="1" max="1" width="14.1640625" customWidth="1"/>
    <col min="2" max="2" width="39.83203125" customWidth="1"/>
    <col min="3" max="3" width="14.33203125" customWidth="1"/>
    <col min="4" max="4" width="10.5" customWidth="1"/>
    <col min="5" max="6" width="11" customWidth="1"/>
    <col min="7" max="7" width="11.1640625" customWidth="1"/>
    <col min="8" max="8" width="11.33203125" customWidth="1"/>
    <col min="9" max="9" width="11" customWidth="1"/>
    <col min="10" max="10" width="11.1640625" customWidth="1"/>
    <col min="11" max="11" width="12.1640625" customWidth="1"/>
  </cols>
  <sheetData>
    <row r="1" spans="1:11">
      <c r="A1" s="1"/>
      <c r="B1" s="1"/>
      <c r="C1" s="65" t="s">
        <v>0</v>
      </c>
      <c r="D1" s="66"/>
      <c r="E1" s="66"/>
      <c r="F1" s="66"/>
      <c r="G1" s="66"/>
      <c r="H1" s="66"/>
      <c r="I1" s="66"/>
      <c r="J1" s="66"/>
      <c r="K1" s="67"/>
    </row>
    <row r="2" spans="1:11" ht="31">
      <c r="A2" s="2" t="s">
        <v>24</v>
      </c>
      <c r="B2" s="2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28</v>
      </c>
      <c r="B3" s="4" t="s">
        <v>13</v>
      </c>
      <c r="C3" s="5">
        <f t="array" ref="C3:K12">C14:K23+C34:K43</f>
        <v>23852693</v>
      </c>
      <c r="D3" s="5">
        <v>7223434</v>
      </c>
      <c r="E3" s="5">
        <v>8127360</v>
      </c>
      <c r="F3" s="5">
        <v>3700186</v>
      </c>
      <c r="G3" s="5">
        <v>3177043</v>
      </c>
      <c r="H3" s="5">
        <v>1162967</v>
      </c>
      <c r="I3" s="5">
        <v>335267</v>
      </c>
      <c r="J3" s="5">
        <v>77797</v>
      </c>
      <c r="K3" s="5">
        <v>48639</v>
      </c>
    </row>
    <row r="4" spans="1:11">
      <c r="A4" s="1" t="s">
        <v>28</v>
      </c>
      <c r="B4" s="1" t="s">
        <v>14</v>
      </c>
      <c r="C4" s="5">
        <v>16845924</v>
      </c>
      <c r="D4" s="6">
        <v>7222289</v>
      </c>
      <c r="E4" s="6">
        <v>7409683</v>
      </c>
      <c r="F4" s="6">
        <v>1568592</v>
      </c>
      <c r="G4" s="6">
        <v>509670</v>
      </c>
      <c r="H4" s="6">
        <v>109670</v>
      </c>
      <c r="I4" s="6">
        <v>18940</v>
      </c>
      <c r="J4" s="6">
        <v>4187</v>
      </c>
      <c r="K4" s="6">
        <v>2893</v>
      </c>
    </row>
    <row r="5" spans="1:11">
      <c r="A5" s="1" t="s">
        <v>28</v>
      </c>
      <c r="B5" s="1" t="s">
        <v>15</v>
      </c>
      <c r="C5" s="5">
        <v>2956554</v>
      </c>
      <c r="D5" s="6">
        <v>1145</v>
      </c>
      <c r="E5" s="6">
        <v>717034</v>
      </c>
      <c r="F5" s="6">
        <v>1647055</v>
      </c>
      <c r="G5" s="6">
        <v>436926</v>
      </c>
      <c r="H5" s="6">
        <v>128383</v>
      </c>
      <c r="I5" s="6">
        <v>20934</v>
      </c>
      <c r="J5" s="6">
        <v>3632</v>
      </c>
      <c r="K5" s="6">
        <v>1445</v>
      </c>
    </row>
    <row r="6" spans="1:11">
      <c r="A6" s="1" t="s">
        <v>28</v>
      </c>
      <c r="B6" s="1" t="s">
        <v>16</v>
      </c>
      <c r="C6" s="5">
        <v>2793838</v>
      </c>
      <c r="D6" s="6">
        <v>0</v>
      </c>
      <c r="E6" s="6">
        <v>643</v>
      </c>
      <c r="F6" s="6">
        <v>484185</v>
      </c>
      <c r="G6" s="6">
        <v>2062773</v>
      </c>
      <c r="H6" s="6">
        <v>191132</v>
      </c>
      <c r="I6" s="6">
        <v>43853</v>
      </c>
      <c r="J6" s="6">
        <v>7675</v>
      </c>
      <c r="K6" s="6">
        <v>3577</v>
      </c>
    </row>
    <row r="7" spans="1:11">
      <c r="A7" s="1" t="s">
        <v>28</v>
      </c>
      <c r="B7" s="1" t="s">
        <v>17</v>
      </c>
      <c r="C7" s="5">
        <v>937323</v>
      </c>
      <c r="D7" s="6">
        <v>0</v>
      </c>
      <c r="E7" s="6">
        <v>0</v>
      </c>
      <c r="F7" s="6">
        <v>354</v>
      </c>
      <c r="G7" s="6">
        <v>167572</v>
      </c>
      <c r="H7" s="6">
        <v>690059</v>
      </c>
      <c r="I7" s="6">
        <v>60875</v>
      </c>
      <c r="J7" s="6">
        <v>12644</v>
      </c>
      <c r="K7" s="6">
        <v>5819</v>
      </c>
    </row>
    <row r="8" spans="1:11">
      <c r="A8" s="1" t="s">
        <v>28</v>
      </c>
      <c r="B8" s="1" t="s">
        <v>18</v>
      </c>
      <c r="C8" s="5">
        <v>244116</v>
      </c>
      <c r="D8" s="6">
        <v>0</v>
      </c>
      <c r="E8" s="6">
        <v>0</v>
      </c>
      <c r="F8" s="6">
        <v>0</v>
      </c>
      <c r="G8" s="6">
        <v>102</v>
      </c>
      <c r="H8" s="6">
        <v>43675</v>
      </c>
      <c r="I8" s="6">
        <v>177096</v>
      </c>
      <c r="J8" s="6">
        <v>15280</v>
      </c>
      <c r="K8" s="6">
        <v>7963</v>
      </c>
    </row>
    <row r="9" spans="1:11">
      <c r="A9" s="1" t="s">
        <v>28</v>
      </c>
      <c r="B9" s="1" t="s">
        <v>19</v>
      </c>
      <c r="C9" s="5">
        <v>53463</v>
      </c>
      <c r="D9" s="6">
        <v>0</v>
      </c>
      <c r="E9" s="6">
        <v>0</v>
      </c>
      <c r="F9" s="6">
        <v>0</v>
      </c>
      <c r="G9" s="6">
        <v>0</v>
      </c>
      <c r="H9" s="6">
        <v>48</v>
      </c>
      <c r="I9" s="6">
        <v>13548</v>
      </c>
      <c r="J9" s="6">
        <v>31533</v>
      </c>
      <c r="K9" s="6">
        <v>8334</v>
      </c>
    </row>
    <row r="10" spans="1:11">
      <c r="A10" s="1" t="s">
        <v>28</v>
      </c>
      <c r="B10" s="1" t="s">
        <v>20</v>
      </c>
      <c r="C10" s="5">
        <v>14717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2840</v>
      </c>
      <c r="K10" s="6">
        <v>11856</v>
      </c>
    </row>
    <row r="11" spans="1:11">
      <c r="A11" s="1" t="s">
        <v>28</v>
      </c>
      <c r="B11" s="1" t="s">
        <v>21</v>
      </c>
      <c r="C11" s="5">
        <v>4468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6</v>
      </c>
      <c r="K11" s="6">
        <v>4462</v>
      </c>
    </row>
    <row r="12" spans="1:11">
      <c r="A12" s="1" t="s">
        <v>28</v>
      </c>
      <c r="B12" s="1" t="s">
        <v>22</v>
      </c>
      <c r="C12" s="5">
        <v>2290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2290</v>
      </c>
    </row>
    <row r="13" spans="1:11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</row>
    <row r="14" spans="1:11">
      <c r="A14" s="4" t="s">
        <v>12</v>
      </c>
      <c r="B14" s="4" t="s">
        <v>13</v>
      </c>
      <c r="C14" s="5">
        <v>21660561</v>
      </c>
      <c r="D14" s="5">
        <v>6502606</v>
      </c>
      <c r="E14" s="5">
        <v>7402171</v>
      </c>
      <c r="F14" s="5">
        <v>3358765</v>
      </c>
      <c r="G14" s="5">
        <v>2894488</v>
      </c>
      <c r="H14" s="5">
        <v>1069145</v>
      </c>
      <c r="I14" s="5">
        <v>314032</v>
      </c>
      <c r="J14" s="5">
        <v>72986</v>
      </c>
      <c r="K14" s="5">
        <v>46368</v>
      </c>
    </row>
    <row r="15" spans="1:11">
      <c r="A15" s="1" t="s">
        <v>12</v>
      </c>
      <c r="B15" s="1" t="s">
        <v>14</v>
      </c>
      <c r="C15" s="5">
        <v>15271037</v>
      </c>
      <c r="D15" s="6">
        <v>6501536</v>
      </c>
      <c r="E15" s="6">
        <v>6760180</v>
      </c>
      <c r="F15" s="6">
        <v>1421477</v>
      </c>
      <c r="G15" s="6">
        <v>462045</v>
      </c>
      <c r="H15" s="6">
        <v>101097</v>
      </c>
      <c r="I15" s="6">
        <v>17914</v>
      </c>
      <c r="J15" s="6">
        <v>4002</v>
      </c>
      <c r="K15" s="6">
        <v>2786</v>
      </c>
    </row>
    <row r="16" spans="1:11">
      <c r="A16" s="1" t="s">
        <v>12</v>
      </c>
      <c r="B16" s="1" t="s">
        <v>15</v>
      </c>
      <c r="C16" s="5">
        <v>2676071</v>
      </c>
      <c r="D16" s="6">
        <v>1070</v>
      </c>
      <c r="E16" s="6">
        <v>641366</v>
      </c>
      <c r="F16" s="6">
        <v>1497689</v>
      </c>
      <c r="G16" s="6">
        <v>394746</v>
      </c>
      <c r="H16" s="6">
        <v>116934</v>
      </c>
      <c r="I16" s="6">
        <v>19545</v>
      </c>
      <c r="J16" s="6">
        <v>3350</v>
      </c>
      <c r="K16" s="6">
        <v>1371</v>
      </c>
    </row>
    <row r="17" spans="1:11">
      <c r="A17" s="1" t="s">
        <v>12</v>
      </c>
      <c r="B17" s="1" t="s">
        <v>16</v>
      </c>
      <c r="C17" s="5">
        <v>2550272</v>
      </c>
      <c r="D17" s="6">
        <v>0</v>
      </c>
      <c r="E17" s="6">
        <v>625</v>
      </c>
      <c r="F17" s="6">
        <v>439251</v>
      </c>
      <c r="G17" s="6">
        <v>1883650</v>
      </c>
      <c r="H17" s="6">
        <v>175238</v>
      </c>
      <c r="I17" s="6">
        <v>40935</v>
      </c>
      <c r="J17" s="6">
        <v>7201</v>
      </c>
      <c r="K17" s="6">
        <v>3372</v>
      </c>
    </row>
    <row r="18" spans="1:11">
      <c r="A18" s="1" t="s">
        <v>12</v>
      </c>
      <c r="B18" s="1" t="s">
        <v>17</v>
      </c>
      <c r="C18" s="5">
        <v>863894</v>
      </c>
      <c r="D18" s="6">
        <v>0</v>
      </c>
      <c r="E18" s="6">
        <v>0</v>
      </c>
      <c r="F18" s="6">
        <v>348</v>
      </c>
      <c r="G18" s="6">
        <v>153948</v>
      </c>
      <c r="H18" s="6">
        <v>635236</v>
      </c>
      <c r="I18" s="6">
        <v>56907</v>
      </c>
      <c r="J18" s="6">
        <v>11902</v>
      </c>
      <c r="K18" s="6">
        <v>5553</v>
      </c>
    </row>
    <row r="19" spans="1:11">
      <c r="A19" s="1" t="s">
        <v>12</v>
      </c>
      <c r="B19" s="1" t="s">
        <v>18</v>
      </c>
      <c r="C19" s="5">
        <v>228377</v>
      </c>
      <c r="D19" s="6">
        <v>0</v>
      </c>
      <c r="E19" s="6">
        <v>0</v>
      </c>
      <c r="F19" s="6">
        <v>0</v>
      </c>
      <c r="G19" s="6">
        <v>99</v>
      </c>
      <c r="H19" s="6">
        <v>40592</v>
      </c>
      <c r="I19" s="6">
        <v>165758</v>
      </c>
      <c r="J19" s="6">
        <v>14325</v>
      </c>
      <c r="K19" s="6">
        <v>7603</v>
      </c>
    </row>
    <row r="20" spans="1:11">
      <c r="A20" s="1" t="s">
        <v>12</v>
      </c>
      <c r="B20" s="1" t="s">
        <v>19</v>
      </c>
      <c r="C20" s="5">
        <v>50470</v>
      </c>
      <c r="D20" s="6">
        <v>0</v>
      </c>
      <c r="E20" s="6">
        <v>0</v>
      </c>
      <c r="F20" s="6">
        <v>0</v>
      </c>
      <c r="G20" s="6">
        <v>0</v>
      </c>
      <c r="H20" s="6">
        <v>48</v>
      </c>
      <c r="I20" s="6">
        <v>12952</v>
      </c>
      <c r="J20" s="6">
        <v>29504</v>
      </c>
      <c r="K20" s="6">
        <v>7966</v>
      </c>
    </row>
    <row r="21" spans="1:11">
      <c r="A21" s="1" t="s">
        <v>12</v>
      </c>
      <c r="B21" s="1" t="s">
        <v>20</v>
      </c>
      <c r="C21" s="5">
        <v>13943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21</v>
      </c>
      <c r="J21" s="6">
        <v>2696</v>
      </c>
      <c r="K21" s="6">
        <v>11226</v>
      </c>
    </row>
    <row r="22" spans="1:11">
      <c r="A22" s="1" t="s">
        <v>12</v>
      </c>
      <c r="B22" s="1" t="s">
        <v>21</v>
      </c>
      <c r="C22" s="5">
        <v>4294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6</v>
      </c>
      <c r="K22" s="6">
        <v>4288</v>
      </c>
    </row>
    <row r="23" spans="1:11">
      <c r="A23" s="1" t="s">
        <v>12</v>
      </c>
      <c r="B23" s="1" t="s">
        <v>22</v>
      </c>
      <c r="C23" s="5">
        <v>2203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2203</v>
      </c>
    </row>
    <row r="24" spans="1:11">
      <c r="A24" s="1" t="s">
        <v>23</v>
      </c>
      <c r="B24" s="4" t="s">
        <v>13</v>
      </c>
      <c r="C24" s="5">
        <v>20451474</v>
      </c>
      <c r="D24" s="6">
        <v>6150267</v>
      </c>
      <c r="E24" s="6">
        <v>6986006</v>
      </c>
      <c r="F24" s="6">
        <v>3161204</v>
      </c>
      <c r="G24" s="6">
        <v>2732949</v>
      </c>
      <c r="H24" s="6">
        <v>1008850</v>
      </c>
      <c r="I24" s="6">
        <v>297884</v>
      </c>
      <c r="J24" s="6">
        <v>69572</v>
      </c>
      <c r="K24" s="6">
        <v>44742</v>
      </c>
    </row>
    <row r="25" spans="1:11">
      <c r="A25" s="1" t="s">
        <v>23</v>
      </c>
      <c r="B25" s="1" t="s">
        <v>14</v>
      </c>
      <c r="C25" s="5">
        <v>14427562</v>
      </c>
      <c r="D25" s="6">
        <v>6149227</v>
      </c>
      <c r="E25" s="6">
        <v>6385132</v>
      </c>
      <c r="F25" s="6">
        <v>1337081</v>
      </c>
      <c r="G25" s="6">
        <v>437158</v>
      </c>
      <c r="H25" s="6">
        <v>95564</v>
      </c>
      <c r="I25" s="6">
        <v>17022</v>
      </c>
      <c r="J25" s="6">
        <v>3747</v>
      </c>
      <c r="K25" s="6">
        <v>2631</v>
      </c>
    </row>
    <row r="26" spans="1:11">
      <c r="A26" s="1" t="s">
        <v>23</v>
      </c>
      <c r="B26" s="1" t="s">
        <v>15</v>
      </c>
      <c r="C26" s="5">
        <v>2518348</v>
      </c>
      <c r="D26" s="6">
        <v>1040</v>
      </c>
      <c r="E26" s="6">
        <v>600276</v>
      </c>
      <c r="F26" s="6">
        <v>1412422</v>
      </c>
      <c r="G26" s="6">
        <v>371049</v>
      </c>
      <c r="H26" s="6">
        <v>110368</v>
      </c>
      <c r="I26" s="6">
        <v>18637</v>
      </c>
      <c r="J26" s="6">
        <v>3233</v>
      </c>
      <c r="K26" s="6">
        <v>1323</v>
      </c>
    </row>
    <row r="27" spans="1:11">
      <c r="A27" s="1" t="s">
        <v>23</v>
      </c>
      <c r="B27" s="1" t="s">
        <v>16</v>
      </c>
      <c r="C27" s="5">
        <v>2407020</v>
      </c>
      <c r="D27" s="6">
        <v>0</v>
      </c>
      <c r="E27" s="6">
        <v>598</v>
      </c>
      <c r="F27" s="6">
        <v>411368</v>
      </c>
      <c r="G27" s="6">
        <v>1780304</v>
      </c>
      <c r="H27" s="6">
        <v>165441</v>
      </c>
      <c r="I27" s="6">
        <v>39104</v>
      </c>
      <c r="J27" s="6">
        <v>6906</v>
      </c>
      <c r="K27" s="6">
        <v>3299</v>
      </c>
    </row>
    <row r="28" spans="1:11">
      <c r="A28" s="1" t="s">
        <v>23</v>
      </c>
      <c r="B28" s="1" t="s">
        <v>17</v>
      </c>
      <c r="C28" s="5">
        <v>815136</v>
      </c>
      <c r="D28" s="6">
        <v>0</v>
      </c>
      <c r="E28" s="6">
        <v>0</v>
      </c>
      <c r="F28" s="6">
        <v>333</v>
      </c>
      <c r="G28" s="6">
        <v>144345</v>
      </c>
      <c r="H28" s="6">
        <v>599413</v>
      </c>
      <c r="I28" s="6">
        <v>54179</v>
      </c>
      <c r="J28" s="6">
        <v>11448</v>
      </c>
      <c r="K28" s="6">
        <v>5418</v>
      </c>
    </row>
    <row r="29" spans="1:11">
      <c r="A29" s="1" t="s">
        <v>23</v>
      </c>
      <c r="B29" s="1" t="s">
        <v>18</v>
      </c>
      <c r="C29" s="5">
        <v>215948</v>
      </c>
      <c r="D29" s="6">
        <v>0</v>
      </c>
      <c r="E29" s="6">
        <v>0</v>
      </c>
      <c r="F29" s="6">
        <v>0</v>
      </c>
      <c r="G29" s="6">
        <v>93</v>
      </c>
      <c r="H29" s="6">
        <v>38025</v>
      </c>
      <c r="I29" s="6">
        <v>156762</v>
      </c>
      <c r="J29" s="6">
        <v>13709</v>
      </c>
      <c r="K29" s="6">
        <v>7359</v>
      </c>
    </row>
    <row r="30" spans="1:11">
      <c r="A30" s="1" t="s">
        <v>23</v>
      </c>
      <c r="B30" s="1" t="s">
        <v>19</v>
      </c>
      <c r="C30" s="5">
        <v>47871</v>
      </c>
      <c r="D30" s="6">
        <v>0</v>
      </c>
      <c r="E30" s="6">
        <v>0</v>
      </c>
      <c r="F30" s="6">
        <v>0</v>
      </c>
      <c r="G30" s="6">
        <v>0</v>
      </c>
      <c r="H30" s="6">
        <v>39</v>
      </c>
      <c r="I30" s="6">
        <v>12159</v>
      </c>
      <c r="J30" s="6">
        <v>27960</v>
      </c>
      <c r="K30" s="6">
        <v>7713</v>
      </c>
    </row>
    <row r="31" spans="1:11">
      <c r="A31" s="1" t="s">
        <v>23</v>
      </c>
      <c r="B31" s="1" t="s">
        <v>20</v>
      </c>
      <c r="C31" s="5">
        <v>13318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21</v>
      </c>
      <c r="J31" s="6">
        <v>2563</v>
      </c>
      <c r="K31" s="6">
        <v>10734</v>
      </c>
    </row>
    <row r="32" spans="1:11">
      <c r="A32" s="1" t="s">
        <v>23</v>
      </c>
      <c r="B32" s="1" t="s">
        <v>21</v>
      </c>
      <c r="C32" s="5">
        <v>4134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</v>
      </c>
      <c r="K32" s="6">
        <v>4128</v>
      </c>
    </row>
    <row r="33" spans="1:11">
      <c r="A33" s="1" t="s">
        <v>23</v>
      </c>
      <c r="B33" s="1" t="s">
        <v>22</v>
      </c>
      <c r="C33" s="5">
        <v>2137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2137</v>
      </c>
    </row>
    <row r="34" spans="1:11">
      <c r="A34" s="4" t="s">
        <v>25</v>
      </c>
      <c r="B34" s="4" t="s">
        <v>13</v>
      </c>
      <c r="C34" s="5">
        <v>2192132</v>
      </c>
      <c r="D34" s="5">
        <v>720828</v>
      </c>
      <c r="E34" s="5">
        <v>725189</v>
      </c>
      <c r="F34" s="5">
        <v>341421</v>
      </c>
      <c r="G34" s="5">
        <v>282555</v>
      </c>
      <c r="H34" s="5">
        <v>93822</v>
      </c>
      <c r="I34" s="5">
        <v>21235</v>
      </c>
      <c r="J34" s="5">
        <v>4811</v>
      </c>
      <c r="K34" s="5">
        <v>2271</v>
      </c>
    </row>
    <row r="35" spans="1:11">
      <c r="A35" s="1" t="s">
        <v>25</v>
      </c>
      <c r="B35" s="1" t="s">
        <v>14</v>
      </c>
      <c r="C35" s="5">
        <v>1574887</v>
      </c>
      <c r="D35" s="6">
        <v>720753</v>
      </c>
      <c r="E35" s="6">
        <v>649503</v>
      </c>
      <c r="F35" s="6">
        <v>147115</v>
      </c>
      <c r="G35" s="6">
        <v>47625</v>
      </c>
      <c r="H35" s="6">
        <v>8573</v>
      </c>
      <c r="I35" s="6">
        <v>1026</v>
      </c>
      <c r="J35" s="6">
        <v>185</v>
      </c>
      <c r="K35" s="6">
        <v>107</v>
      </c>
    </row>
    <row r="36" spans="1:11">
      <c r="A36" s="1" t="s">
        <v>25</v>
      </c>
      <c r="B36" s="1" t="s">
        <v>15</v>
      </c>
      <c r="C36" s="5">
        <v>280483</v>
      </c>
      <c r="D36" s="6">
        <v>75</v>
      </c>
      <c r="E36" s="6">
        <v>75668</v>
      </c>
      <c r="F36" s="6">
        <v>149366</v>
      </c>
      <c r="G36" s="6">
        <v>42180</v>
      </c>
      <c r="H36" s="6">
        <v>11449</v>
      </c>
      <c r="I36" s="6">
        <v>1389</v>
      </c>
      <c r="J36" s="6">
        <v>282</v>
      </c>
      <c r="K36" s="6">
        <v>74</v>
      </c>
    </row>
    <row r="37" spans="1:11">
      <c r="A37" s="1" t="s">
        <v>25</v>
      </c>
      <c r="B37" s="1" t="s">
        <v>16</v>
      </c>
      <c r="C37" s="5">
        <v>243566</v>
      </c>
      <c r="D37" s="6">
        <v>0</v>
      </c>
      <c r="E37" s="6">
        <v>18</v>
      </c>
      <c r="F37" s="6">
        <v>44934</v>
      </c>
      <c r="G37" s="6">
        <v>179123</v>
      </c>
      <c r="H37" s="6">
        <v>15894</v>
      </c>
      <c r="I37" s="6">
        <v>2918</v>
      </c>
      <c r="J37" s="6">
        <v>474</v>
      </c>
      <c r="K37" s="6">
        <v>205</v>
      </c>
    </row>
    <row r="38" spans="1:11">
      <c r="A38" s="1" t="s">
        <v>25</v>
      </c>
      <c r="B38" s="1" t="s">
        <v>17</v>
      </c>
      <c r="C38" s="5">
        <v>73429</v>
      </c>
      <c r="D38" s="6">
        <v>0</v>
      </c>
      <c r="E38" s="6">
        <v>0</v>
      </c>
      <c r="F38" s="6">
        <v>6</v>
      </c>
      <c r="G38" s="6">
        <v>13624</v>
      </c>
      <c r="H38" s="6">
        <v>54823</v>
      </c>
      <c r="I38" s="6">
        <v>3968</v>
      </c>
      <c r="J38" s="6">
        <v>742</v>
      </c>
      <c r="K38" s="6">
        <v>266</v>
      </c>
    </row>
    <row r="39" spans="1:11">
      <c r="A39" s="1" t="s">
        <v>25</v>
      </c>
      <c r="B39" s="1" t="s">
        <v>18</v>
      </c>
      <c r="C39" s="5">
        <v>15739</v>
      </c>
      <c r="D39" s="6">
        <v>0</v>
      </c>
      <c r="E39" s="6">
        <v>0</v>
      </c>
      <c r="F39" s="6">
        <v>0</v>
      </c>
      <c r="G39" s="6">
        <v>3</v>
      </c>
      <c r="H39" s="6">
        <v>3083</v>
      </c>
      <c r="I39" s="6">
        <v>11338</v>
      </c>
      <c r="J39" s="6">
        <v>955</v>
      </c>
      <c r="K39" s="6">
        <v>360</v>
      </c>
    </row>
    <row r="40" spans="1:11">
      <c r="A40" s="1" t="s">
        <v>25</v>
      </c>
      <c r="B40" s="1" t="s">
        <v>19</v>
      </c>
      <c r="C40" s="5">
        <v>2993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596</v>
      </c>
      <c r="J40" s="6">
        <v>2029</v>
      </c>
      <c r="K40" s="6">
        <v>368</v>
      </c>
    </row>
    <row r="41" spans="1:11">
      <c r="A41" s="1" t="s">
        <v>25</v>
      </c>
      <c r="B41" s="1" t="s">
        <v>20</v>
      </c>
      <c r="C41" s="5">
        <v>774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144</v>
      </c>
      <c r="K41" s="6">
        <v>630</v>
      </c>
    </row>
    <row r="42" spans="1:11">
      <c r="A42" s="1" t="s">
        <v>25</v>
      </c>
      <c r="B42" s="1" t="s">
        <v>21</v>
      </c>
      <c r="C42" s="5">
        <v>174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174</v>
      </c>
    </row>
    <row r="43" spans="1:11">
      <c r="A43" s="1" t="s">
        <v>25</v>
      </c>
      <c r="B43" s="1" t="s">
        <v>22</v>
      </c>
      <c r="C43" s="5">
        <v>87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Zeros="0" topLeftCell="A13" workbookViewId="0">
      <selection activeCell="A34" sqref="A34"/>
    </sheetView>
  </sheetViews>
  <sheetFormatPr baseColWidth="10" defaultColWidth="8.83203125" defaultRowHeight="14" x14ac:dyDescent="0"/>
  <cols>
    <col min="1" max="1" width="14.1640625" customWidth="1"/>
    <col min="2" max="2" width="39.83203125" customWidth="1"/>
    <col min="3" max="3" width="14.33203125" customWidth="1"/>
    <col min="4" max="4" width="10.5" customWidth="1"/>
    <col min="5" max="6" width="11" customWidth="1"/>
    <col min="7" max="7" width="11.1640625" customWidth="1"/>
    <col min="8" max="8" width="11.33203125" customWidth="1"/>
    <col min="9" max="9" width="11" customWidth="1"/>
    <col min="10" max="10" width="11.1640625" customWidth="1"/>
    <col min="11" max="12" width="12.1640625" customWidth="1"/>
    <col min="13" max="13" width="14.33203125" customWidth="1"/>
    <col min="14" max="14" width="10.5" customWidth="1"/>
    <col min="15" max="16" width="11" customWidth="1"/>
    <col min="17" max="17" width="11.1640625" customWidth="1"/>
    <col min="18" max="18" width="11.33203125" customWidth="1"/>
    <col min="19" max="19" width="11" customWidth="1"/>
    <col min="20" max="20" width="11.1640625" customWidth="1"/>
    <col min="21" max="21" width="12.1640625" customWidth="1"/>
  </cols>
  <sheetData>
    <row r="1" spans="1:2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  <c r="L1" s="68"/>
      <c r="M1" s="72" t="s">
        <v>0</v>
      </c>
      <c r="N1" s="73"/>
      <c r="O1" s="73"/>
      <c r="P1" s="73"/>
      <c r="Q1" s="73"/>
      <c r="R1" s="73"/>
      <c r="S1" s="73"/>
      <c r="T1" s="73"/>
      <c r="U1" s="74"/>
    </row>
    <row r="2" spans="1:21" ht="31">
      <c r="A2" s="2" t="s">
        <v>24</v>
      </c>
      <c r="B2" s="2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/>
      <c r="M2" s="7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>
      <c r="A3" s="4" t="s">
        <v>28</v>
      </c>
      <c r="B3" s="4" t="s">
        <v>13</v>
      </c>
      <c r="C3" s="69">
        <f t="array" ref="C3:K12">M3:U12/M3</f>
        <v>1</v>
      </c>
      <c r="D3" s="69">
        <v>0.30283515576207687</v>
      </c>
      <c r="E3" s="69">
        <v>0.34073133796674449</v>
      </c>
      <c r="F3" s="69">
        <v>0.1551265511194061</v>
      </c>
      <c r="G3" s="69">
        <v>0.133194310596292</v>
      </c>
      <c r="H3" s="69">
        <v>4.8756213816192578E-2</v>
      </c>
      <c r="I3" s="69">
        <v>1.4055729472558927E-2</v>
      </c>
      <c r="J3" s="69">
        <v>3.2615604451874678E-3</v>
      </c>
      <c r="K3" s="69">
        <v>2.0391408215416178E-3</v>
      </c>
      <c r="L3" s="5"/>
      <c r="M3" s="5">
        <v>23852693</v>
      </c>
      <c r="N3" s="5">
        <v>7223434</v>
      </c>
      <c r="O3" s="5">
        <v>8127360</v>
      </c>
      <c r="P3" s="5">
        <v>3700186</v>
      </c>
      <c r="Q3" s="5">
        <v>3177043</v>
      </c>
      <c r="R3" s="5">
        <v>1162967</v>
      </c>
      <c r="S3" s="5">
        <v>335267</v>
      </c>
      <c r="T3" s="5">
        <v>77797</v>
      </c>
      <c r="U3" s="5">
        <v>48639</v>
      </c>
    </row>
    <row r="4" spans="1:21">
      <c r="A4" s="1" t="s">
        <v>28</v>
      </c>
      <c r="B4" s="1" t="s">
        <v>14</v>
      </c>
      <c r="C4" s="69">
        <v>0.70624830496078572</v>
      </c>
      <c r="D4" s="70">
        <v>0.30278715279654167</v>
      </c>
      <c r="E4" s="70">
        <v>0.31064345648518599</v>
      </c>
      <c r="F4" s="70">
        <v>6.5761631191916151E-2</v>
      </c>
      <c r="G4" s="70">
        <v>2.1367398641319032E-2</v>
      </c>
      <c r="H4" s="70">
        <v>4.5978036945346175E-3</v>
      </c>
      <c r="I4" s="70">
        <v>7.9404032073024204E-4</v>
      </c>
      <c r="J4" s="70">
        <v>1.7553573510546586E-4</v>
      </c>
      <c r="K4" s="70">
        <v>1.2128609545261828E-4</v>
      </c>
      <c r="L4" s="6"/>
      <c r="M4" s="5">
        <v>16845924</v>
      </c>
      <c r="N4" s="6">
        <v>7222289</v>
      </c>
      <c r="O4" s="6">
        <v>7409683</v>
      </c>
      <c r="P4" s="6">
        <v>1568592</v>
      </c>
      <c r="Q4" s="6">
        <v>509670</v>
      </c>
      <c r="R4" s="6">
        <v>109670</v>
      </c>
      <c r="S4" s="6">
        <v>18940</v>
      </c>
      <c r="T4" s="6">
        <v>4187</v>
      </c>
      <c r="U4" s="6">
        <v>2893</v>
      </c>
    </row>
    <row r="5" spans="1:21">
      <c r="A5" s="1" t="s">
        <v>28</v>
      </c>
      <c r="B5" s="1" t="s">
        <v>15</v>
      </c>
      <c r="C5" s="69">
        <v>0.12395053254573812</v>
      </c>
      <c r="D5" s="70">
        <v>4.800296553517039E-5</v>
      </c>
      <c r="E5" s="70">
        <v>3.006092435768154E-2</v>
      </c>
      <c r="F5" s="70">
        <v>6.9051113012690013E-2</v>
      </c>
      <c r="G5" s="70">
        <v>1.8317680104296817E-2</v>
      </c>
      <c r="H5" s="70">
        <v>5.3823272701325588E-3</v>
      </c>
      <c r="I5" s="70">
        <v>8.7763675153996242E-4</v>
      </c>
      <c r="J5" s="70">
        <v>1.522679221168025E-4</v>
      </c>
      <c r="K5" s="70">
        <v>6.0580161745258699E-5</v>
      </c>
      <c r="L5" s="6"/>
      <c r="M5" s="5">
        <v>2956554</v>
      </c>
      <c r="N5" s="6">
        <v>1145</v>
      </c>
      <c r="O5" s="6">
        <v>717034</v>
      </c>
      <c r="P5" s="6">
        <v>1647055</v>
      </c>
      <c r="Q5" s="6">
        <v>436926</v>
      </c>
      <c r="R5" s="6">
        <v>128383</v>
      </c>
      <c r="S5" s="6">
        <v>20934</v>
      </c>
      <c r="T5" s="6">
        <v>3632</v>
      </c>
      <c r="U5" s="6">
        <v>1445</v>
      </c>
    </row>
    <row r="6" spans="1:21">
      <c r="A6" s="1" t="s">
        <v>28</v>
      </c>
      <c r="B6" s="1" t="s">
        <v>16</v>
      </c>
      <c r="C6" s="69">
        <v>0.11712882901733569</v>
      </c>
      <c r="D6" s="70">
        <v>0</v>
      </c>
      <c r="E6" s="70">
        <v>2.6957123876955947E-5</v>
      </c>
      <c r="F6" s="70">
        <v>2.0298965823272029E-2</v>
      </c>
      <c r="G6" s="70">
        <v>8.6479669192908323E-2</v>
      </c>
      <c r="H6" s="70">
        <v>8.0130155534219975E-3</v>
      </c>
      <c r="I6" s="70">
        <v>1.8384926180033425E-3</v>
      </c>
      <c r="J6" s="70">
        <v>3.2176660304142595E-4</v>
      </c>
      <c r="K6" s="70">
        <v>1.4996210281161964E-4</v>
      </c>
      <c r="L6" s="6"/>
      <c r="M6" s="5">
        <v>2793838</v>
      </c>
      <c r="N6" s="6">
        <v>0</v>
      </c>
      <c r="O6" s="6">
        <v>643</v>
      </c>
      <c r="P6" s="6">
        <v>484185</v>
      </c>
      <c r="Q6" s="6">
        <v>2062773</v>
      </c>
      <c r="R6" s="6">
        <v>191132</v>
      </c>
      <c r="S6" s="6">
        <v>43853</v>
      </c>
      <c r="T6" s="6">
        <v>7675</v>
      </c>
      <c r="U6" s="6">
        <v>3577</v>
      </c>
    </row>
    <row r="7" spans="1:21">
      <c r="A7" s="1" t="s">
        <v>28</v>
      </c>
      <c r="B7" s="1" t="s">
        <v>17</v>
      </c>
      <c r="C7" s="69">
        <v>3.9296317610762022E-2</v>
      </c>
      <c r="D7" s="70">
        <v>0</v>
      </c>
      <c r="E7" s="70">
        <v>0</v>
      </c>
      <c r="F7" s="70">
        <v>1.4841091527904207E-5</v>
      </c>
      <c r="G7" s="70">
        <v>7.025286411056395E-3</v>
      </c>
      <c r="H7" s="70">
        <v>2.8930024798457767E-2</v>
      </c>
      <c r="I7" s="70">
        <v>2.5521227309637531E-3</v>
      </c>
      <c r="J7" s="70">
        <v>5.3008689626785532E-4</v>
      </c>
      <c r="K7" s="70">
        <v>2.4395568248834629E-4</v>
      </c>
      <c r="L7" s="6"/>
      <c r="M7" s="5">
        <v>937323</v>
      </c>
      <c r="N7" s="6">
        <v>0</v>
      </c>
      <c r="O7" s="6">
        <v>0</v>
      </c>
      <c r="P7" s="6">
        <v>354</v>
      </c>
      <c r="Q7" s="6">
        <v>167572</v>
      </c>
      <c r="R7" s="6">
        <v>690059</v>
      </c>
      <c r="S7" s="6">
        <v>60875</v>
      </c>
      <c r="T7" s="6">
        <v>12644</v>
      </c>
      <c r="U7" s="6">
        <v>5819</v>
      </c>
    </row>
    <row r="8" spans="1:21">
      <c r="A8" s="1" t="s">
        <v>28</v>
      </c>
      <c r="B8" s="1" t="s">
        <v>18</v>
      </c>
      <c r="C8" s="69">
        <v>1.0234316100073061E-2</v>
      </c>
      <c r="D8" s="70">
        <v>0</v>
      </c>
      <c r="E8" s="70">
        <v>0</v>
      </c>
      <c r="F8" s="70">
        <v>0</v>
      </c>
      <c r="G8" s="70">
        <v>4.2762467114300263E-6</v>
      </c>
      <c r="H8" s="70">
        <v>1.8310301482520233E-3</v>
      </c>
      <c r="I8" s="70">
        <v>7.4245704667393322E-3</v>
      </c>
      <c r="J8" s="70">
        <v>6.4059852696716471E-4</v>
      </c>
      <c r="K8" s="70">
        <v>3.3384071140311075E-4</v>
      </c>
      <c r="L8" s="6"/>
      <c r="M8" s="5">
        <v>244116</v>
      </c>
      <c r="N8" s="6">
        <v>0</v>
      </c>
      <c r="O8" s="6">
        <v>0</v>
      </c>
      <c r="P8" s="6">
        <v>0</v>
      </c>
      <c r="Q8" s="6">
        <v>102</v>
      </c>
      <c r="R8" s="6">
        <v>43675</v>
      </c>
      <c r="S8" s="6">
        <v>177096</v>
      </c>
      <c r="T8" s="6">
        <v>15280</v>
      </c>
      <c r="U8" s="6">
        <v>7963</v>
      </c>
    </row>
    <row r="9" spans="1:21">
      <c r="A9" s="1" t="s">
        <v>28</v>
      </c>
      <c r="B9" s="1" t="s">
        <v>19</v>
      </c>
      <c r="C9" s="69">
        <v>2.2413821365998379E-3</v>
      </c>
      <c r="D9" s="70">
        <v>0</v>
      </c>
      <c r="E9" s="70">
        <v>0</v>
      </c>
      <c r="F9" s="70">
        <v>0</v>
      </c>
      <c r="G9" s="70">
        <v>0</v>
      </c>
      <c r="H9" s="70">
        <v>2.01235139361413E-6</v>
      </c>
      <c r="I9" s="70">
        <v>5.6798618084758813E-4</v>
      </c>
      <c r="J9" s="70">
        <v>1.3219890936423825E-3</v>
      </c>
      <c r="K9" s="70">
        <v>3.493945107162533E-4</v>
      </c>
      <c r="L9" s="6"/>
      <c r="M9" s="5">
        <v>53463</v>
      </c>
      <c r="N9" s="6">
        <v>0</v>
      </c>
      <c r="O9" s="6">
        <v>0</v>
      </c>
      <c r="P9" s="6">
        <v>0</v>
      </c>
      <c r="Q9" s="6">
        <v>0</v>
      </c>
      <c r="R9" s="6">
        <v>48</v>
      </c>
      <c r="S9" s="6">
        <v>13548</v>
      </c>
      <c r="T9" s="6">
        <v>31533</v>
      </c>
      <c r="U9" s="6">
        <v>8334</v>
      </c>
    </row>
    <row r="10" spans="1:21">
      <c r="A10" s="1" t="s">
        <v>28</v>
      </c>
      <c r="B10" s="1" t="s">
        <v>20</v>
      </c>
      <c r="C10" s="69">
        <v>6.1699532207956556E-4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8.8040373470618181E-7</v>
      </c>
      <c r="J10" s="70">
        <v>1.1906412412216935E-4</v>
      </c>
      <c r="K10" s="70">
        <v>4.9705079422269008E-4</v>
      </c>
      <c r="L10" s="6"/>
      <c r="M10" s="5">
        <v>14717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21</v>
      </c>
      <c r="T10" s="6">
        <v>2840</v>
      </c>
      <c r="U10" s="6">
        <v>11856</v>
      </c>
    </row>
    <row r="11" spans="1:21">
      <c r="A11" s="1" t="s">
        <v>28</v>
      </c>
      <c r="B11" s="1" t="s">
        <v>21</v>
      </c>
      <c r="C11" s="69">
        <v>1.8731637555558192E-4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2.5154392420176625E-7</v>
      </c>
      <c r="K11" s="70">
        <v>1.8706483163138016E-4</v>
      </c>
      <c r="L11" s="6"/>
      <c r="M11" s="5">
        <v>4468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6</v>
      </c>
      <c r="U11" s="6">
        <v>4462</v>
      </c>
    </row>
    <row r="12" spans="1:21">
      <c r="A12" s="1" t="s">
        <v>28</v>
      </c>
      <c r="B12" s="1" t="s">
        <v>22</v>
      </c>
      <c r="C12" s="69">
        <v>9.600593107034078E-5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9.600593107034078E-5</v>
      </c>
      <c r="L12" s="6"/>
      <c r="M12" s="5">
        <v>2290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2290</v>
      </c>
    </row>
    <row r="13" spans="1:21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</row>
    <row r="14" spans="1:21">
      <c r="A14" s="1" t="s">
        <v>23</v>
      </c>
      <c r="B14" s="4" t="s">
        <v>13</v>
      </c>
      <c r="C14" s="69">
        <f t="array" ref="C14:K23">M14:U23/M14</f>
        <v>1</v>
      </c>
      <c r="D14" s="69">
        <v>0.30072487684750743</v>
      </c>
      <c r="E14" s="69">
        <v>0.34158936417003488</v>
      </c>
      <c r="F14" s="69">
        <v>0.15457096148668795</v>
      </c>
      <c r="G14" s="69">
        <v>0.13363090601684749</v>
      </c>
      <c r="H14" s="69">
        <v>4.9328962792608497E-2</v>
      </c>
      <c r="I14" s="69">
        <v>1.4565404918980411E-2</v>
      </c>
      <c r="J14" s="69">
        <v>3.401808593356156E-3</v>
      </c>
      <c r="K14" s="69">
        <v>2.187715173977191E-3</v>
      </c>
      <c r="L14" s="6"/>
      <c r="M14" s="5">
        <v>20451474</v>
      </c>
      <c r="N14" s="6">
        <v>6150267</v>
      </c>
      <c r="O14" s="6">
        <v>6986006</v>
      </c>
      <c r="P14" s="6">
        <v>3161204</v>
      </c>
      <c r="Q14" s="6">
        <v>2732949</v>
      </c>
      <c r="R14" s="6">
        <v>1008850</v>
      </c>
      <c r="S14" s="6">
        <v>297884</v>
      </c>
      <c r="T14" s="6">
        <v>69572</v>
      </c>
      <c r="U14" s="6">
        <v>44742</v>
      </c>
    </row>
    <row r="15" spans="1:21">
      <c r="A15" s="1" t="s">
        <v>23</v>
      </c>
      <c r="B15" s="1" t="s">
        <v>14</v>
      </c>
      <c r="C15" s="69">
        <v>0.7054534064390664</v>
      </c>
      <c r="D15" s="70">
        <v>0.30067402476711458</v>
      </c>
      <c r="E15" s="70">
        <v>0.31220889017583769</v>
      </c>
      <c r="F15" s="70">
        <v>6.5378221638205641E-2</v>
      </c>
      <c r="G15" s="70">
        <v>2.1375378615741829E-2</v>
      </c>
      <c r="H15" s="70">
        <v>4.6727194333278863E-3</v>
      </c>
      <c r="I15" s="70">
        <v>8.323116465835176E-4</v>
      </c>
      <c r="J15" s="70">
        <v>1.8321417810765131E-4</v>
      </c>
      <c r="K15" s="70">
        <v>1.2864598414764628E-4</v>
      </c>
      <c r="L15" s="6"/>
      <c r="M15" s="5">
        <v>14427562</v>
      </c>
      <c r="N15" s="6">
        <v>6149227</v>
      </c>
      <c r="O15" s="6">
        <v>6385132</v>
      </c>
      <c r="P15" s="6">
        <v>1337081</v>
      </c>
      <c r="Q15" s="6">
        <v>437158</v>
      </c>
      <c r="R15" s="6">
        <v>95564</v>
      </c>
      <c r="S15" s="6">
        <v>17022</v>
      </c>
      <c r="T15" s="6">
        <v>3747</v>
      </c>
      <c r="U15" s="6">
        <v>2631</v>
      </c>
    </row>
    <row r="16" spans="1:21">
      <c r="A16" s="1" t="s">
        <v>23</v>
      </c>
      <c r="B16" s="1" t="s">
        <v>15</v>
      </c>
      <c r="C16" s="69">
        <v>0.12313772591647917</v>
      </c>
      <c r="D16" s="70">
        <v>5.0852080392836235E-5</v>
      </c>
      <c r="E16" s="70">
        <v>2.9351234047971311E-2</v>
      </c>
      <c r="F16" s="70">
        <v>6.9062112589048597E-2</v>
      </c>
      <c r="G16" s="70">
        <v>1.8142897670847587E-2</v>
      </c>
      <c r="H16" s="70">
        <v>5.3965792392274515E-3</v>
      </c>
      <c r="I16" s="70">
        <v>9.1127905988585471E-4</v>
      </c>
      <c r="J16" s="70">
        <v>1.5808151529811494E-4</v>
      </c>
      <c r="K16" s="70">
        <v>6.4689713807425321E-5</v>
      </c>
      <c r="L16" s="6"/>
      <c r="M16" s="5">
        <v>2518348</v>
      </c>
      <c r="N16" s="6">
        <v>1040</v>
      </c>
      <c r="O16" s="6">
        <v>600276</v>
      </c>
      <c r="P16" s="6">
        <v>1412422</v>
      </c>
      <c r="Q16" s="6">
        <v>371049</v>
      </c>
      <c r="R16" s="6">
        <v>110368</v>
      </c>
      <c r="S16" s="6">
        <v>18637</v>
      </c>
      <c r="T16" s="6">
        <v>3233</v>
      </c>
      <c r="U16" s="6">
        <v>1323</v>
      </c>
    </row>
    <row r="17" spans="1:21">
      <c r="A17" s="1" t="s">
        <v>23</v>
      </c>
      <c r="B17" s="1" t="s">
        <v>16</v>
      </c>
      <c r="C17" s="69">
        <v>0.11769420629535064</v>
      </c>
      <c r="D17" s="70">
        <v>0</v>
      </c>
      <c r="E17" s="70">
        <v>2.9239946225880834E-5</v>
      </c>
      <c r="F17" s="70">
        <v>2.0114344814461785E-2</v>
      </c>
      <c r="G17" s="70">
        <v>8.705015589585377E-2</v>
      </c>
      <c r="H17" s="70">
        <v>8.089441377183865E-3</v>
      </c>
      <c r="I17" s="70">
        <v>1.9120382227706424E-3</v>
      </c>
      <c r="J17" s="70">
        <v>3.3767737230089138E-4</v>
      </c>
      <c r="K17" s="70">
        <v>1.6130866655381416E-4</v>
      </c>
      <c r="L17" s="6"/>
      <c r="M17" s="5">
        <v>2407020</v>
      </c>
      <c r="N17" s="6">
        <v>0</v>
      </c>
      <c r="O17" s="6">
        <v>598</v>
      </c>
      <c r="P17" s="6">
        <v>411368</v>
      </c>
      <c r="Q17" s="6">
        <v>1780304</v>
      </c>
      <c r="R17" s="6">
        <v>165441</v>
      </c>
      <c r="S17" s="6">
        <v>39104</v>
      </c>
      <c r="T17" s="6">
        <v>6906</v>
      </c>
      <c r="U17" s="6">
        <v>3299</v>
      </c>
    </row>
    <row r="18" spans="1:21">
      <c r="A18" s="1" t="s">
        <v>23</v>
      </c>
      <c r="B18" s="1" t="s">
        <v>17</v>
      </c>
      <c r="C18" s="69">
        <v>3.9857078272206685E-2</v>
      </c>
      <c r="D18" s="70">
        <v>0</v>
      </c>
      <c r="E18" s="70">
        <v>0</v>
      </c>
      <c r="F18" s="70">
        <v>1.6282444971936987E-5</v>
      </c>
      <c r="G18" s="70">
        <v>7.05792648490764E-3</v>
      </c>
      <c r="H18" s="70">
        <v>2.9309036600491487E-2</v>
      </c>
      <c r="I18" s="70">
        <v>2.6491489073110328E-3</v>
      </c>
      <c r="J18" s="70">
        <v>5.5976405417037427E-4</v>
      </c>
      <c r="K18" s="70">
        <v>2.64919780354218E-4</v>
      </c>
      <c r="L18" s="6"/>
      <c r="M18" s="5">
        <v>815136</v>
      </c>
      <c r="N18" s="6">
        <v>0</v>
      </c>
      <c r="O18" s="6">
        <v>0</v>
      </c>
      <c r="P18" s="6">
        <v>333</v>
      </c>
      <c r="Q18" s="6">
        <v>144345</v>
      </c>
      <c r="R18" s="6">
        <v>599413</v>
      </c>
      <c r="S18" s="6">
        <v>54179</v>
      </c>
      <c r="T18" s="6">
        <v>11448</v>
      </c>
      <c r="U18" s="6">
        <v>5418</v>
      </c>
    </row>
    <row r="19" spans="1:21">
      <c r="A19" s="1" t="s">
        <v>23</v>
      </c>
      <c r="B19" s="1" t="s">
        <v>18</v>
      </c>
      <c r="C19" s="69">
        <v>1.0559043323723268E-2</v>
      </c>
      <c r="D19" s="70">
        <v>0</v>
      </c>
      <c r="E19" s="70">
        <v>0</v>
      </c>
      <c r="F19" s="70">
        <v>0</v>
      </c>
      <c r="G19" s="70">
        <v>4.5473494966670863E-6</v>
      </c>
      <c r="H19" s="70">
        <v>1.8592791893630748E-3</v>
      </c>
      <c r="I19" s="70">
        <v>7.6650709870594172E-3</v>
      </c>
      <c r="J19" s="70">
        <v>6.7031843279364612E-4</v>
      </c>
      <c r="K19" s="70">
        <v>3.5982736501046332E-4</v>
      </c>
      <c r="L19" s="6"/>
      <c r="M19" s="5">
        <v>215948</v>
      </c>
      <c r="N19" s="6">
        <v>0</v>
      </c>
      <c r="O19" s="6">
        <v>0</v>
      </c>
      <c r="P19" s="6">
        <v>0</v>
      </c>
      <c r="Q19" s="6">
        <v>93</v>
      </c>
      <c r="R19" s="6">
        <v>38025</v>
      </c>
      <c r="S19" s="6">
        <v>156762</v>
      </c>
      <c r="T19" s="6">
        <v>13709</v>
      </c>
      <c r="U19" s="6">
        <v>7359</v>
      </c>
    </row>
    <row r="20" spans="1:21">
      <c r="A20" s="1" t="s">
        <v>23</v>
      </c>
      <c r="B20" s="1" t="s">
        <v>19</v>
      </c>
      <c r="C20" s="69">
        <v>2.3407114812360225E-3</v>
      </c>
      <c r="D20" s="70">
        <v>0</v>
      </c>
      <c r="E20" s="70">
        <v>0</v>
      </c>
      <c r="F20" s="70">
        <v>0</v>
      </c>
      <c r="G20" s="70">
        <v>0</v>
      </c>
      <c r="H20" s="70">
        <v>1.9069530147313587E-6</v>
      </c>
      <c r="I20" s="70">
        <v>5.9452927451586132E-4</v>
      </c>
      <c r="J20" s="70">
        <v>1.3671386228689434E-3</v>
      </c>
      <c r="K20" s="70">
        <v>3.7713663083648643E-4</v>
      </c>
      <c r="L20" s="6"/>
      <c r="M20" s="5">
        <v>47871</v>
      </c>
      <c r="N20" s="6">
        <v>0</v>
      </c>
      <c r="O20" s="6">
        <v>0</v>
      </c>
      <c r="P20" s="6">
        <v>0</v>
      </c>
      <c r="Q20" s="6">
        <v>0</v>
      </c>
      <c r="R20" s="6">
        <v>39</v>
      </c>
      <c r="S20" s="6">
        <v>12159</v>
      </c>
      <c r="T20" s="6">
        <v>27960</v>
      </c>
      <c r="U20" s="6">
        <v>7713</v>
      </c>
    </row>
    <row r="21" spans="1:21">
      <c r="A21" s="1" t="s">
        <v>23</v>
      </c>
      <c r="B21" s="1" t="s">
        <v>20</v>
      </c>
      <c r="C21" s="69">
        <v>6.5120000641518555E-4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1.0268208540861163E-6</v>
      </c>
      <c r="J21" s="70">
        <v>1.2532104042965313E-4</v>
      </c>
      <c r="K21" s="70">
        <v>5.2485214513144627E-4</v>
      </c>
      <c r="L21" s="6"/>
      <c r="M21" s="5">
        <v>13318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21</v>
      </c>
      <c r="T21" s="6">
        <v>2563</v>
      </c>
      <c r="U21" s="6">
        <v>10734</v>
      </c>
    </row>
    <row r="22" spans="1:21">
      <c r="A22" s="1" t="s">
        <v>23</v>
      </c>
      <c r="B22" s="1" t="s">
        <v>21</v>
      </c>
      <c r="C22" s="69">
        <v>2.0213701956152402E-4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2.9337738688174747E-7</v>
      </c>
      <c r="K22" s="70">
        <v>2.0184364217464226E-4</v>
      </c>
      <c r="L22" s="6"/>
      <c r="M22" s="5">
        <v>4134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6</v>
      </c>
      <c r="U22" s="6">
        <v>4128</v>
      </c>
    </row>
    <row r="23" spans="1:21">
      <c r="A23" s="1" t="s">
        <v>23</v>
      </c>
      <c r="B23" s="1" t="s">
        <v>22</v>
      </c>
      <c r="C23" s="69">
        <v>1.0449124596104907E-4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1.0449124596104907E-4</v>
      </c>
      <c r="L23" s="6"/>
      <c r="M23" s="5">
        <v>2137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2137</v>
      </c>
    </row>
    <row r="24" spans="1:21">
      <c r="A24" s="1" t="s">
        <v>27</v>
      </c>
      <c r="B24" s="4" t="s">
        <v>13</v>
      </c>
      <c r="C24" s="69">
        <f t="array" ref="C24:K33">M24:U33/M24</f>
        <v>1</v>
      </c>
      <c r="D24" s="69">
        <v>0.2914091376385653</v>
      </c>
      <c r="E24" s="69">
        <v>0.3441977293610799</v>
      </c>
      <c r="F24" s="69">
        <v>0.16339684406498456</v>
      </c>
      <c r="G24" s="69">
        <v>0.13360411616368384</v>
      </c>
      <c r="H24" s="69">
        <v>4.9868206340817491E-2</v>
      </c>
      <c r="I24" s="69">
        <v>1.3355531901343741E-2</v>
      </c>
      <c r="J24" s="69">
        <v>2.8236181515474074E-3</v>
      </c>
      <c r="K24" s="69">
        <v>1.3448163779777634E-3</v>
      </c>
      <c r="L24" s="6"/>
      <c r="M24" s="5">
        <v>1209087</v>
      </c>
      <c r="N24" s="6">
        <v>352339</v>
      </c>
      <c r="O24" s="6">
        <v>416165</v>
      </c>
      <c r="P24" s="6">
        <v>197561</v>
      </c>
      <c r="Q24" s="6">
        <v>161539</v>
      </c>
      <c r="R24" s="6">
        <v>60295</v>
      </c>
      <c r="S24" s="6">
        <v>16148</v>
      </c>
      <c r="T24" s="6">
        <v>3414</v>
      </c>
      <c r="U24" s="6">
        <v>1626</v>
      </c>
    </row>
    <row r="25" spans="1:21">
      <c r="A25" s="1" t="s">
        <v>27</v>
      </c>
      <c r="B25" s="1" t="s">
        <v>14</v>
      </c>
      <c r="C25" s="69">
        <v>0.69761315769667531</v>
      </c>
      <c r="D25" s="70">
        <v>0.29138432552827048</v>
      </c>
      <c r="E25" s="70">
        <v>0.31019107806138019</v>
      </c>
      <c r="F25" s="70">
        <v>6.980142868131077E-2</v>
      </c>
      <c r="G25" s="70">
        <v>2.058329963021685E-2</v>
      </c>
      <c r="H25" s="70">
        <v>4.5761802087029308E-3</v>
      </c>
      <c r="I25" s="70">
        <v>7.3774674609850238E-4</v>
      </c>
      <c r="J25" s="70">
        <v>2.1090293750573779E-4</v>
      </c>
      <c r="K25" s="70">
        <v>1.2819590318976219E-4</v>
      </c>
      <c r="L25" s="6"/>
      <c r="M25" s="5">
        <v>843475</v>
      </c>
      <c r="N25" s="6">
        <v>352309</v>
      </c>
      <c r="O25" s="6">
        <v>375048</v>
      </c>
      <c r="P25" s="6">
        <v>84396</v>
      </c>
      <c r="Q25" s="6">
        <v>24887</v>
      </c>
      <c r="R25" s="6">
        <v>5533</v>
      </c>
      <c r="S25" s="6">
        <v>892</v>
      </c>
      <c r="T25" s="6">
        <v>255</v>
      </c>
      <c r="U25" s="6">
        <v>155</v>
      </c>
    </row>
    <row r="26" spans="1:21">
      <c r="A26" s="1" t="s">
        <v>27</v>
      </c>
      <c r="B26" s="1" t="s">
        <v>15</v>
      </c>
      <c r="C26" s="69">
        <v>0.13044801573418621</v>
      </c>
      <c r="D26" s="70">
        <v>2.4812110294792683E-5</v>
      </c>
      <c r="E26" s="70">
        <v>3.3984320400434379E-2</v>
      </c>
      <c r="F26" s="70">
        <v>7.0521806950202923E-2</v>
      </c>
      <c r="G26" s="70">
        <v>1.9599085921856739E-2</v>
      </c>
      <c r="H26" s="70">
        <v>5.4305438731869589E-3</v>
      </c>
      <c r="I26" s="70">
        <v>7.5097987158905856E-4</v>
      </c>
      <c r="J26" s="70">
        <v>9.6767230149691463E-5</v>
      </c>
      <c r="K26" s="70">
        <v>3.9699376471668293E-5</v>
      </c>
      <c r="L26" s="6"/>
      <c r="M26" s="5">
        <v>157723</v>
      </c>
      <c r="N26" s="6">
        <v>30</v>
      </c>
      <c r="O26" s="6">
        <v>41090</v>
      </c>
      <c r="P26" s="6">
        <v>85267</v>
      </c>
      <c r="Q26" s="6">
        <v>23697</v>
      </c>
      <c r="R26" s="6">
        <v>6566</v>
      </c>
      <c r="S26" s="6">
        <v>908</v>
      </c>
      <c r="T26" s="6">
        <v>117</v>
      </c>
      <c r="U26" s="6">
        <v>48</v>
      </c>
    </row>
    <row r="27" spans="1:21">
      <c r="A27" s="1" t="s">
        <v>27</v>
      </c>
      <c r="B27" s="1" t="s">
        <v>16</v>
      </c>
      <c r="C27" s="69">
        <v>0.11847948079832138</v>
      </c>
      <c r="D27" s="70">
        <v>0</v>
      </c>
      <c r="E27" s="70">
        <v>2.2330899265313413E-5</v>
      </c>
      <c r="F27" s="70">
        <v>2.306120237832348E-2</v>
      </c>
      <c r="G27" s="70">
        <v>8.5474411684188151E-2</v>
      </c>
      <c r="H27" s="70">
        <v>8.1028081519361299E-3</v>
      </c>
      <c r="I27" s="70">
        <v>1.5143657983255135E-3</v>
      </c>
      <c r="J27" s="70">
        <v>2.4398575123212805E-4</v>
      </c>
      <c r="K27" s="70">
        <v>6.0376135050662194E-5</v>
      </c>
      <c r="L27" s="6"/>
      <c r="M27" s="5">
        <v>143252</v>
      </c>
      <c r="N27" s="6">
        <v>0</v>
      </c>
      <c r="O27" s="6">
        <v>27</v>
      </c>
      <c r="P27" s="6">
        <v>27883</v>
      </c>
      <c r="Q27" s="6">
        <v>103346</v>
      </c>
      <c r="R27" s="6">
        <v>9797</v>
      </c>
      <c r="S27" s="6">
        <v>1831</v>
      </c>
      <c r="T27" s="6">
        <v>295</v>
      </c>
      <c r="U27" s="6">
        <v>73</v>
      </c>
    </row>
    <row r="28" spans="1:21">
      <c r="A28" s="1" t="s">
        <v>27</v>
      </c>
      <c r="B28" s="1" t="s">
        <v>17</v>
      </c>
      <c r="C28" s="69">
        <v>4.0326295791783387E-2</v>
      </c>
      <c r="D28" s="70">
        <v>0</v>
      </c>
      <c r="E28" s="70">
        <v>0</v>
      </c>
      <c r="F28" s="70">
        <v>1.2406055147396342E-5</v>
      </c>
      <c r="G28" s="70">
        <v>7.9423565053631379E-3</v>
      </c>
      <c r="H28" s="70">
        <v>2.9628140903011944E-2</v>
      </c>
      <c r="I28" s="70">
        <v>2.2562478961398146E-3</v>
      </c>
      <c r="J28" s="70">
        <v>3.7548993579452928E-4</v>
      </c>
      <c r="K28" s="70">
        <v>1.1165449632656707E-4</v>
      </c>
      <c r="L28" s="6"/>
      <c r="M28" s="5">
        <v>48758</v>
      </c>
      <c r="N28" s="6">
        <v>0</v>
      </c>
      <c r="O28" s="6">
        <v>0</v>
      </c>
      <c r="P28" s="6">
        <v>15</v>
      </c>
      <c r="Q28" s="6">
        <v>9603</v>
      </c>
      <c r="R28" s="6">
        <v>35823</v>
      </c>
      <c r="S28" s="6">
        <v>2728</v>
      </c>
      <c r="T28" s="6">
        <v>454</v>
      </c>
      <c r="U28" s="6">
        <v>135</v>
      </c>
    </row>
    <row r="29" spans="1:21">
      <c r="A29" s="1" t="s">
        <v>27</v>
      </c>
      <c r="B29" s="1" t="s">
        <v>18</v>
      </c>
      <c r="C29" s="69">
        <v>1.0279657295132609E-2</v>
      </c>
      <c r="D29" s="70">
        <v>0</v>
      </c>
      <c r="E29" s="70">
        <v>0</v>
      </c>
      <c r="F29" s="70">
        <v>0</v>
      </c>
      <c r="G29" s="70">
        <v>4.9624220589585367E-6</v>
      </c>
      <c r="H29" s="70">
        <v>2.1230895708910938E-3</v>
      </c>
      <c r="I29" s="70">
        <v>7.4403248070651655E-3</v>
      </c>
      <c r="J29" s="70">
        <v>5.0947533138640975E-4</v>
      </c>
      <c r="K29" s="70">
        <v>2.0180516373098048E-4</v>
      </c>
      <c r="L29" s="6"/>
      <c r="M29" s="5">
        <v>12429</v>
      </c>
      <c r="N29" s="6">
        <v>0</v>
      </c>
      <c r="O29" s="6">
        <v>0</v>
      </c>
      <c r="P29" s="6">
        <v>0</v>
      </c>
      <c r="Q29" s="6">
        <v>6</v>
      </c>
      <c r="R29" s="6">
        <v>2567</v>
      </c>
      <c r="S29" s="6">
        <v>8996</v>
      </c>
      <c r="T29" s="6">
        <v>616</v>
      </c>
      <c r="U29" s="6">
        <v>244</v>
      </c>
    </row>
    <row r="30" spans="1:21">
      <c r="A30" s="1" t="s">
        <v>27</v>
      </c>
      <c r="B30" s="1" t="s">
        <v>19</v>
      </c>
      <c r="C30" s="69">
        <v>2.1495558218722062E-3</v>
      </c>
      <c r="D30" s="70">
        <v>0</v>
      </c>
      <c r="E30" s="70">
        <v>0</v>
      </c>
      <c r="F30" s="70">
        <v>0</v>
      </c>
      <c r="G30" s="70">
        <v>0</v>
      </c>
      <c r="H30" s="70">
        <v>7.443633088437805E-6</v>
      </c>
      <c r="I30" s="70">
        <v>6.5586678212568655E-4</v>
      </c>
      <c r="J30" s="70">
        <v>1.2769966098386634E-3</v>
      </c>
      <c r="K30" s="70">
        <v>2.0924879681941829E-4</v>
      </c>
      <c r="L30" s="6"/>
      <c r="M30" s="5">
        <v>2599</v>
      </c>
      <c r="N30" s="6">
        <v>0</v>
      </c>
      <c r="O30" s="6">
        <v>0</v>
      </c>
      <c r="P30" s="6">
        <v>0</v>
      </c>
      <c r="Q30" s="6">
        <v>0</v>
      </c>
      <c r="R30" s="6">
        <v>9</v>
      </c>
      <c r="S30" s="6">
        <v>793</v>
      </c>
      <c r="T30" s="6">
        <v>1544</v>
      </c>
      <c r="U30" s="6">
        <v>253</v>
      </c>
    </row>
    <row r="31" spans="1:21">
      <c r="A31" s="1" t="s">
        <v>27</v>
      </c>
      <c r="B31" s="1" t="s">
        <v>20</v>
      </c>
      <c r="C31" s="69">
        <v>5.1691896447484753E-4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1.1000035564024756E-4</v>
      </c>
      <c r="K31" s="70">
        <v>4.0691860883460001E-4</v>
      </c>
      <c r="L31" s="6"/>
      <c r="M31" s="5">
        <v>625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133</v>
      </c>
      <c r="U31" s="6">
        <v>492</v>
      </c>
    </row>
    <row r="32" spans="1:21">
      <c r="A32" s="1" t="s">
        <v>27</v>
      </c>
      <c r="B32" s="1" t="s">
        <v>21</v>
      </c>
      <c r="C32" s="69">
        <v>1.3233125490556098E-4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1.3233125490556098E-4</v>
      </c>
      <c r="L32" s="6"/>
      <c r="M32" s="5">
        <v>160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160</v>
      </c>
    </row>
    <row r="33" spans="1:21">
      <c r="A33" s="1" t="s">
        <v>27</v>
      </c>
      <c r="B33" s="1" t="s">
        <v>22</v>
      </c>
      <c r="C33" s="69">
        <v>5.45866426485439E-5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5.45866426485439E-5</v>
      </c>
      <c r="L33" s="6"/>
      <c r="M33" s="5">
        <v>66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66</v>
      </c>
    </row>
    <row r="34" spans="1:21">
      <c r="A34" s="4" t="s">
        <v>25</v>
      </c>
      <c r="B34" s="4" t="s">
        <v>13</v>
      </c>
      <c r="C34" s="69">
        <f t="array" ref="C34:K43">M34:U43/M34</f>
        <v>1</v>
      </c>
      <c r="D34" s="69">
        <v>0.32882508900011498</v>
      </c>
      <c r="E34" s="69">
        <v>0.33081447650050272</v>
      </c>
      <c r="F34" s="69">
        <v>0.15574837646638068</v>
      </c>
      <c r="G34" s="69">
        <v>0.12889506653796395</v>
      </c>
      <c r="H34" s="69">
        <v>4.2799429961334443E-2</v>
      </c>
      <c r="I34" s="69">
        <v>9.6869166637775471E-3</v>
      </c>
      <c r="J34" s="69">
        <v>2.1946671094623862E-3</v>
      </c>
      <c r="K34" s="69">
        <v>1.0359777604633297E-3</v>
      </c>
      <c r="L34" s="5"/>
      <c r="M34" s="5">
        <v>2192132</v>
      </c>
      <c r="N34" s="5">
        <v>720828</v>
      </c>
      <c r="O34" s="5">
        <v>725189</v>
      </c>
      <c r="P34" s="5">
        <v>341421</v>
      </c>
      <c r="Q34" s="5">
        <v>282555</v>
      </c>
      <c r="R34" s="5">
        <v>93822</v>
      </c>
      <c r="S34" s="5">
        <v>21235</v>
      </c>
      <c r="T34" s="5">
        <v>4811</v>
      </c>
      <c r="U34" s="5">
        <v>2271</v>
      </c>
    </row>
    <row r="35" spans="1:21">
      <c r="A35" s="1" t="s">
        <v>25</v>
      </c>
      <c r="B35" s="1" t="s">
        <v>14</v>
      </c>
      <c r="C35" s="69">
        <v>0.71842708377050291</v>
      </c>
      <c r="D35" s="70">
        <v>0.32879087573193583</v>
      </c>
      <c r="E35" s="70">
        <v>0.29628827096178517</v>
      </c>
      <c r="F35" s="70">
        <v>6.7110465975589062E-2</v>
      </c>
      <c r="G35" s="70">
        <v>2.1725425293732312E-2</v>
      </c>
      <c r="H35" s="70">
        <v>3.9108046413263431E-3</v>
      </c>
      <c r="I35" s="70">
        <v>4.680375086901701E-4</v>
      </c>
      <c r="J35" s="70">
        <v>8.4392728175128134E-5</v>
      </c>
      <c r="K35" s="70">
        <v>4.8810929268857897E-5</v>
      </c>
      <c r="L35" s="6"/>
      <c r="M35" s="5">
        <v>1574887</v>
      </c>
      <c r="N35" s="6">
        <v>720753</v>
      </c>
      <c r="O35" s="6">
        <v>649503</v>
      </c>
      <c r="P35" s="6">
        <v>147115</v>
      </c>
      <c r="Q35" s="6">
        <v>47625</v>
      </c>
      <c r="R35" s="6">
        <v>8573</v>
      </c>
      <c r="S35" s="6">
        <v>1026</v>
      </c>
      <c r="T35" s="6">
        <v>185</v>
      </c>
      <c r="U35" s="6">
        <v>107</v>
      </c>
    </row>
    <row r="36" spans="1:21">
      <c r="A36" s="1" t="s">
        <v>25</v>
      </c>
      <c r="B36" s="1" t="s">
        <v>15</v>
      </c>
      <c r="C36" s="69">
        <v>0.12794986798240252</v>
      </c>
      <c r="D36" s="70">
        <v>3.4213268179106003E-5</v>
      </c>
      <c r="E36" s="70">
        <v>3.4517994354354577E-2</v>
      </c>
      <c r="F36" s="70">
        <v>6.813732019787129E-2</v>
      </c>
      <c r="G36" s="70">
        <v>1.9241542023929217E-2</v>
      </c>
      <c r="H36" s="70">
        <v>5.2227694317677946E-3</v>
      </c>
      <c r="I36" s="70">
        <v>6.3362972667704322E-4</v>
      </c>
      <c r="J36" s="70">
        <v>1.2864188835343856E-4</v>
      </c>
      <c r="K36" s="70">
        <v>3.3757091270051259E-5</v>
      </c>
      <c r="L36" s="6"/>
      <c r="M36" s="5">
        <v>280483</v>
      </c>
      <c r="N36" s="6">
        <v>75</v>
      </c>
      <c r="O36" s="6">
        <v>75668</v>
      </c>
      <c r="P36" s="6">
        <v>149366</v>
      </c>
      <c r="Q36" s="6">
        <v>42180</v>
      </c>
      <c r="R36" s="6">
        <v>11449</v>
      </c>
      <c r="S36" s="6">
        <v>1389</v>
      </c>
      <c r="T36" s="6">
        <v>282</v>
      </c>
      <c r="U36" s="6">
        <v>74</v>
      </c>
    </row>
    <row r="37" spans="1:21">
      <c r="A37" s="1" t="s">
        <v>25</v>
      </c>
      <c r="B37" s="1" t="s">
        <v>16</v>
      </c>
      <c r="C37" s="69">
        <v>0.11110918503082844</v>
      </c>
      <c r="D37" s="70">
        <v>0</v>
      </c>
      <c r="E37" s="70">
        <v>8.2111843629854407E-6</v>
      </c>
      <c r="F37" s="70">
        <v>2.0497853231465989E-2</v>
      </c>
      <c r="G37" s="70">
        <v>8.1711776480613396E-2</v>
      </c>
      <c r="H37" s="70">
        <v>7.250475792516144E-3</v>
      </c>
      <c r="I37" s="70">
        <v>1.3311242206217508E-3</v>
      </c>
      <c r="J37" s="70">
        <v>2.1622785489194994E-4</v>
      </c>
      <c r="K37" s="70">
        <v>9.3516266356223079E-5</v>
      </c>
      <c r="L37" s="6"/>
      <c r="M37" s="5">
        <v>243566</v>
      </c>
      <c r="N37" s="6">
        <v>0</v>
      </c>
      <c r="O37" s="6">
        <v>18</v>
      </c>
      <c r="P37" s="6">
        <v>44934</v>
      </c>
      <c r="Q37" s="6">
        <v>179123</v>
      </c>
      <c r="R37" s="6">
        <v>15894</v>
      </c>
      <c r="S37" s="6">
        <v>2918</v>
      </c>
      <c r="T37" s="6">
        <v>474</v>
      </c>
      <c r="U37" s="6">
        <v>205</v>
      </c>
    </row>
    <row r="38" spans="1:21">
      <c r="A38" s="1" t="s">
        <v>25</v>
      </c>
      <c r="B38" s="1" t="s">
        <v>17</v>
      </c>
      <c r="C38" s="69">
        <v>3.3496614254980996E-2</v>
      </c>
      <c r="D38" s="70">
        <v>0</v>
      </c>
      <c r="E38" s="70">
        <v>0</v>
      </c>
      <c r="F38" s="70">
        <v>2.7370614543284804E-6</v>
      </c>
      <c r="G38" s="70">
        <v>6.2149542089618695E-3</v>
      </c>
      <c r="H38" s="70">
        <v>2.500898668510838E-2</v>
      </c>
      <c r="I38" s="70">
        <v>1.810109975129235E-3</v>
      </c>
      <c r="J38" s="70">
        <v>3.3848326651862205E-4</v>
      </c>
      <c r="K38" s="70">
        <v>1.2134305780856262E-4</v>
      </c>
      <c r="L38" s="6"/>
      <c r="M38" s="5">
        <v>73429</v>
      </c>
      <c r="N38" s="6">
        <v>0</v>
      </c>
      <c r="O38" s="6">
        <v>0</v>
      </c>
      <c r="P38" s="6">
        <v>6</v>
      </c>
      <c r="Q38" s="6">
        <v>13624</v>
      </c>
      <c r="R38" s="6">
        <v>54823</v>
      </c>
      <c r="S38" s="6">
        <v>3968</v>
      </c>
      <c r="T38" s="6">
        <v>742</v>
      </c>
      <c r="U38" s="6">
        <v>266</v>
      </c>
    </row>
    <row r="39" spans="1:21">
      <c r="A39" s="1" t="s">
        <v>25</v>
      </c>
      <c r="B39" s="1" t="s">
        <v>18</v>
      </c>
      <c r="C39" s="69">
        <v>7.1797683716126586E-3</v>
      </c>
      <c r="D39" s="70">
        <v>0</v>
      </c>
      <c r="E39" s="70">
        <v>0</v>
      </c>
      <c r="F39" s="70">
        <v>0</v>
      </c>
      <c r="G39" s="70">
        <v>1.3685307271642402E-6</v>
      </c>
      <c r="H39" s="70">
        <v>1.4063934106157841E-3</v>
      </c>
      <c r="I39" s="70">
        <v>5.1721337948627179E-3</v>
      </c>
      <c r="J39" s="70">
        <v>4.3564894814728309E-4</v>
      </c>
      <c r="K39" s="70">
        <v>1.6422368725970882E-4</v>
      </c>
      <c r="L39" s="6"/>
      <c r="M39" s="5">
        <v>15739</v>
      </c>
      <c r="N39" s="6">
        <v>0</v>
      </c>
      <c r="O39" s="6">
        <v>0</v>
      </c>
      <c r="P39" s="6">
        <v>0</v>
      </c>
      <c r="Q39" s="6">
        <v>3</v>
      </c>
      <c r="R39" s="6">
        <v>3083</v>
      </c>
      <c r="S39" s="6">
        <v>11338</v>
      </c>
      <c r="T39" s="6">
        <v>955</v>
      </c>
      <c r="U39" s="6">
        <v>360</v>
      </c>
    </row>
    <row r="40" spans="1:21">
      <c r="A40" s="1" t="s">
        <v>25</v>
      </c>
      <c r="B40" s="1" t="s">
        <v>19</v>
      </c>
      <c r="C40" s="69">
        <v>1.3653374888008569E-3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2.7188143779662905E-4</v>
      </c>
      <c r="J40" s="70">
        <v>9.2558294847208103E-4</v>
      </c>
      <c r="K40" s="70">
        <v>1.6787310253214678E-4</v>
      </c>
      <c r="L40" s="6"/>
      <c r="M40" s="5">
        <v>2993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596</v>
      </c>
      <c r="T40" s="6">
        <v>2029</v>
      </c>
      <c r="U40" s="6">
        <v>368</v>
      </c>
    </row>
    <row r="41" spans="1:21">
      <c r="A41" s="1" t="s">
        <v>25</v>
      </c>
      <c r="B41" s="1" t="s">
        <v>20</v>
      </c>
      <c r="C41" s="69">
        <v>3.5308092760837393E-4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6.5689474903883526E-5</v>
      </c>
      <c r="K41" s="70">
        <v>2.8739145270449044E-4</v>
      </c>
      <c r="L41" s="6"/>
      <c r="M41" s="5">
        <v>774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144</v>
      </c>
      <c r="U41" s="6">
        <v>630</v>
      </c>
    </row>
    <row r="42" spans="1:21">
      <c r="A42" s="1" t="s">
        <v>25</v>
      </c>
      <c r="B42" s="1" t="s">
        <v>21</v>
      </c>
      <c r="C42" s="69">
        <v>7.937478217552593E-5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7.937478217552593E-5</v>
      </c>
      <c r="L42" s="6"/>
      <c r="M42" s="5">
        <v>174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174</v>
      </c>
    </row>
    <row r="43" spans="1:21">
      <c r="A43" s="1" t="s">
        <v>25</v>
      </c>
      <c r="B43" s="1" t="s">
        <v>22</v>
      </c>
      <c r="C43" s="69">
        <v>3.9687391087762965E-5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3.9687391087762965E-5</v>
      </c>
      <c r="L43" s="6"/>
      <c r="M43" s="5">
        <v>87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87</v>
      </c>
    </row>
  </sheetData>
  <mergeCells count="2">
    <mergeCell ref="C1:K1"/>
    <mergeCell ref="M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J1" zoomScale="90" zoomScaleNormal="90" zoomScalePageLayoutView="90" workbookViewId="0">
      <selection activeCell="M16" sqref="M16"/>
    </sheetView>
  </sheetViews>
  <sheetFormatPr baseColWidth="10" defaultColWidth="8.83203125" defaultRowHeight="14" x14ac:dyDescent="0"/>
  <cols>
    <col min="1" max="1" width="21.1640625" customWidth="1"/>
    <col min="2" max="10" width="12.6640625" customWidth="1"/>
    <col min="12" max="12" width="21.1640625" customWidth="1"/>
    <col min="13" max="21" width="12.6640625" customWidth="1"/>
  </cols>
  <sheetData>
    <row r="1" spans="1:21">
      <c r="A1" s="21" t="s">
        <v>28</v>
      </c>
      <c r="B1" s="75" t="s">
        <v>0</v>
      </c>
      <c r="C1" s="75"/>
      <c r="D1" s="75"/>
      <c r="E1" s="75"/>
      <c r="F1" s="75"/>
      <c r="G1" s="75"/>
      <c r="H1" s="75"/>
      <c r="I1" s="76"/>
      <c r="J1" s="22" t="s">
        <v>29</v>
      </c>
      <c r="L1" s="21" t="s">
        <v>28</v>
      </c>
      <c r="M1" s="75" t="s">
        <v>0</v>
      </c>
      <c r="N1" s="75"/>
      <c r="O1" s="75"/>
      <c r="P1" s="75"/>
      <c r="Q1" s="75"/>
      <c r="R1" s="75"/>
      <c r="S1" s="75"/>
      <c r="T1" s="76"/>
      <c r="U1" s="22" t="s">
        <v>31</v>
      </c>
    </row>
    <row r="2" spans="1:21" ht="42" customHeight="1">
      <c r="A2" s="23" t="s">
        <v>2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6" t="s">
        <v>11</v>
      </c>
      <c r="J2" s="24" t="s">
        <v>3</v>
      </c>
      <c r="L2" s="23" t="s">
        <v>2</v>
      </c>
      <c r="M2" s="10" t="s">
        <v>4</v>
      </c>
      <c r="N2" s="10" t="s">
        <v>5</v>
      </c>
      <c r="O2" s="10" t="s">
        <v>6</v>
      </c>
      <c r="P2" s="10" t="s">
        <v>7</v>
      </c>
      <c r="Q2" s="10" t="s">
        <v>8</v>
      </c>
      <c r="R2" s="10" t="s">
        <v>9</v>
      </c>
      <c r="S2" s="10" t="s">
        <v>10</v>
      </c>
      <c r="T2" s="16" t="s">
        <v>11</v>
      </c>
      <c r="U2" s="24" t="s">
        <v>3</v>
      </c>
    </row>
    <row r="3" spans="1:21">
      <c r="A3" s="25" t="s">
        <v>14</v>
      </c>
      <c r="B3" s="11">
        <v>7222289</v>
      </c>
      <c r="C3" s="11">
        <v>7409683</v>
      </c>
      <c r="D3" s="11">
        <v>1568592</v>
      </c>
      <c r="E3" s="11">
        <v>509670</v>
      </c>
      <c r="F3" s="11">
        <v>109670</v>
      </c>
      <c r="G3" s="11">
        <v>18940</v>
      </c>
      <c r="H3" s="11">
        <v>4187</v>
      </c>
      <c r="I3" s="13">
        <v>2893</v>
      </c>
      <c r="J3" s="26">
        <v>16845924</v>
      </c>
      <c r="L3" s="25" t="s">
        <v>14</v>
      </c>
      <c r="M3" s="30">
        <f t="array" ref="M3:U3">B3:J3/J3</f>
        <v>0.42872620106798537</v>
      </c>
      <c r="N3" s="30">
        <v>0.43985019759082378</v>
      </c>
      <c r="O3" s="30">
        <v>9.3114037555909662E-2</v>
      </c>
      <c r="P3" s="30">
        <v>3.0254796353111887E-2</v>
      </c>
      <c r="Q3" s="30">
        <v>6.5101801480286865E-3</v>
      </c>
      <c r="R3" s="30">
        <v>1.1243075773106894E-3</v>
      </c>
      <c r="S3" s="30">
        <v>2.4854677012670838E-4</v>
      </c>
      <c r="T3" s="31">
        <v>1.7173293670326423E-4</v>
      </c>
      <c r="U3" s="32">
        <v>1</v>
      </c>
    </row>
    <row r="4" spans="1:21">
      <c r="A4" s="25" t="s">
        <v>15</v>
      </c>
      <c r="B4" s="11">
        <v>1145</v>
      </c>
      <c r="C4" s="11">
        <v>717034</v>
      </c>
      <c r="D4" s="11">
        <v>1647055</v>
      </c>
      <c r="E4" s="11">
        <v>436926</v>
      </c>
      <c r="F4" s="11">
        <v>128383</v>
      </c>
      <c r="G4" s="11">
        <v>20934</v>
      </c>
      <c r="H4" s="11">
        <v>3632</v>
      </c>
      <c r="I4" s="13">
        <v>1445</v>
      </c>
      <c r="J4" s="26">
        <v>2956554</v>
      </c>
      <c r="L4" s="25" t="s">
        <v>15</v>
      </c>
      <c r="M4" s="30">
        <f t="array" ref="M4:U4">B4:J4/J4</f>
        <v>3.8727518590900083E-4</v>
      </c>
      <c r="N4" s="30">
        <v>0.24252355952233581</v>
      </c>
      <c r="O4" s="30">
        <v>0.55708605356100382</v>
      </c>
      <c r="P4" s="30">
        <v>0.14778218155325423</v>
      </c>
      <c r="Q4" s="30">
        <v>4.3423187941096293E-2</v>
      </c>
      <c r="R4" s="30">
        <v>7.0805403858681427E-3</v>
      </c>
      <c r="S4" s="30">
        <v>1.2284571835995553E-3</v>
      </c>
      <c r="T4" s="31">
        <v>4.8874466693319318E-4</v>
      </c>
      <c r="U4" s="32">
        <v>1</v>
      </c>
    </row>
    <row r="5" spans="1:21">
      <c r="A5" s="25" t="s">
        <v>16</v>
      </c>
      <c r="B5" s="11">
        <v>0</v>
      </c>
      <c r="C5" s="11">
        <v>643</v>
      </c>
      <c r="D5" s="11">
        <v>484185</v>
      </c>
      <c r="E5" s="11">
        <v>2062773</v>
      </c>
      <c r="F5" s="11">
        <v>191132</v>
      </c>
      <c r="G5" s="11">
        <v>43853</v>
      </c>
      <c r="H5" s="11">
        <v>7675</v>
      </c>
      <c r="I5" s="13">
        <v>3577</v>
      </c>
      <c r="J5" s="26">
        <v>2793838</v>
      </c>
      <c r="L5" s="25" t="s">
        <v>16</v>
      </c>
      <c r="M5" s="30">
        <f t="array" ref="M5:U5">B5:J5/J5</f>
        <v>0</v>
      </c>
      <c r="N5" s="30">
        <v>2.3014935010548214E-4</v>
      </c>
      <c r="O5" s="30">
        <v>0.17330460821278829</v>
      </c>
      <c r="P5" s="30">
        <v>0.73832949512462787</v>
      </c>
      <c r="Q5" s="30">
        <v>6.8411983801494575E-2</v>
      </c>
      <c r="R5" s="30">
        <v>1.5696328849417896E-2</v>
      </c>
      <c r="S5" s="30">
        <v>2.7471170483041609E-3</v>
      </c>
      <c r="T5" s="31">
        <v>1.2803176132617567E-3</v>
      </c>
      <c r="U5" s="32">
        <v>1</v>
      </c>
    </row>
    <row r="6" spans="1:21">
      <c r="A6" s="25" t="s">
        <v>17</v>
      </c>
      <c r="B6" s="11">
        <v>0</v>
      </c>
      <c r="C6" s="11">
        <v>0</v>
      </c>
      <c r="D6" s="11">
        <v>354</v>
      </c>
      <c r="E6" s="11">
        <v>167572</v>
      </c>
      <c r="F6" s="11">
        <v>690059</v>
      </c>
      <c r="G6" s="11">
        <v>60875</v>
      </c>
      <c r="H6" s="11">
        <v>12644</v>
      </c>
      <c r="I6" s="13">
        <v>5819</v>
      </c>
      <c r="J6" s="26">
        <v>937323</v>
      </c>
      <c r="L6" s="25" t="s">
        <v>17</v>
      </c>
      <c r="M6" s="30">
        <f t="array" ref="M6:U6">B6:J6/J6</f>
        <v>0</v>
      </c>
      <c r="N6" s="30">
        <v>0</v>
      </c>
      <c r="O6" s="30">
        <v>3.7767130434225983E-4</v>
      </c>
      <c r="P6" s="30">
        <v>0.178777219805766</v>
      </c>
      <c r="Q6" s="30">
        <v>0.73620192825738828</v>
      </c>
      <c r="R6" s="30">
        <v>6.4945595061680975E-2</v>
      </c>
      <c r="S6" s="30">
        <v>1.3489480147185122E-2</v>
      </c>
      <c r="T6" s="31">
        <v>6.2081054236373164E-3</v>
      </c>
      <c r="U6" s="32">
        <v>1</v>
      </c>
    </row>
    <row r="7" spans="1:21">
      <c r="A7" s="25" t="s">
        <v>18</v>
      </c>
      <c r="B7" s="11">
        <v>0</v>
      </c>
      <c r="C7" s="11">
        <v>0</v>
      </c>
      <c r="D7" s="11">
        <v>0</v>
      </c>
      <c r="E7" s="11">
        <v>102</v>
      </c>
      <c r="F7" s="11">
        <v>43675</v>
      </c>
      <c r="G7" s="11">
        <v>177096</v>
      </c>
      <c r="H7" s="11">
        <v>15280</v>
      </c>
      <c r="I7" s="13">
        <v>7963</v>
      </c>
      <c r="J7" s="26">
        <v>244116</v>
      </c>
      <c r="L7" s="25" t="s">
        <v>18</v>
      </c>
      <c r="M7" s="30">
        <f t="array" ref="M7:U7">B7:J7/J7</f>
        <v>0</v>
      </c>
      <c r="N7" s="30">
        <v>0</v>
      </c>
      <c r="O7" s="30">
        <v>0</v>
      </c>
      <c r="P7" s="30">
        <v>4.1783414442314311E-4</v>
      </c>
      <c r="Q7" s="30">
        <v>0.17891084566353702</v>
      </c>
      <c r="R7" s="30">
        <v>0.7254583886349113</v>
      </c>
      <c r="S7" s="30">
        <v>6.2593193399859082E-2</v>
      </c>
      <c r="T7" s="31">
        <v>3.2619738157269491E-2</v>
      </c>
      <c r="U7" s="32">
        <v>1</v>
      </c>
    </row>
    <row r="8" spans="1:21">
      <c r="A8" s="25" t="s">
        <v>19</v>
      </c>
      <c r="B8" s="11">
        <v>0</v>
      </c>
      <c r="C8" s="11">
        <v>0</v>
      </c>
      <c r="D8" s="11">
        <v>0</v>
      </c>
      <c r="E8" s="11">
        <v>0</v>
      </c>
      <c r="F8" s="11">
        <v>48</v>
      </c>
      <c r="G8" s="11">
        <v>13548</v>
      </c>
      <c r="H8" s="11">
        <v>31533</v>
      </c>
      <c r="I8" s="13">
        <v>8334</v>
      </c>
      <c r="J8" s="26">
        <v>53463</v>
      </c>
      <c r="L8" s="25" t="s">
        <v>19</v>
      </c>
      <c r="M8" s="30">
        <f t="array" ref="M8:U8">B8:J8/J8</f>
        <v>0</v>
      </c>
      <c r="N8" s="30">
        <v>0</v>
      </c>
      <c r="O8" s="30">
        <v>0</v>
      </c>
      <c r="P8" s="30">
        <v>0</v>
      </c>
      <c r="Q8" s="30">
        <v>8.9781718197632005E-4</v>
      </c>
      <c r="R8" s="30">
        <v>0.25340889961281632</v>
      </c>
      <c r="S8" s="30">
        <v>0.58980977498456877</v>
      </c>
      <c r="T8" s="31">
        <v>0.15588350822063857</v>
      </c>
      <c r="U8" s="32">
        <v>1</v>
      </c>
    </row>
    <row r="9" spans="1:21">
      <c r="A9" s="25" t="s">
        <v>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21</v>
      </c>
      <c r="H9" s="11">
        <v>2840</v>
      </c>
      <c r="I9" s="13">
        <v>11856</v>
      </c>
      <c r="J9" s="26">
        <v>14717</v>
      </c>
      <c r="L9" s="25" t="s">
        <v>20</v>
      </c>
      <c r="M9" s="30">
        <f t="array" ref="M9:U9">B9:J9/J9</f>
        <v>0</v>
      </c>
      <c r="N9" s="30">
        <v>0</v>
      </c>
      <c r="O9" s="30">
        <v>0</v>
      </c>
      <c r="P9" s="30">
        <v>0</v>
      </c>
      <c r="Q9" s="30">
        <v>0</v>
      </c>
      <c r="R9" s="30">
        <v>1.4269212475368622E-3</v>
      </c>
      <c r="S9" s="30">
        <v>0.19297411157165184</v>
      </c>
      <c r="T9" s="31">
        <v>0.80559896718081125</v>
      </c>
      <c r="U9" s="32">
        <v>1</v>
      </c>
    </row>
    <row r="10" spans="1:21">
      <c r="A10" s="25" t="s">
        <v>21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6</v>
      </c>
      <c r="I10" s="13">
        <v>4462</v>
      </c>
      <c r="J10" s="26">
        <v>4468</v>
      </c>
      <c r="L10" s="25" t="s">
        <v>21</v>
      </c>
      <c r="M10" s="30">
        <f t="array" ref="M10:U10">B10:J10/J10</f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1.3428827215756492E-3</v>
      </c>
      <c r="T10" s="31">
        <v>0.99865711727842432</v>
      </c>
      <c r="U10" s="32">
        <v>1</v>
      </c>
    </row>
    <row r="11" spans="1:21">
      <c r="A11" s="27" t="s">
        <v>22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5">
        <v>2290</v>
      </c>
      <c r="J11" s="26">
        <v>2290</v>
      </c>
      <c r="L11" s="27" t="s">
        <v>22</v>
      </c>
      <c r="M11" s="30">
        <f t="array" ref="M11:U11">B11:J11/J11</f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1">
        <v>1</v>
      </c>
      <c r="U11" s="32">
        <v>1</v>
      </c>
    </row>
    <row r="12" spans="1:21" ht="15" thickBot="1">
      <c r="A12" s="28" t="s">
        <v>13</v>
      </c>
      <c r="B12" s="12">
        <v>7223434</v>
      </c>
      <c r="C12" s="12">
        <v>8127360</v>
      </c>
      <c r="D12" s="12">
        <v>3700186</v>
      </c>
      <c r="E12" s="12">
        <v>3177043</v>
      </c>
      <c r="F12" s="12">
        <v>1162967</v>
      </c>
      <c r="G12" s="12">
        <v>335267</v>
      </c>
      <c r="H12" s="12">
        <v>77797</v>
      </c>
      <c r="I12" s="12">
        <v>48639</v>
      </c>
      <c r="J12" s="29">
        <v>23852693</v>
      </c>
      <c r="L12" s="28" t="s">
        <v>13</v>
      </c>
      <c r="M12" s="37">
        <f t="array" ref="M12:U12">B12:J12/J12</f>
        <v>0.30283515576207687</v>
      </c>
      <c r="N12" s="38">
        <v>0.34073133796674449</v>
      </c>
      <c r="O12" s="38">
        <v>0.1551265511194061</v>
      </c>
      <c r="P12" s="38">
        <v>0.133194310596292</v>
      </c>
      <c r="Q12" s="38">
        <v>4.8756213816192578E-2</v>
      </c>
      <c r="R12" s="38">
        <v>1.4055729472558927E-2</v>
      </c>
      <c r="S12" s="38">
        <v>3.2615604451874678E-3</v>
      </c>
      <c r="T12" s="39">
        <v>2.0391408215416178E-3</v>
      </c>
      <c r="U12" s="40">
        <v>1</v>
      </c>
    </row>
    <row r="13" spans="1:21" ht="15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21">
      <c r="A14" s="21" t="s">
        <v>28</v>
      </c>
      <c r="B14" s="75" t="s">
        <v>0</v>
      </c>
      <c r="C14" s="75"/>
      <c r="D14" s="75"/>
      <c r="E14" s="75"/>
      <c r="F14" s="75"/>
      <c r="G14" s="75"/>
      <c r="H14" s="75"/>
      <c r="I14" s="76"/>
      <c r="J14" s="22" t="s">
        <v>30</v>
      </c>
      <c r="L14" s="21" t="s">
        <v>28</v>
      </c>
      <c r="M14" s="75" t="s">
        <v>0</v>
      </c>
      <c r="N14" s="75"/>
      <c r="O14" s="75"/>
      <c r="P14" s="75"/>
      <c r="Q14" s="75"/>
      <c r="R14" s="75"/>
      <c r="S14" s="75"/>
      <c r="T14" s="76"/>
      <c r="U14" s="22" t="s">
        <v>32</v>
      </c>
    </row>
    <row r="15" spans="1:21" ht="42">
      <c r="A15" s="23" t="s">
        <v>2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10" t="s">
        <v>9</v>
      </c>
      <c r="H15" s="10" t="s">
        <v>10</v>
      </c>
      <c r="I15" s="16" t="s">
        <v>11</v>
      </c>
      <c r="J15" s="24" t="s">
        <v>3</v>
      </c>
      <c r="L15" s="23" t="s">
        <v>2</v>
      </c>
      <c r="M15" s="10" t="s">
        <v>4</v>
      </c>
      <c r="N15" s="10" t="s">
        <v>5</v>
      </c>
      <c r="O15" s="10" t="s">
        <v>6</v>
      </c>
      <c r="P15" s="10" t="s">
        <v>7</v>
      </c>
      <c r="Q15" s="10" t="s">
        <v>8</v>
      </c>
      <c r="R15" s="10" t="s">
        <v>9</v>
      </c>
      <c r="S15" s="10" t="s">
        <v>10</v>
      </c>
      <c r="T15" s="16" t="s">
        <v>11</v>
      </c>
      <c r="U15" s="24" t="s">
        <v>3</v>
      </c>
    </row>
    <row r="16" spans="1:21">
      <c r="A16" s="25" t="s">
        <v>14</v>
      </c>
      <c r="B16" s="30">
        <f t="array" ref="B16:B25">B3:B12/B12</f>
        <v>0.99984148813431395</v>
      </c>
      <c r="C16" s="30">
        <f t="array" ref="C16:C25">C3:C12/C12</f>
        <v>0.91169617194267261</v>
      </c>
      <c r="D16" s="30">
        <f t="array" ref="D16:D25">D3:D12/D12</f>
        <v>0.42392247308648806</v>
      </c>
      <c r="E16" s="30">
        <f t="array" ref="E16:E25">E3:E12/E12</f>
        <v>0.16042275789153626</v>
      </c>
      <c r="F16" s="30">
        <f t="array" ref="F16:F25">F3:F12/F12</f>
        <v>9.4301901945627001E-2</v>
      </c>
      <c r="G16" s="30">
        <f t="array" ref="G16:G25">G3:G12/G12</f>
        <v>5.6492288235943294E-2</v>
      </c>
      <c r="H16" s="30">
        <f t="array" ref="H16:H25">H3:H12/H12</f>
        <v>5.3819556024011207E-2</v>
      </c>
      <c r="I16" s="30">
        <f t="array" ref="I16:I25">I3:I12/I12</f>
        <v>5.9479018894302925E-2</v>
      </c>
      <c r="J16" s="41">
        <f t="array" ref="J16:J25">J3:J12/J12</f>
        <v>0.70624830496078572</v>
      </c>
      <c r="L16" s="25" t="s">
        <v>14</v>
      </c>
      <c r="M16" s="30">
        <f t="array" ref="M16:U25">B3:J12/J12</f>
        <v>0.30278715279654167</v>
      </c>
      <c r="N16" s="30">
        <v>0.31064345648518599</v>
      </c>
      <c r="O16" s="30">
        <v>6.5761631191916151E-2</v>
      </c>
      <c r="P16" s="30">
        <v>2.1367398641319032E-2</v>
      </c>
      <c r="Q16" s="30">
        <v>4.5978036945346175E-3</v>
      </c>
      <c r="R16" s="30">
        <v>7.9404032073024204E-4</v>
      </c>
      <c r="S16" s="30">
        <v>1.7553573510546586E-4</v>
      </c>
      <c r="T16" s="31">
        <v>1.2128609545261828E-4</v>
      </c>
      <c r="U16" s="32">
        <v>0.70624830496078572</v>
      </c>
    </row>
    <row r="17" spans="1:21">
      <c r="A17" s="25" t="s">
        <v>15</v>
      </c>
      <c r="B17" s="30">
        <v>1.5851186568604351E-4</v>
      </c>
      <c r="C17" s="30">
        <v>8.8224712575793368E-2</v>
      </c>
      <c r="D17" s="30">
        <v>0.44512762331407124</v>
      </c>
      <c r="E17" s="30">
        <v>0.13752599508410809</v>
      </c>
      <c r="F17" s="30">
        <v>0.11039264226757939</v>
      </c>
      <c r="G17" s="30">
        <v>6.243978679679181E-2</v>
      </c>
      <c r="H17" s="30">
        <v>4.6685604843374424E-2</v>
      </c>
      <c r="I17" s="30">
        <v>2.9708669997327249E-2</v>
      </c>
      <c r="J17" s="42">
        <v>0.12395053254573812</v>
      </c>
      <c r="L17" s="25" t="s">
        <v>15</v>
      </c>
      <c r="M17" s="30">
        <v>4.800296553517039E-5</v>
      </c>
      <c r="N17" s="30">
        <v>3.006092435768154E-2</v>
      </c>
      <c r="O17" s="30">
        <v>6.9051113012690013E-2</v>
      </c>
      <c r="P17" s="30">
        <v>1.8317680104296817E-2</v>
      </c>
      <c r="Q17" s="30">
        <v>5.3823272701325588E-3</v>
      </c>
      <c r="R17" s="30">
        <v>8.7763675153996242E-4</v>
      </c>
      <c r="S17" s="30">
        <v>1.522679221168025E-4</v>
      </c>
      <c r="T17" s="31">
        <v>6.0580161745258699E-5</v>
      </c>
      <c r="U17" s="32">
        <v>0.12395053254573812</v>
      </c>
    </row>
    <row r="18" spans="1:21">
      <c r="A18" s="25" t="s">
        <v>16</v>
      </c>
      <c r="B18" s="30">
        <v>0</v>
      </c>
      <c r="C18" s="30">
        <v>7.911548153397905E-5</v>
      </c>
      <c r="D18" s="30">
        <v>0.13085423273316529</v>
      </c>
      <c r="E18" s="30">
        <v>0.64927449833068041</v>
      </c>
      <c r="F18" s="30">
        <v>0.16434860146504587</v>
      </c>
      <c r="G18" s="30">
        <v>0.13080022787807927</v>
      </c>
      <c r="H18" s="30">
        <v>9.8654189750247437E-2</v>
      </c>
      <c r="I18" s="30">
        <v>7.3541808014145033E-2</v>
      </c>
      <c r="J18" s="42">
        <v>0.11712882901733569</v>
      </c>
      <c r="L18" s="25" t="s">
        <v>16</v>
      </c>
      <c r="M18" s="30">
        <v>0</v>
      </c>
      <c r="N18" s="30">
        <v>2.6957123876955947E-5</v>
      </c>
      <c r="O18" s="30">
        <v>2.0298965823272029E-2</v>
      </c>
      <c r="P18" s="30">
        <v>8.6479669192908323E-2</v>
      </c>
      <c r="Q18" s="30">
        <v>8.0130155534219975E-3</v>
      </c>
      <c r="R18" s="30">
        <v>1.8384926180033425E-3</v>
      </c>
      <c r="S18" s="30">
        <v>3.2176660304142595E-4</v>
      </c>
      <c r="T18" s="31">
        <v>1.4996210281161964E-4</v>
      </c>
      <c r="U18" s="32">
        <v>0.11712882901733569</v>
      </c>
    </row>
    <row r="19" spans="1:21">
      <c r="A19" s="25" t="s">
        <v>17</v>
      </c>
      <c r="B19" s="30">
        <v>0</v>
      </c>
      <c r="C19" s="30">
        <v>0</v>
      </c>
      <c r="D19" s="30">
        <v>9.5670866275371027E-5</v>
      </c>
      <c r="E19" s="30">
        <v>5.2744643368062692E-2</v>
      </c>
      <c r="F19" s="30">
        <v>0.59336077463934922</v>
      </c>
      <c r="G19" s="30">
        <v>0.18157170255348723</v>
      </c>
      <c r="H19" s="30">
        <v>0.16252554725760635</v>
      </c>
      <c r="I19" s="30">
        <v>0.11963650568473859</v>
      </c>
      <c r="J19" s="42">
        <v>3.9296317610762022E-2</v>
      </c>
      <c r="L19" s="25" t="s">
        <v>17</v>
      </c>
      <c r="M19" s="30">
        <v>0</v>
      </c>
      <c r="N19" s="30">
        <v>0</v>
      </c>
      <c r="O19" s="30">
        <v>1.4841091527904207E-5</v>
      </c>
      <c r="P19" s="30">
        <v>7.025286411056395E-3</v>
      </c>
      <c r="Q19" s="30">
        <v>2.8930024798457767E-2</v>
      </c>
      <c r="R19" s="30">
        <v>2.5521227309637531E-3</v>
      </c>
      <c r="S19" s="30">
        <v>5.3008689626785532E-4</v>
      </c>
      <c r="T19" s="31">
        <v>2.4395568248834629E-4</v>
      </c>
      <c r="U19" s="32">
        <v>3.9296317610762022E-2</v>
      </c>
    </row>
    <row r="20" spans="1:21">
      <c r="A20" s="25" t="s">
        <v>18</v>
      </c>
      <c r="B20" s="30">
        <v>0</v>
      </c>
      <c r="C20" s="30">
        <v>0</v>
      </c>
      <c r="D20" s="30">
        <v>0</v>
      </c>
      <c r="E20" s="30">
        <v>3.210532561252712E-5</v>
      </c>
      <c r="F20" s="30">
        <v>3.755480594032333E-2</v>
      </c>
      <c r="G20" s="30">
        <v>0.52822377388767761</v>
      </c>
      <c r="H20" s="30">
        <v>0.19640860187410825</v>
      </c>
      <c r="I20" s="30">
        <v>0.16371635930015008</v>
      </c>
      <c r="J20" s="42">
        <v>1.0234316100073061E-2</v>
      </c>
      <c r="L20" s="25" t="s">
        <v>18</v>
      </c>
      <c r="M20" s="30">
        <v>0</v>
      </c>
      <c r="N20" s="30">
        <v>0</v>
      </c>
      <c r="O20" s="30">
        <v>0</v>
      </c>
      <c r="P20" s="30">
        <v>4.2762467114300263E-6</v>
      </c>
      <c r="Q20" s="30">
        <v>1.8310301482520233E-3</v>
      </c>
      <c r="R20" s="30">
        <v>7.4245704667393322E-3</v>
      </c>
      <c r="S20" s="30">
        <v>6.4059852696716471E-4</v>
      </c>
      <c r="T20" s="31">
        <v>3.3384071140311075E-4</v>
      </c>
      <c r="U20" s="32">
        <v>1.0234316100073061E-2</v>
      </c>
    </row>
    <row r="21" spans="1:21">
      <c r="A21" s="25" t="s">
        <v>19</v>
      </c>
      <c r="B21" s="30">
        <v>0</v>
      </c>
      <c r="C21" s="30">
        <v>0</v>
      </c>
      <c r="D21" s="30">
        <v>0</v>
      </c>
      <c r="E21" s="30">
        <v>0</v>
      </c>
      <c r="F21" s="30">
        <v>4.1273742075226554E-5</v>
      </c>
      <c r="G21" s="30">
        <v>4.0409584003197455E-2</v>
      </c>
      <c r="H21" s="30">
        <v>0.40532411275499053</v>
      </c>
      <c r="I21" s="30">
        <v>0.1713439832233393</v>
      </c>
      <c r="J21" s="42">
        <v>2.2413821365998379E-3</v>
      </c>
      <c r="L21" s="25" t="s">
        <v>19</v>
      </c>
      <c r="M21" s="30">
        <v>0</v>
      </c>
      <c r="N21" s="30">
        <v>0</v>
      </c>
      <c r="O21" s="30">
        <v>0</v>
      </c>
      <c r="P21" s="30">
        <v>0</v>
      </c>
      <c r="Q21" s="30">
        <v>2.01235139361413E-6</v>
      </c>
      <c r="R21" s="30">
        <v>5.6798618084758813E-4</v>
      </c>
      <c r="S21" s="30">
        <v>1.3219890936423825E-3</v>
      </c>
      <c r="T21" s="31">
        <v>3.493945107162533E-4</v>
      </c>
      <c r="U21" s="32">
        <v>2.2413821365998379E-3</v>
      </c>
    </row>
    <row r="22" spans="1:21">
      <c r="A22" s="25" t="s">
        <v>20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6.2636644823379576E-5</v>
      </c>
      <c r="H22" s="30">
        <v>3.650526369911436E-2</v>
      </c>
      <c r="I22" s="30">
        <v>0.24375501141059644</v>
      </c>
      <c r="J22" s="42">
        <v>6.1699532207956556E-4</v>
      </c>
      <c r="L22" s="25" t="s">
        <v>20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8.8040373470618181E-7</v>
      </c>
      <c r="S22" s="30">
        <v>1.1906412412216935E-4</v>
      </c>
      <c r="T22" s="31">
        <v>4.9705079422269008E-4</v>
      </c>
      <c r="U22" s="32">
        <v>6.1699532207956556E-4</v>
      </c>
    </row>
    <row r="23" spans="1:21">
      <c r="A23" s="25" t="s">
        <v>21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7.7123796547424713E-5</v>
      </c>
      <c r="I23" s="30">
        <v>9.1737083410431963E-2</v>
      </c>
      <c r="J23" s="42">
        <v>1.8731637555558192E-4</v>
      </c>
      <c r="L23" s="25" t="s">
        <v>21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2.5154392420176625E-7</v>
      </c>
      <c r="T23" s="31">
        <v>1.8706483163138016E-4</v>
      </c>
      <c r="U23" s="32">
        <v>1.8731637555558192E-4</v>
      </c>
    </row>
    <row r="24" spans="1:21">
      <c r="A24" s="27" t="s">
        <v>22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4.7081560064968442E-2</v>
      </c>
      <c r="J24" s="43">
        <v>9.600593107034078E-5</v>
      </c>
      <c r="L24" s="27" t="s">
        <v>22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4">
        <v>9.600593107034078E-5</v>
      </c>
      <c r="U24" s="32">
        <v>9.600593107034078E-5</v>
      </c>
    </row>
    <row r="25" spans="1:21" ht="15" thickBot="1">
      <c r="A25" s="28" t="s">
        <v>13</v>
      </c>
      <c r="B25" s="35">
        <v>1</v>
      </c>
      <c r="C25" s="35">
        <v>1</v>
      </c>
      <c r="D25" s="35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44">
        <v>1</v>
      </c>
      <c r="L25" s="28" t="s">
        <v>13</v>
      </c>
      <c r="M25" s="35">
        <v>0.30283515576207687</v>
      </c>
      <c r="N25" s="35">
        <v>0.34073133796674449</v>
      </c>
      <c r="O25" s="35">
        <v>0.1551265511194061</v>
      </c>
      <c r="P25" s="35">
        <v>0.133194310596292</v>
      </c>
      <c r="Q25" s="35">
        <v>4.8756213816192578E-2</v>
      </c>
      <c r="R25" s="35">
        <v>1.4055729472558927E-2</v>
      </c>
      <c r="S25" s="35">
        <v>3.2615604451874678E-3</v>
      </c>
      <c r="T25" s="35">
        <v>2.0391408215416178E-3</v>
      </c>
      <c r="U25" s="36">
        <v>1</v>
      </c>
    </row>
  </sheetData>
  <mergeCells count="4">
    <mergeCell ref="M1:T1"/>
    <mergeCell ref="M14:T14"/>
    <mergeCell ref="B1:I1"/>
    <mergeCell ref="B14:I1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31" workbookViewId="0">
      <selection activeCell="A43" sqref="A43:L55"/>
    </sheetView>
  </sheetViews>
  <sheetFormatPr baseColWidth="10" defaultColWidth="8.83203125" defaultRowHeight="14" x14ac:dyDescent="0"/>
  <cols>
    <col min="1" max="2" width="21.1640625" customWidth="1"/>
    <col min="3" max="11" width="12.6640625" customWidth="1"/>
    <col min="12" max="12" width="14.5" customWidth="1"/>
  </cols>
  <sheetData>
    <row r="1" spans="1:12">
      <c r="A1" s="21" t="s">
        <v>28</v>
      </c>
      <c r="B1" s="48"/>
      <c r="C1" s="77" t="s">
        <v>0</v>
      </c>
      <c r="D1" s="75"/>
      <c r="E1" s="75"/>
      <c r="F1" s="75"/>
      <c r="G1" s="75"/>
      <c r="H1" s="75"/>
      <c r="I1" s="75"/>
      <c r="J1" s="75"/>
      <c r="K1" s="76"/>
      <c r="L1" s="22" t="s">
        <v>29</v>
      </c>
    </row>
    <row r="2" spans="1:12" ht="42">
      <c r="A2" s="23" t="s">
        <v>2</v>
      </c>
      <c r="B2" s="50"/>
      <c r="C2" s="10" t="s">
        <v>52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6" t="s">
        <v>11</v>
      </c>
      <c r="L2" s="24" t="s">
        <v>3</v>
      </c>
    </row>
    <row r="3" spans="1:12">
      <c r="A3" s="52"/>
      <c r="B3" s="50"/>
      <c r="C3" s="51">
        <v>0</v>
      </c>
      <c r="D3" s="51">
        <v>1</v>
      </c>
      <c r="E3" s="51">
        <v>2</v>
      </c>
      <c r="F3" s="51">
        <v>3</v>
      </c>
      <c r="G3" s="51">
        <v>4</v>
      </c>
      <c r="H3" s="51">
        <v>5</v>
      </c>
      <c r="I3" s="51">
        <v>6</v>
      </c>
      <c r="J3" s="51">
        <v>7</v>
      </c>
      <c r="K3" s="51">
        <v>8</v>
      </c>
      <c r="L3" s="24"/>
    </row>
    <row r="4" spans="1:12">
      <c r="A4" s="25" t="s">
        <v>14</v>
      </c>
      <c r="B4" s="19">
        <v>0</v>
      </c>
      <c r="C4" s="11">
        <v>0</v>
      </c>
      <c r="D4" s="11">
        <v>7222289</v>
      </c>
      <c r="E4" s="11">
        <v>7409683</v>
      </c>
      <c r="F4" s="11">
        <v>1568592</v>
      </c>
      <c r="G4" s="11">
        <v>509670</v>
      </c>
      <c r="H4" s="11">
        <v>109670</v>
      </c>
      <c r="I4" s="11">
        <v>18940</v>
      </c>
      <c r="J4" s="11">
        <v>4187</v>
      </c>
      <c r="K4" s="11">
        <v>2893</v>
      </c>
      <c r="L4" s="53">
        <v>16845924</v>
      </c>
    </row>
    <row r="5" spans="1:12">
      <c r="A5" s="25" t="s">
        <v>15</v>
      </c>
      <c r="B5" s="19">
        <v>1</v>
      </c>
      <c r="C5" s="11">
        <v>0</v>
      </c>
      <c r="D5" s="11">
        <v>1145</v>
      </c>
      <c r="E5" s="11">
        <v>717034</v>
      </c>
      <c r="F5" s="11">
        <v>1647055</v>
      </c>
      <c r="G5" s="11">
        <v>436926</v>
      </c>
      <c r="H5" s="11">
        <v>128383</v>
      </c>
      <c r="I5" s="11">
        <v>20934</v>
      </c>
      <c r="J5" s="11">
        <v>3632</v>
      </c>
      <c r="K5" s="11">
        <v>1445</v>
      </c>
      <c r="L5" s="53">
        <v>2956554</v>
      </c>
    </row>
    <row r="6" spans="1:12">
      <c r="A6" s="25" t="s">
        <v>16</v>
      </c>
      <c r="B6" s="19">
        <v>2</v>
      </c>
      <c r="C6" s="11">
        <v>0</v>
      </c>
      <c r="D6" s="11">
        <v>0</v>
      </c>
      <c r="E6" s="11">
        <v>643</v>
      </c>
      <c r="F6" s="11">
        <v>484185</v>
      </c>
      <c r="G6" s="11">
        <v>2062773</v>
      </c>
      <c r="H6" s="11">
        <v>191132</v>
      </c>
      <c r="I6" s="11">
        <v>43853</v>
      </c>
      <c r="J6" s="11">
        <v>7675</v>
      </c>
      <c r="K6" s="11">
        <v>3577</v>
      </c>
      <c r="L6" s="53">
        <v>2793838</v>
      </c>
    </row>
    <row r="7" spans="1:12">
      <c r="A7" s="25" t="s">
        <v>17</v>
      </c>
      <c r="B7" s="19">
        <v>3</v>
      </c>
      <c r="C7" s="11">
        <v>0</v>
      </c>
      <c r="D7" s="11">
        <v>0</v>
      </c>
      <c r="E7" s="11">
        <v>0</v>
      </c>
      <c r="F7" s="11">
        <v>354</v>
      </c>
      <c r="G7" s="11">
        <v>167572</v>
      </c>
      <c r="H7" s="11">
        <v>690059</v>
      </c>
      <c r="I7" s="11">
        <v>60875</v>
      </c>
      <c r="J7" s="11">
        <v>12644</v>
      </c>
      <c r="K7" s="11">
        <v>5819</v>
      </c>
      <c r="L7" s="53">
        <v>937323</v>
      </c>
    </row>
    <row r="8" spans="1:12">
      <c r="A8" s="25" t="s">
        <v>18</v>
      </c>
      <c r="B8" s="19">
        <v>4</v>
      </c>
      <c r="C8" s="11">
        <v>0</v>
      </c>
      <c r="D8" s="11">
        <v>0</v>
      </c>
      <c r="E8" s="11">
        <v>0</v>
      </c>
      <c r="F8" s="11">
        <v>0</v>
      </c>
      <c r="G8" s="11">
        <v>102</v>
      </c>
      <c r="H8" s="11">
        <v>43675</v>
      </c>
      <c r="I8" s="11">
        <v>177096</v>
      </c>
      <c r="J8" s="11">
        <v>15280</v>
      </c>
      <c r="K8" s="11">
        <v>7963</v>
      </c>
      <c r="L8" s="53">
        <v>244116</v>
      </c>
    </row>
    <row r="9" spans="1:12">
      <c r="A9" s="25" t="s">
        <v>19</v>
      </c>
      <c r="B9" s="19">
        <v>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48</v>
      </c>
      <c r="I9" s="11">
        <v>13548</v>
      </c>
      <c r="J9" s="11">
        <v>31533</v>
      </c>
      <c r="K9" s="11">
        <v>8334</v>
      </c>
      <c r="L9" s="53">
        <v>53463</v>
      </c>
    </row>
    <row r="10" spans="1:12">
      <c r="A10" s="25" t="s">
        <v>20</v>
      </c>
      <c r="B10" s="19">
        <v>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21</v>
      </c>
      <c r="J10" s="11">
        <v>2840</v>
      </c>
      <c r="K10" s="11">
        <v>11856</v>
      </c>
      <c r="L10" s="53">
        <v>14717</v>
      </c>
    </row>
    <row r="11" spans="1:12">
      <c r="A11" s="25" t="s">
        <v>21</v>
      </c>
      <c r="B11" s="19">
        <v>7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6</v>
      </c>
      <c r="K11" s="11">
        <v>4462</v>
      </c>
      <c r="L11" s="53">
        <v>4468</v>
      </c>
    </row>
    <row r="12" spans="1:12">
      <c r="A12" s="25" t="s">
        <v>22</v>
      </c>
      <c r="B12" s="19">
        <v>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2290</v>
      </c>
      <c r="L12" s="53">
        <v>2290</v>
      </c>
    </row>
    <row r="13" spans="1:12" ht="15" thickBot="1">
      <c r="A13" s="17" t="s">
        <v>13</v>
      </c>
      <c r="B13" s="54"/>
      <c r="C13" s="55"/>
      <c r="D13" s="55">
        <v>7223434</v>
      </c>
      <c r="E13" s="55">
        <v>8127360</v>
      </c>
      <c r="F13" s="55">
        <v>3700186</v>
      </c>
      <c r="G13" s="55">
        <v>3177043</v>
      </c>
      <c r="H13" s="55">
        <v>1162967</v>
      </c>
      <c r="I13" s="55">
        <v>335267</v>
      </c>
      <c r="J13" s="55">
        <v>77797</v>
      </c>
      <c r="K13" s="55">
        <v>48639</v>
      </c>
      <c r="L13" s="29">
        <v>23852693</v>
      </c>
    </row>
    <row r="14" spans="1:12" ht="15" thickBot="1"/>
    <row r="15" spans="1:12">
      <c r="A15" s="21" t="s">
        <v>28</v>
      </c>
      <c r="B15" s="48"/>
      <c r="C15" s="45" t="s">
        <v>41</v>
      </c>
      <c r="D15" s="46"/>
      <c r="E15" s="46"/>
      <c r="F15" s="46"/>
      <c r="G15" s="46"/>
      <c r="H15" s="46"/>
      <c r="I15" s="46"/>
      <c r="J15" s="46"/>
      <c r="K15" s="47"/>
      <c r="L15" s="22" t="s">
        <v>29</v>
      </c>
    </row>
    <row r="16" spans="1:12" ht="42">
      <c r="A16" s="23" t="s">
        <v>2</v>
      </c>
      <c r="B16" s="50"/>
      <c r="C16" s="10" t="s">
        <v>45</v>
      </c>
      <c r="D16" s="10" t="s">
        <v>42</v>
      </c>
      <c r="E16" s="10" t="s">
        <v>43</v>
      </c>
      <c r="F16" s="10" t="s">
        <v>46</v>
      </c>
      <c r="G16" s="10" t="s">
        <v>47</v>
      </c>
      <c r="H16" s="10" t="s">
        <v>48</v>
      </c>
      <c r="I16" s="10" t="s">
        <v>49</v>
      </c>
      <c r="J16" s="10" t="s">
        <v>50</v>
      </c>
      <c r="K16" s="16" t="s">
        <v>51</v>
      </c>
      <c r="L16" s="24" t="s">
        <v>3</v>
      </c>
    </row>
    <row r="17" spans="1:12">
      <c r="A17" s="52"/>
      <c r="B17" s="50"/>
      <c r="C17" s="51">
        <v>0</v>
      </c>
      <c r="D17" s="51">
        <v>1</v>
      </c>
      <c r="E17" s="51">
        <v>2</v>
      </c>
      <c r="F17" s="51">
        <v>3</v>
      </c>
      <c r="G17" s="51">
        <v>4</v>
      </c>
      <c r="H17" s="51">
        <v>5</v>
      </c>
      <c r="I17" s="51">
        <v>6</v>
      </c>
      <c r="J17" s="51">
        <v>7</v>
      </c>
      <c r="K17" s="51">
        <v>8</v>
      </c>
      <c r="L17" s="24"/>
    </row>
    <row r="18" spans="1:12">
      <c r="A18" s="25" t="s">
        <v>33</v>
      </c>
      <c r="B18" s="19">
        <v>0</v>
      </c>
      <c r="C18" s="11">
        <f>SUMIFS($C4:$K4,$C$3:$K$3,$B18+C$17)</f>
        <v>0</v>
      </c>
      <c r="D18" s="11">
        <f t="shared" ref="D18:K19" si="0">SUMIFS($C4:$K4,$C$3:$K$3,$B18+D$17)</f>
        <v>7222289</v>
      </c>
      <c r="E18" s="11">
        <f t="shared" si="0"/>
        <v>7409683</v>
      </c>
      <c r="F18" s="11">
        <f t="shared" si="0"/>
        <v>1568592</v>
      </c>
      <c r="G18" s="11">
        <f t="shared" si="0"/>
        <v>509670</v>
      </c>
      <c r="H18" s="11">
        <f t="shared" si="0"/>
        <v>109670</v>
      </c>
      <c r="I18" s="11">
        <f t="shared" si="0"/>
        <v>18940</v>
      </c>
      <c r="J18" s="11">
        <f t="shared" si="0"/>
        <v>4187</v>
      </c>
      <c r="K18" s="11">
        <f t="shared" si="0"/>
        <v>2893</v>
      </c>
      <c r="L18" s="53">
        <f>SUM(C18:K18)</f>
        <v>16845924</v>
      </c>
    </row>
    <row r="19" spans="1:12">
      <c r="A19" s="25" t="s">
        <v>44</v>
      </c>
      <c r="B19" s="19">
        <v>1</v>
      </c>
      <c r="C19" s="11">
        <f>SUMIFS($C5:$K5,$C$3:$K$3,$B19+C$17)</f>
        <v>1145</v>
      </c>
      <c r="D19" s="11">
        <f t="shared" si="0"/>
        <v>717034</v>
      </c>
      <c r="E19" s="11">
        <f t="shared" si="0"/>
        <v>1647055</v>
      </c>
      <c r="F19" s="11">
        <f t="shared" si="0"/>
        <v>436926</v>
      </c>
      <c r="G19" s="11">
        <f t="shared" si="0"/>
        <v>128383</v>
      </c>
      <c r="H19" s="11">
        <f t="shared" si="0"/>
        <v>20934</v>
      </c>
      <c r="I19" s="11">
        <f t="shared" si="0"/>
        <v>3632</v>
      </c>
      <c r="J19" s="11">
        <f t="shared" si="0"/>
        <v>1445</v>
      </c>
      <c r="K19" s="11">
        <f t="shared" si="0"/>
        <v>0</v>
      </c>
      <c r="L19" s="53">
        <f t="shared" ref="L19:L26" si="1">SUM(C19:K19)</f>
        <v>2956554</v>
      </c>
    </row>
    <row r="20" spans="1:12">
      <c r="A20" s="25" t="s">
        <v>34</v>
      </c>
      <c r="B20" s="19">
        <v>2</v>
      </c>
      <c r="C20" s="11">
        <f t="shared" ref="C20:K20" si="2">SUMIFS($C6:$K6,$C$3:$K$3,$B20+C$17)</f>
        <v>643</v>
      </c>
      <c r="D20" s="11">
        <f t="shared" si="2"/>
        <v>484185</v>
      </c>
      <c r="E20" s="11">
        <f t="shared" si="2"/>
        <v>2062773</v>
      </c>
      <c r="F20" s="11">
        <f t="shared" si="2"/>
        <v>191132</v>
      </c>
      <c r="G20" s="11">
        <f t="shared" si="2"/>
        <v>43853</v>
      </c>
      <c r="H20" s="11">
        <f t="shared" si="2"/>
        <v>7675</v>
      </c>
      <c r="I20" s="11">
        <f t="shared" si="2"/>
        <v>3577</v>
      </c>
      <c r="J20" s="11">
        <f t="shared" si="2"/>
        <v>0</v>
      </c>
      <c r="K20" s="11">
        <f t="shared" si="2"/>
        <v>0</v>
      </c>
      <c r="L20" s="53">
        <f t="shared" si="1"/>
        <v>2793838</v>
      </c>
    </row>
    <row r="21" spans="1:12">
      <c r="A21" s="25" t="s">
        <v>35</v>
      </c>
      <c r="B21" s="19">
        <v>3</v>
      </c>
      <c r="C21" s="11">
        <f t="shared" ref="C21:K21" si="3">SUMIFS($C7:$K7,$C$3:$K$3,$B21+C$17)</f>
        <v>354</v>
      </c>
      <c r="D21" s="11">
        <f t="shared" si="3"/>
        <v>167572</v>
      </c>
      <c r="E21" s="11">
        <f t="shared" si="3"/>
        <v>690059</v>
      </c>
      <c r="F21" s="11">
        <f t="shared" si="3"/>
        <v>60875</v>
      </c>
      <c r="G21" s="11">
        <f t="shared" si="3"/>
        <v>12644</v>
      </c>
      <c r="H21" s="11">
        <f t="shared" si="3"/>
        <v>5819</v>
      </c>
      <c r="I21" s="11">
        <f t="shared" si="3"/>
        <v>0</v>
      </c>
      <c r="J21" s="11">
        <f t="shared" si="3"/>
        <v>0</v>
      </c>
      <c r="K21" s="11">
        <f t="shared" si="3"/>
        <v>0</v>
      </c>
      <c r="L21" s="53">
        <f t="shared" si="1"/>
        <v>937323</v>
      </c>
    </row>
    <row r="22" spans="1:12">
      <c r="A22" s="25" t="s">
        <v>36</v>
      </c>
      <c r="B22" s="19">
        <v>4</v>
      </c>
      <c r="C22" s="11">
        <f t="shared" ref="C22:K22" si="4">SUMIFS($C8:$K8,$C$3:$K$3,$B22+C$17)</f>
        <v>102</v>
      </c>
      <c r="D22" s="11">
        <f t="shared" si="4"/>
        <v>43675</v>
      </c>
      <c r="E22" s="11">
        <f t="shared" si="4"/>
        <v>177096</v>
      </c>
      <c r="F22" s="11">
        <f t="shared" si="4"/>
        <v>15280</v>
      </c>
      <c r="G22" s="11">
        <f t="shared" si="4"/>
        <v>7963</v>
      </c>
      <c r="H22" s="11">
        <f t="shared" si="4"/>
        <v>0</v>
      </c>
      <c r="I22" s="11">
        <f t="shared" si="4"/>
        <v>0</v>
      </c>
      <c r="J22" s="11">
        <f t="shared" si="4"/>
        <v>0</v>
      </c>
      <c r="K22" s="11">
        <f t="shared" si="4"/>
        <v>0</v>
      </c>
      <c r="L22" s="53">
        <f t="shared" si="1"/>
        <v>244116</v>
      </c>
    </row>
    <row r="23" spans="1:12">
      <c r="A23" s="25" t="s">
        <v>37</v>
      </c>
      <c r="B23" s="19">
        <v>5</v>
      </c>
      <c r="C23" s="11">
        <f t="shared" ref="C23:K23" si="5">SUMIFS($C9:$K9,$C$3:$K$3,$B23+C$17)</f>
        <v>48</v>
      </c>
      <c r="D23" s="11">
        <f t="shared" si="5"/>
        <v>13548</v>
      </c>
      <c r="E23" s="11">
        <f t="shared" si="5"/>
        <v>31533</v>
      </c>
      <c r="F23" s="11">
        <f t="shared" si="5"/>
        <v>8334</v>
      </c>
      <c r="G23" s="11">
        <f t="shared" si="5"/>
        <v>0</v>
      </c>
      <c r="H23" s="11">
        <f t="shared" si="5"/>
        <v>0</v>
      </c>
      <c r="I23" s="11">
        <f t="shared" si="5"/>
        <v>0</v>
      </c>
      <c r="J23" s="11">
        <f t="shared" si="5"/>
        <v>0</v>
      </c>
      <c r="K23" s="11">
        <f t="shared" si="5"/>
        <v>0</v>
      </c>
      <c r="L23" s="53">
        <f t="shared" si="1"/>
        <v>53463</v>
      </c>
    </row>
    <row r="24" spans="1:12">
      <c r="A24" s="25" t="s">
        <v>38</v>
      </c>
      <c r="B24" s="19">
        <v>6</v>
      </c>
      <c r="C24" s="11">
        <f t="shared" ref="C24:K24" si="6">SUMIFS($C10:$K10,$C$3:$K$3,$B24+C$17)</f>
        <v>21</v>
      </c>
      <c r="D24" s="11">
        <f t="shared" si="6"/>
        <v>2840</v>
      </c>
      <c r="E24" s="11">
        <f t="shared" si="6"/>
        <v>11856</v>
      </c>
      <c r="F24" s="11">
        <f t="shared" si="6"/>
        <v>0</v>
      </c>
      <c r="G24" s="11">
        <f t="shared" si="6"/>
        <v>0</v>
      </c>
      <c r="H24" s="11">
        <f t="shared" si="6"/>
        <v>0</v>
      </c>
      <c r="I24" s="11">
        <f t="shared" si="6"/>
        <v>0</v>
      </c>
      <c r="J24" s="11">
        <f t="shared" si="6"/>
        <v>0</v>
      </c>
      <c r="K24" s="11">
        <f t="shared" si="6"/>
        <v>0</v>
      </c>
      <c r="L24" s="53">
        <f t="shared" si="1"/>
        <v>14717</v>
      </c>
    </row>
    <row r="25" spans="1:12">
      <c r="A25" s="25" t="s">
        <v>39</v>
      </c>
      <c r="B25" s="19">
        <v>7</v>
      </c>
      <c r="C25" s="11">
        <f t="shared" ref="C25:K25" si="7">SUMIFS($C11:$K11,$C$3:$K$3,$B25+C$17)</f>
        <v>6</v>
      </c>
      <c r="D25" s="11">
        <f t="shared" si="7"/>
        <v>4462</v>
      </c>
      <c r="E25" s="11">
        <f t="shared" si="7"/>
        <v>0</v>
      </c>
      <c r="F25" s="11">
        <f t="shared" si="7"/>
        <v>0</v>
      </c>
      <c r="G25" s="11">
        <f t="shared" si="7"/>
        <v>0</v>
      </c>
      <c r="H25" s="11">
        <f t="shared" si="7"/>
        <v>0</v>
      </c>
      <c r="I25" s="11">
        <f t="shared" si="7"/>
        <v>0</v>
      </c>
      <c r="J25" s="11">
        <f t="shared" si="7"/>
        <v>0</v>
      </c>
      <c r="K25" s="11">
        <f t="shared" si="7"/>
        <v>0</v>
      </c>
      <c r="L25" s="53">
        <f t="shared" si="1"/>
        <v>4468</v>
      </c>
    </row>
    <row r="26" spans="1:12">
      <c r="A26" s="25" t="s">
        <v>40</v>
      </c>
      <c r="B26" s="19">
        <v>8</v>
      </c>
      <c r="C26" s="11">
        <f t="shared" ref="C26:K26" si="8">SUMIFS($C12:$K12,$C$3:$K$3,$B26+C$17)</f>
        <v>2290</v>
      </c>
      <c r="D26" s="11">
        <f t="shared" si="8"/>
        <v>0</v>
      </c>
      <c r="E26" s="11">
        <f t="shared" si="8"/>
        <v>0</v>
      </c>
      <c r="F26" s="11">
        <f t="shared" si="8"/>
        <v>0</v>
      </c>
      <c r="G26" s="11">
        <f t="shared" si="8"/>
        <v>0</v>
      </c>
      <c r="H26" s="11">
        <f t="shared" si="8"/>
        <v>0</v>
      </c>
      <c r="I26" s="11">
        <f t="shared" si="8"/>
        <v>0</v>
      </c>
      <c r="J26" s="11">
        <f t="shared" si="8"/>
        <v>0</v>
      </c>
      <c r="K26" s="11">
        <f t="shared" si="8"/>
        <v>0</v>
      </c>
      <c r="L26" s="53">
        <f t="shared" si="1"/>
        <v>2290</v>
      </c>
    </row>
    <row r="27" spans="1:12" ht="15" thickBot="1">
      <c r="A27" s="17" t="s">
        <v>13</v>
      </c>
      <c r="B27" s="54"/>
      <c r="C27" s="55">
        <f>SUM(C18:C26)</f>
        <v>4609</v>
      </c>
      <c r="D27" s="55">
        <f t="shared" ref="D27:L27" si="9">SUM(D18:D26)</f>
        <v>8655605</v>
      </c>
      <c r="E27" s="55">
        <f t="shared" si="9"/>
        <v>12030055</v>
      </c>
      <c r="F27" s="55">
        <f t="shared" si="9"/>
        <v>2281139</v>
      </c>
      <c r="G27" s="55">
        <f t="shared" si="9"/>
        <v>702513</v>
      </c>
      <c r="H27" s="55">
        <f t="shared" si="9"/>
        <v>144098</v>
      </c>
      <c r="I27" s="55">
        <f t="shared" si="9"/>
        <v>26149</v>
      </c>
      <c r="J27" s="55">
        <f t="shared" si="9"/>
        <v>5632</v>
      </c>
      <c r="K27" s="55">
        <f t="shared" si="9"/>
        <v>2893</v>
      </c>
      <c r="L27" s="29">
        <f t="shared" si="9"/>
        <v>23852693</v>
      </c>
    </row>
    <row r="28" spans="1:12" ht="15" thickBot="1"/>
    <row r="29" spans="1:12">
      <c r="A29" s="21" t="s">
        <v>28</v>
      </c>
      <c r="B29" s="48"/>
      <c r="C29" s="77" t="s">
        <v>41</v>
      </c>
      <c r="D29" s="75"/>
      <c r="E29" s="75"/>
      <c r="F29" s="75"/>
      <c r="G29" s="75"/>
      <c r="H29" s="75"/>
      <c r="I29" s="75"/>
      <c r="J29" s="75"/>
      <c r="K29" s="76"/>
      <c r="L29" s="22" t="s">
        <v>29</v>
      </c>
    </row>
    <row r="30" spans="1:12" ht="42">
      <c r="A30" s="23" t="s">
        <v>2</v>
      </c>
      <c r="B30" s="57"/>
      <c r="C30" s="59" t="s">
        <v>33</v>
      </c>
      <c r="D30" s="60" t="s">
        <v>44</v>
      </c>
      <c r="E30" s="60" t="s">
        <v>34</v>
      </c>
      <c r="F30" s="60" t="s">
        <v>35</v>
      </c>
      <c r="G30" s="60" t="s">
        <v>36</v>
      </c>
      <c r="H30" s="60" t="s">
        <v>37</v>
      </c>
      <c r="I30" s="60" t="s">
        <v>38</v>
      </c>
      <c r="J30" s="60" t="s">
        <v>39</v>
      </c>
      <c r="K30" s="61" t="s">
        <v>40</v>
      </c>
      <c r="L30" s="58" t="s">
        <v>3</v>
      </c>
    </row>
    <row r="31" spans="1:12">
      <c r="A31" s="56"/>
      <c r="B31" s="50"/>
      <c r="C31" s="10">
        <v>0</v>
      </c>
      <c r="D31" s="10">
        <v>1</v>
      </c>
      <c r="E31" s="10">
        <v>2</v>
      </c>
      <c r="F31" s="10">
        <v>3</v>
      </c>
      <c r="G31" s="10">
        <v>4</v>
      </c>
      <c r="H31" s="10">
        <v>5</v>
      </c>
      <c r="I31" s="10">
        <v>6</v>
      </c>
      <c r="J31" s="10">
        <v>7</v>
      </c>
      <c r="K31" s="10">
        <v>8</v>
      </c>
      <c r="L31" s="24"/>
    </row>
    <row r="32" spans="1:12">
      <c r="A32" s="49" t="s">
        <v>45</v>
      </c>
      <c r="B32" s="13">
        <v>0</v>
      </c>
      <c r="C32" s="11">
        <f>SUMIFS($C4:$K4,$C$3:$K$3,$B18+C$17)</f>
        <v>0</v>
      </c>
      <c r="D32" s="11">
        <f>SUMIFS($C5:$K5,$C$3:$K$3,$B19+C$17)</f>
        <v>1145</v>
      </c>
      <c r="E32" s="11">
        <f>SUMIFS($C6:$K6,$C$3:$K$3,$B20+C$17)</f>
        <v>643</v>
      </c>
      <c r="F32" s="11">
        <f>SUMIFS($C7:$K7,$C$3:$K$3,$B21+C$17)</f>
        <v>354</v>
      </c>
      <c r="G32" s="11">
        <f>SUMIFS($C8:$K8,$C$3:$K$3,$B22+C$17)</f>
        <v>102</v>
      </c>
      <c r="H32" s="11">
        <f>SUMIFS($C9:$K9,$C$3:$K$3,$B23+C$17)</f>
        <v>48</v>
      </c>
      <c r="I32" s="11">
        <f>SUMIFS($C10:$K10,$C$3:$K$3,$B24+C$17)</f>
        <v>21</v>
      </c>
      <c r="J32" s="11">
        <f>SUMIFS($C11:$K11,$C$3:$K$3,$B25+C$17)</f>
        <v>6</v>
      </c>
      <c r="K32" s="11">
        <f>SUMIFS($C12:$K12,$C$3:$K$3,$B26+C$17)</f>
        <v>2290</v>
      </c>
      <c r="L32" s="53">
        <f>SUM(C32:K32)</f>
        <v>4609</v>
      </c>
    </row>
    <row r="33" spans="1:12">
      <c r="A33" s="18" t="s">
        <v>42</v>
      </c>
      <c r="B33" s="13">
        <v>1</v>
      </c>
      <c r="C33" s="11">
        <f>SUMIFS($C4:$K4,$C$3:$K$3,$B18+D$17)</f>
        <v>7222289</v>
      </c>
      <c r="D33" s="11">
        <f>SUMIFS($C5:$K5,$C$3:$K$3,$B19+D$17)</f>
        <v>717034</v>
      </c>
      <c r="E33" s="11">
        <f>SUMIFS($C6:$K6,$C$3:$K$3,$B20+D$17)</f>
        <v>484185</v>
      </c>
      <c r="F33" s="11">
        <f>SUMIFS($C7:$K7,$C$3:$K$3,$B21+D$17)</f>
        <v>167572</v>
      </c>
      <c r="G33" s="11">
        <f>SUMIFS($C8:$K8,$C$3:$K$3,$B22+D$17)</f>
        <v>43675</v>
      </c>
      <c r="H33" s="11">
        <f>SUMIFS($C9:$K9,$C$3:$K$3,$B23+D$17)</f>
        <v>13548</v>
      </c>
      <c r="I33" s="11">
        <f>SUMIFS($C10:$K10,$C$3:$K$3,$B24+D$17)</f>
        <v>2840</v>
      </c>
      <c r="J33" s="11">
        <f>SUMIFS($C11:$K11,$C$3:$K$3,$B25+D$17)</f>
        <v>4462</v>
      </c>
      <c r="K33" s="11">
        <f>SUMIFS($C12:$K12,$C$3:$K$3,$B26+D$17)</f>
        <v>0</v>
      </c>
      <c r="L33" s="53">
        <f t="shared" ref="L33:L40" si="10">SUM(C33:K33)</f>
        <v>8655605</v>
      </c>
    </row>
    <row r="34" spans="1:12">
      <c r="A34" s="18" t="s">
        <v>43</v>
      </c>
      <c r="B34" s="13">
        <v>2</v>
      </c>
      <c r="C34" s="11">
        <f>SUMIFS($C4:$K4,$C$3:$K$3,$B18+E$17)</f>
        <v>7409683</v>
      </c>
      <c r="D34" s="11">
        <f>SUMIFS($C5:$K5,$C$3:$K$3,$B19+E$17)</f>
        <v>1647055</v>
      </c>
      <c r="E34" s="11">
        <f>SUMIFS($C6:$K6,$C$3:$K$3,$B20+E$17)</f>
        <v>2062773</v>
      </c>
      <c r="F34" s="11">
        <f>SUMIFS($C7:$K7,$C$3:$K$3,$B21+E$17)</f>
        <v>690059</v>
      </c>
      <c r="G34" s="11">
        <f>SUMIFS($C8:$K8,$C$3:$K$3,$B22+E$17)</f>
        <v>177096</v>
      </c>
      <c r="H34" s="11">
        <f>SUMIFS($C9:$K9,$C$3:$K$3,$B23+E$17)</f>
        <v>31533</v>
      </c>
      <c r="I34" s="11">
        <f>SUMIFS($C10:$K10,$C$3:$K$3,$B24+E$17)</f>
        <v>11856</v>
      </c>
      <c r="J34" s="11">
        <f>SUMIFS($C11:$K11,$C$3:$K$3,$B25+E$17)</f>
        <v>0</v>
      </c>
      <c r="K34" s="11">
        <f>SUMIFS($C12:$K12,$C$3:$K$3,$B26+E$17)</f>
        <v>0</v>
      </c>
      <c r="L34" s="53">
        <f t="shared" si="10"/>
        <v>12030055</v>
      </c>
    </row>
    <row r="35" spans="1:12">
      <c r="A35" s="18" t="s">
        <v>46</v>
      </c>
      <c r="B35" s="13">
        <v>3</v>
      </c>
      <c r="C35" s="11">
        <f>SUMIFS($C4:$K4,$C$3:$K$3,$B18+F$17)</f>
        <v>1568592</v>
      </c>
      <c r="D35" s="11">
        <f>SUMIFS($C5:$K5,$C$3:$K$3,$B19+F$17)</f>
        <v>436926</v>
      </c>
      <c r="E35" s="11">
        <f>SUMIFS($C6:$K6,$C$3:$K$3,$B20+F$17)</f>
        <v>191132</v>
      </c>
      <c r="F35" s="11">
        <f>SUMIFS($C7:$K7,$C$3:$K$3,$B21+F$17)</f>
        <v>60875</v>
      </c>
      <c r="G35" s="11">
        <f>SUMIFS($C8:$K8,$C$3:$K$3,$B22+F$17)</f>
        <v>15280</v>
      </c>
      <c r="H35" s="11">
        <f>SUMIFS($C9:$K9,$C$3:$K$3,$B23+F$17)</f>
        <v>8334</v>
      </c>
      <c r="I35" s="11">
        <f>SUMIFS($C10:$K10,$C$3:$K$3,$B24+F$17)</f>
        <v>0</v>
      </c>
      <c r="J35" s="11">
        <f>SUMIFS($C11:$K11,$C$3:$K$3,$B25+F$17)</f>
        <v>0</v>
      </c>
      <c r="K35" s="11">
        <f>SUMIFS($C12:$K12,$C$3:$K$3,$B26+F$17)</f>
        <v>0</v>
      </c>
      <c r="L35" s="53">
        <f t="shared" si="10"/>
        <v>2281139</v>
      </c>
    </row>
    <row r="36" spans="1:12">
      <c r="A36" s="18" t="s">
        <v>47</v>
      </c>
      <c r="B36" s="13">
        <v>4</v>
      </c>
      <c r="C36" s="11">
        <f>SUMIFS($C4:$K4,$C$3:$K$3,$B18+G$17)</f>
        <v>509670</v>
      </c>
      <c r="D36" s="11">
        <f>SUMIFS($C5:$K5,$C$3:$K$3,$B19+G$17)</f>
        <v>128383</v>
      </c>
      <c r="E36" s="11">
        <f>SUMIFS($C6:$K6,$C$3:$K$3,$B20+G$17)</f>
        <v>43853</v>
      </c>
      <c r="F36" s="11">
        <f>SUMIFS($C7:$K7,$C$3:$K$3,$B21+G$17)</f>
        <v>12644</v>
      </c>
      <c r="G36" s="11">
        <f>SUMIFS($C8:$K8,$C$3:$K$3,$B22+G$17)</f>
        <v>7963</v>
      </c>
      <c r="H36" s="11">
        <f>SUMIFS($C9:$K9,$C$3:$K$3,$B23+G$17)</f>
        <v>0</v>
      </c>
      <c r="I36" s="11">
        <f>SUMIFS($C10:$K10,$C$3:$K$3,$B24+G$17)</f>
        <v>0</v>
      </c>
      <c r="J36" s="11">
        <f>SUMIFS($C11:$K11,$C$3:$K$3,$B25+G$17)</f>
        <v>0</v>
      </c>
      <c r="K36" s="11">
        <f>SUMIFS($C12:$K12,$C$3:$K$3,$B26+G$17)</f>
        <v>0</v>
      </c>
      <c r="L36" s="53">
        <f t="shared" si="10"/>
        <v>702513</v>
      </c>
    </row>
    <row r="37" spans="1:12">
      <c r="A37" s="18" t="s">
        <v>48</v>
      </c>
      <c r="B37" s="13">
        <v>5</v>
      </c>
      <c r="C37" s="11">
        <f>SUMIFS($C4:$K4,$C$3:$K$3,$B18+H$17)</f>
        <v>109670</v>
      </c>
      <c r="D37" s="11">
        <f>SUMIFS($C5:$K5,$C$3:$K$3,$B19+H$17)</f>
        <v>20934</v>
      </c>
      <c r="E37" s="11">
        <f>SUMIFS($C6:$K6,$C$3:$K$3,$B20+H$17)</f>
        <v>7675</v>
      </c>
      <c r="F37" s="11">
        <f>SUMIFS($C7:$K7,$C$3:$K$3,$B21+H$17)</f>
        <v>5819</v>
      </c>
      <c r="G37" s="11">
        <f>SUMIFS($C8:$K8,$C$3:$K$3,$B22+H$17)</f>
        <v>0</v>
      </c>
      <c r="H37" s="11">
        <f>SUMIFS($C9:$K9,$C$3:$K$3,$B23+H$17)</f>
        <v>0</v>
      </c>
      <c r="I37" s="11">
        <f>SUMIFS($C10:$K10,$C$3:$K$3,$B24+H$17)</f>
        <v>0</v>
      </c>
      <c r="J37" s="11">
        <f>SUMIFS($C11:$K11,$C$3:$K$3,$B25+H$17)</f>
        <v>0</v>
      </c>
      <c r="K37" s="11">
        <f>SUMIFS($C12:$K12,$C$3:$K$3,$B26+H$17)</f>
        <v>0</v>
      </c>
      <c r="L37" s="53">
        <f t="shared" si="10"/>
        <v>144098</v>
      </c>
    </row>
    <row r="38" spans="1:12">
      <c r="A38" s="18" t="s">
        <v>49</v>
      </c>
      <c r="B38" s="13">
        <v>6</v>
      </c>
      <c r="C38" s="11">
        <f>SUMIFS($C4:$K4,$C$3:$K$3,$B18+I$17)</f>
        <v>18940</v>
      </c>
      <c r="D38" s="11">
        <f>SUMIFS($C5:$K5,$C$3:$K$3,$B19+I$17)</f>
        <v>3632</v>
      </c>
      <c r="E38" s="11">
        <f>SUMIFS($C6:$K6,$C$3:$K$3,$B20+I$17)</f>
        <v>3577</v>
      </c>
      <c r="F38" s="11">
        <f>SUMIFS($C7:$K7,$C$3:$K$3,$B21+I$17)</f>
        <v>0</v>
      </c>
      <c r="G38" s="11">
        <f>SUMIFS($C8:$K8,$C$3:$K$3,$B22+I$17)</f>
        <v>0</v>
      </c>
      <c r="H38" s="11">
        <f>SUMIFS($C9:$K9,$C$3:$K$3,$B23+I$17)</f>
        <v>0</v>
      </c>
      <c r="I38" s="11">
        <f>SUMIFS($C10:$K10,$C$3:$K$3,$B24+I$17)</f>
        <v>0</v>
      </c>
      <c r="J38" s="11">
        <f>SUMIFS($C11:$K11,$C$3:$K$3,$B25+I$17)</f>
        <v>0</v>
      </c>
      <c r="K38" s="11">
        <f>SUMIFS($C12:$K12,$C$3:$K$3,$B26+I$17)</f>
        <v>0</v>
      </c>
      <c r="L38" s="53">
        <f t="shared" si="10"/>
        <v>26149</v>
      </c>
    </row>
    <row r="39" spans="1:12">
      <c r="A39" s="18" t="s">
        <v>50</v>
      </c>
      <c r="B39" s="13">
        <v>7</v>
      </c>
      <c r="C39" s="11">
        <f>SUMIFS($C4:$K4,$C$3:$K$3,$B18+J$17)</f>
        <v>4187</v>
      </c>
      <c r="D39" s="11">
        <f>SUMIFS($C5:$K5,$C$3:$K$3,$B19+J$17)</f>
        <v>1445</v>
      </c>
      <c r="E39" s="11">
        <f>SUMIFS($C6:$K6,$C$3:$K$3,$B20+J$17)</f>
        <v>0</v>
      </c>
      <c r="F39" s="11">
        <f>SUMIFS($C7:$K7,$C$3:$K$3,$B21+J$17)</f>
        <v>0</v>
      </c>
      <c r="G39" s="11">
        <f>SUMIFS($C8:$K8,$C$3:$K$3,$B22+J$17)</f>
        <v>0</v>
      </c>
      <c r="H39" s="11">
        <f>SUMIFS($C9:$K9,$C$3:$K$3,$B23+J$17)</f>
        <v>0</v>
      </c>
      <c r="I39" s="11">
        <f>SUMIFS($C10:$K10,$C$3:$K$3,$B24+J$17)</f>
        <v>0</v>
      </c>
      <c r="J39" s="11">
        <f>SUMIFS($C11:$K11,$C$3:$K$3,$B25+J$17)</f>
        <v>0</v>
      </c>
      <c r="K39" s="11">
        <f>SUMIFS($C12:$K12,$C$3:$K$3,$B26+J$17)</f>
        <v>0</v>
      </c>
      <c r="L39" s="53">
        <f t="shared" si="10"/>
        <v>5632</v>
      </c>
    </row>
    <row r="40" spans="1:12">
      <c r="A40" s="20" t="s">
        <v>51</v>
      </c>
      <c r="B40" s="13">
        <v>8</v>
      </c>
      <c r="C40" s="11">
        <f>SUMIFS($C4:$K4,$C$3:$K$3,$B18+K$17)</f>
        <v>2893</v>
      </c>
      <c r="D40" s="11">
        <f>SUMIFS($C5:$K5,$C$3:$K$3,$B19+K$17)</f>
        <v>0</v>
      </c>
      <c r="E40" s="11">
        <f>SUMIFS($C6:$K6,$C$3:$K$3,$B20+K$17)</f>
        <v>0</v>
      </c>
      <c r="F40" s="11">
        <f>SUMIFS($C7:$K7,$C$3:$K$3,$B21+K$17)</f>
        <v>0</v>
      </c>
      <c r="G40" s="11">
        <f>SUMIFS($C8:$K8,$C$3:$K$3,$B22+K$17)</f>
        <v>0</v>
      </c>
      <c r="H40" s="11">
        <f>SUMIFS($C9:$K9,$C$3:$K$3,$B23+K$17)</f>
        <v>0</v>
      </c>
      <c r="I40" s="11">
        <f>SUMIFS($C10:$K10,$C$3:$K$3,$B24+K$17)</f>
        <v>0</v>
      </c>
      <c r="J40" s="11">
        <f>SUMIFS($C11:$K11,$C$3:$K$3,$B25+K$17)</f>
        <v>0</v>
      </c>
      <c r="K40" s="11">
        <f>SUMIFS($C12:$K12,$C$3:$K$3,$B26+K$17)</f>
        <v>0</v>
      </c>
      <c r="L40" s="53">
        <f t="shared" si="10"/>
        <v>2893</v>
      </c>
    </row>
    <row r="41" spans="1:12" ht="15" thickBot="1">
      <c r="A41" s="28" t="s">
        <v>13</v>
      </c>
      <c r="B41" s="54"/>
      <c r="C41" s="55">
        <f t="shared" ref="C41:L41" si="11">SUM(C32:C40)</f>
        <v>16845924</v>
      </c>
      <c r="D41" s="55">
        <f t="shared" si="11"/>
        <v>2956554</v>
      </c>
      <c r="E41" s="55">
        <f t="shared" si="11"/>
        <v>2793838</v>
      </c>
      <c r="F41" s="55">
        <f t="shared" si="11"/>
        <v>937323</v>
      </c>
      <c r="G41" s="55">
        <f t="shared" si="11"/>
        <v>244116</v>
      </c>
      <c r="H41" s="55">
        <f t="shared" si="11"/>
        <v>53463</v>
      </c>
      <c r="I41" s="55">
        <f t="shared" si="11"/>
        <v>14717</v>
      </c>
      <c r="J41" s="55">
        <f t="shared" si="11"/>
        <v>4468</v>
      </c>
      <c r="K41" s="55">
        <f t="shared" si="11"/>
        <v>2290</v>
      </c>
      <c r="L41" s="29">
        <f t="shared" si="11"/>
        <v>23852693</v>
      </c>
    </row>
    <row r="42" spans="1:12" ht="15" thickBot="1"/>
    <row r="43" spans="1:12">
      <c r="A43" s="21" t="s">
        <v>28</v>
      </c>
      <c r="B43" s="48"/>
      <c r="C43" s="45" t="s">
        <v>41</v>
      </c>
      <c r="D43" s="46"/>
      <c r="E43" s="46"/>
      <c r="F43" s="46"/>
      <c r="G43" s="46"/>
      <c r="H43" s="46"/>
      <c r="I43" s="46"/>
      <c r="J43" s="46"/>
      <c r="K43" s="47"/>
      <c r="L43" s="22" t="s">
        <v>29</v>
      </c>
    </row>
    <row r="44" spans="1:12" ht="42">
      <c r="A44" s="23" t="s">
        <v>2</v>
      </c>
      <c r="B44" s="57"/>
      <c r="C44" s="59" t="s">
        <v>33</v>
      </c>
      <c r="D44" s="60" t="s">
        <v>44</v>
      </c>
      <c r="E44" s="60" t="s">
        <v>34</v>
      </c>
      <c r="F44" s="60" t="s">
        <v>35</v>
      </c>
      <c r="G44" s="60" t="s">
        <v>36</v>
      </c>
      <c r="H44" s="60" t="s">
        <v>37</v>
      </c>
      <c r="I44" s="60" t="s">
        <v>38</v>
      </c>
      <c r="J44" s="60" t="s">
        <v>39</v>
      </c>
      <c r="K44" s="61" t="s">
        <v>40</v>
      </c>
      <c r="L44" s="58" t="s">
        <v>3</v>
      </c>
    </row>
    <row r="45" spans="1:12">
      <c r="A45" s="56"/>
      <c r="B45" s="50"/>
      <c r="C45" s="10">
        <v>0</v>
      </c>
      <c r="D45" s="10">
        <v>1</v>
      </c>
      <c r="E45" s="10">
        <v>2</v>
      </c>
      <c r="F45" s="10">
        <v>3</v>
      </c>
      <c r="G45" s="10">
        <v>4</v>
      </c>
      <c r="H45" s="10">
        <v>5</v>
      </c>
      <c r="I45" s="10">
        <v>6</v>
      </c>
      <c r="J45" s="10">
        <v>7</v>
      </c>
      <c r="K45" s="10">
        <v>8</v>
      </c>
      <c r="L45" s="24"/>
    </row>
    <row r="46" spans="1:12">
      <c r="A46" s="49" t="s">
        <v>45</v>
      </c>
      <c r="B46" s="13">
        <v>0</v>
      </c>
      <c r="C46" s="11">
        <v>0</v>
      </c>
      <c r="D46" s="11">
        <v>1145</v>
      </c>
      <c r="E46" s="11">
        <v>643</v>
      </c>
      <c r="F46" s="11">
        <v>354</v>
      </c>
      <c r="G46" s="11">
        <v>102</v>
      </c>
      <c r="H46" s="11">
        <v>48</v>
      </c>
      <c r="I46" s="11">
        <v>21</v>
      </c>
      <c r="J46" s="11">
        <v>6</v>
      </c>
      <c r="K46" s="11">
        <v>2290</v>
      </c>
      <c r="L46" s="53">
        <v>4609</v>
      </c>
    </row>
    <row r="47" spans="1:12">
      <c r="A47" s="18" t="s">
        <v>42</v>
      </c>
      <c r="B47" s="13">
        <v>1</v>
      </c>
      <c r="C47" s="11">
        <v>7222289</v>
      </c>
      <c r="D47" s="11">
        <v>717034</v>
      </c>
      <c r="E47" s="11">
        <v>484185</v>
      </c>
      <c r="F47" s="11">
        <v>167572</v>
      </c>
      <c r="G47" s="11">
        <v>43675</v>
      </c>
      <c r="H47" s="11">
        <v>13548</v>
      </c>
      <c r="I47" s="11">
        <v>2840</v>
      </c>
      <c r="J47" s="11">
        <v>4462</v>
      </c>
      <c r="K47" s="11">
        <v>0</v>
      </c>
      <c r="L47" s="53">
        <v>8655605</v>
      </c>
    </row>
    <row r="48" spans="1:12">
      <c r="A48" s="18" t="s">
        <v>43</v>
      </c>
      <c r="B48" s="13">
        <v>2</v>
      </c>
      <c r="C48" s="11">
        <v>7409683</v>
      </c>
      <c r="D48" s="11">
        <v>1647055</v>
      </c>
      <c r="E48" s="11">
        <v>2062773</v>
      </c>
      <c r="F48" s="11">
        <v>690059</v>
      </c>
      <c r="G48" s="11">
        <v>177096</v>
      </c>
      <c r="H48" s="11">
        <v>31533</v>
      </c>
      <c r="I48" s="11">
        <v>11856</v>
      </c>
      <c r="J48" s="11">
        <v>0</v>
      </c>
      <c r="K48" s="11">
        <v>0</v>
      </c>
      <c r="L48" s="53">
        <v>12030055</v>
      </c>
    </row>
    <row r="49" spans="1:12">
      <c r="A49" s="18" t="s">
        <v>46</v>
      </c>
      <c r="B49" s="13">
        <v>3</v>
      </c>
      <c r="C49" s="11">
        <v>1568592</v>
      </c>
      <c r="D49" s="11">
        <v>436926</v>
      </c>
      <c r="E49" s="11">
        <v>191132</v>
      </c>
      <c r="F49" s="11">
        <v>60875</v>
      </c>
      <c r="G49" s="11">
        <v>15280</v>
      </c>
      <c r="H49" s="11">
        <v>8334</v>
      </c>
      <c r="I49" s="11">
        <v>0</v>
      </c>
      <c r="J49" s="11">
        <v>0</v>
      </c>
      <c r="K49" s="11">
        <v>0</v>
      </c>
      <c r="L49" s="53">
        <v>2281139</v>
      </c>
    </row>
    <row r="50" spans="1:12">
      <c r="A50" s="18" t="s">
        <v>47</v>
      </c>
      <c r="B50" s="13">
        <v>4</v>
      </c>
      <c r="C50" s="11">
        <v>509670</v>
      </c>
      <c r="D50" s="11">
        <v>128383</v>
      </c>
      <c r="E50" s="11">
        <v>43853</v>
      </c>
      <c r="F50" s="11">
        <v>12644</v>
      </c>
      <c r="G50" s="11">
        <v>7963</v>
      </c>
      <c r="H50" s="11">
        <v>0</v>
      </c>
      <c r="I50" s="11">
        <v>0</v>
      </c>
      <c r="J50" s="11">
        <v>0</v>
      </c>
      <c r="K50" s="11">
        <v>0</v>
      </c>
      <c r="L50" s="53">
        <v>702513</v>
      </c>
    </row>
    <row r="51" spans="1:12">
      <c r="A51" s="18" t="s">
        <v>48</v>
      </c>
      <c r="B51" s="13">
        <v>5</v>
      </c>
      <c r="C51" s="11">
        <v>109670</v>
      </c>
      <c r="D51" s="11">
        <v>20934</v>
      </c>
      <c r="E51" s="11">
        <v>7675</v>
      </c>
      <c r="F51" s="11">
        <v>5819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53">
        <v>144098</v>
      </c>
    </row>
    <row r="52" spans="1:12">
      <c r="A52" s="18" t="s">
        <v>49</v>
      </c>
      <c r="B52" s="13">
        <v>6</v>
      </c>
      <c r="C52" s="11">
        <v>18940</v>
      </c>
      <c r="D52" s="11">
        <v>3632</v>
      </c>
      <c r="E52" s="11">
        <v>3577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53">
        <v>26149</v>
      </c>
    </row>
    <row r="53" spans="1:12">
      <c r="A53" s="18" t="s">
        <v>50</v>
      </c>
      <c r="B53" s="13">
        <v>7</v>
      </c>
      <c r="C53" s="11">
        <v>4187</v>
      </c>
      <c r="D53" s="11">
        <v>1445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53">
        <v>5632</v>
      </c>
    </row>
    <row r="54" spans="1:12">
      <c r="A54" s="20" t="s">
        <v>51</v>
      </c>
      <c r="B54" s="13">
        <v>8</v>
      </c>
      <c r="C54" s="11">
        <v>2893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53">
        <v>2893</v>
      </c>
    </row>
    <row r="55" spans="1:12" ht="15" thickBot="1">
      <c r="A55" s="28" t="s">
        <v>13</v>
      </c>
      <c r="B55" s="54"/>
      <c r="C55" s="55">
        <v>16845924</v>
      </c>
      <c r="D55" s="55">
        <v>2956554</v>
      </c>
      <c r="E55" s="55">
        <v>2793838</v>
      </c>
      <c r="F55" s="55">
        <v>937323</v>
      </c>
      <c r="G55" s="55">
        <v>244116</v>
      </c>
      <c r="H55" s="55">
        <v>53463</v>
      </c>
      <c r="I55" s="55">
        <v>14717</v>
      </c>
      <c r="J55" s="55">
        <v>4468</v>
      </c>
      <c r="K55" s="55">
        <v>2290</v>
      </c>
      <c r="L55" s="29">
        <v>23852693</v>
      </c>
    </row>
  </sheetData>
  <mergeCells count="2">
    <mergeCell ref="C1:K1"/>
    <mergeCell ref="C29:K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showZeros="0" workbookViewId="0">
      <selection activeCell="Q18" sqref="Q18:AB30"/>
    </sheetView>
  </sheetViews>
  <sheetFormatPr baseColWidth="10" defaultColWidth="8.83203125" defaultRowHeight="14" x14ac:dyDescent="0"/>
  <cols>
    <col min="1" max="2" width="21.1640625" customWidth="1"/>
    <col min="3" max="11" width="12.6640625" customWidth="1"/>
    <col min="12" max="12" width="14.5" customWidth="1"/>
    <col min="15" max="15" width="9.5" customWidth="1"/>
    <col min="17" max="18" width="21.1640625" customWidth="1"/>
    <col min="19" max="27" width="12.6640625" customWidth="1"/>
    <col min="28" max="28" width="14.5" customWidth="1"/>
  </cols>
  <sheetData>
    <row r="1" spans="1:30">
      <c r="A1" s="21" t="s">
        <v>28</v>
      </c>
      <c r="B1" s="48"/>
      <c r="C1" s="45" t="s">
        <v>41</v>
      </c>
      <c r="D1" s="46"/>
      <c r="E1" s="46"/>
      <c r="F1" s="46"/>
      <c r="G1" s="46"/>
      <c r="H1" s="46"/>
      <c r="I1" s="46"/>
      <c r="J1" s="46"/>
      <c r="K1" s="47"/>
      <c r="L1" s="22" t="s">
        <v>29</v>
      </c>
      <c r="Q1" s="21" t="s">
        <v>28</v>
      </c>
      <c r="R1" s="48"/>
      <c r="S1" s="45" t="s">
        <v>41</v>
      </c>
      <c r="T1" s="46"/>
      <c r="U1" s="46"/>
      <c r="V1" s="46"/>
      <c r="W1" s="46"/>
      <c r="X1" s="46"/>
      <c r="Y1" s="46"/>
      <c r="Z1" s="46"/>
      <c r="AA1" s="47"/>
      <c r="AB1" s="22" t="s">
        <v>29</v>
      </c>
    </row>
    <row r="2" spans="1:30" ht="45" customHeight="1">
      <c r="A2" s="23" t="s">
        <v>2</v>
      </c>
      <c r="B2" s="57"/>
      <c r="C2" s="59" t="s">
        <v>33</v>
      </c>
      <c r="D2" s="60" t="s">
        <v>44</v>
      </c>
      <c r="E2" s="60" t="s">
        <v>34</v>
      </c>
      <c r="F2" s="60" t="s">
        <v>35</v>
      </c>
      <c r="G2" s="60" t="s">
        <v>36</v>
      </c>
      <c r="H2" s="60" t="s">
        <v>37</v>
      </c>
      <c r="I2" s="60" t="s">
        <v>38</v>
      </c>
      <c r="J2" s="60" t="s">
        <v>39</v>
      </c>
      <c r="K2" s="61" t="s">
        <v>40</v>
      </c>
      <c r="L2" s="58" t="s">
        <v>3</v>
      </c>
      <c r="N2" s="9" t="s">
        <v>54</v>
      </c>
      <c r="O2" s="9" t="s">
        <v>55</v>
      </c>
      <c r="Q2" s="23" t="s">
        <v>2</v>
      </c>
      <c r="R2" s="57"/>
      <c r="S2" s="59" t="s">
        <v>33</v>
      </c>
      <c r="T2" s="60" t="s">
        <v>44</v>
      </c>
      <c r="U2" s="60" t="s">
        <v>34</v>
      </c>
      <c r="V2" s="60" t="s">
        <v>35</v>
      </c>
      <c r="W2" s="60" t="s">
        <v>36</v>
      </c>
      <c r="X2" s="60" t="s">
        <v>37</v>
      </c>
      <c r="Y2" s="60" t="s">
        <v>38</v>
      </c>
      <c r="Z2" s="60" t="s">
        <v>39</v>
      </c>
      <c r="AA2" s="61" t="s">
        <v>40</v>
      </c>
      <c r="AB2" s="58" t="s">
        <v>3</v>
      </c>
      <c r="AD2" s="9" t="s">
        <v>54</v>
      </c>
    </row>
    <row r="3" spans="1:30">
      <c r="A3" s="56"/>
      <c r="B3" s="50"/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24"/>
      <c r="Q3" s="56"/>
      <c r="R3" s="50"/>
      <c r="S3" s="10">
        <v>0</v>
      </c>
      <c r="T3" s="10">
        <v>1</v>
      </c>
      <c r="U3" s="10">
        <v>2</v>
      </c>
      <c r="V3" s="10">
        <v>3</v>
      </c>
      <c r="W3" s="10">
        <v>4</v>
      </c>
      <c r="X3" s="10">
        <v>5</v>
      </c>
      <c r="Y3" s="10">
        <v>6</v>
      </c>
      <c r="Z3" s="10">
        <v>7</v>
      </c>
      <c r="AA3" s="10">
        <v>8</v>
      </c>
      <c r="AB3" s="24"/>
    </row>
    <row r="4" spans="1:30">
      <c r="A4" s="49" t="s">
        <v>45</v>
      </c>
      <c r="B4" s="13">
        <v>0</v>
      </c>
      <c r="C4" s="11">
        <v>0</v>
      </c>
      <c r="D4" s="11">
        <v>1145</v>
      </c>
      <c r="E4" s="11">
        <v>643</v>
      </c>
      <c r="F4" s="11">
        <v>354</v>
      </c>
      <c r="G4" s="11">
        <v>102</v>
      </c>
      <c r="H4" s="11">
        <v>48</v>
      </c>
      <c r="I4" s="11">
        <v>21</v>
      </c>
      <c r="J4" s="11">
        <v>6</v>
      </c>
      <c r="K4" s="11">
        <v>2290</v>
      </c>
      <c r="L4" s="53">
        <v>4609</v>
      </c>
      <c r="N4">
        <f t="array" ref="N4:N12">B4:B12*L4:L12</f>
        <v>0</v>
      </c>
      <c r="O4" s="63">
        <f t="array" ref="O4:O13">L4:L13/L13</f>
        <v>1.9322765777432342E-4</v>
      </c>
      <c r="Q4" s="49" t="s">
        <v>45</v>
      </c>
      <c r="R4" s="13">
        <v>0</v>
      </c>
      <c r="S4" s="30">
        <f t="array" ref="S4:AB13">C4:L13/L4:L13</f>
        <v>0</v>
      </c>
      <c r="T4" s="30">
        <v>0.24842699067042742</v>
      </c>
      <c r="U4" s="30">
        <v>0.13950965502278151</v>
      </c>
      <c r="V4" s="30">
        <v>7.6806248643957478E-2</v>
      </c>
      <c r="W4" s="30">
        <v>2.2130614016055542E-2</v>
      </c>
      <c r="X4" s="30">
        <v>1.0414406595790845E-2</v>
      </c>
      <c r="Y4" s="30">
        <v>4.5563028856584944E-3</v>
      </c>
      <c r="Z4" s="30">
        <v>1.3018008244738556E-3</v>
      </c>
      <c r="AA4" s="30">
        <v>0.49685398134085484</v>
      </c>
      <c r="AB4" s="64">
        <v>1</v>
      </c>
      <c r="AD4">
        <f t="array" ref="AD4:AD12">R4:R12*AB4:AB12</f>
        <v>0</v>
      </c>
    </row>
    <row r="5" spans="1:30">
      <c r="A5" s="18" t="s">
        <v>42</v>
      </c>
      <c r="B5" s="13">
        <v>1</v>
      </c>
      <c r="C5" s="11">
        <v>7222289</v>
      </c>
      <c r="D5" s="11">
        <v>717034</v>
      </c>
      <c r="E5" s="11">
        <v>484185</v>
      </c>
      <c r="F5" s="11">
        <v>167572</v>
      </c>
      <c r="G5" s="11">
        <v>43675</v>
      </c>
      <c r="H5" s="11">
        <v>13548</v>
      </c>
      <c r="I5" s="11">
        <v>2840</v>
      </c>
      <c r="J5" s="11">
        <v>4462</v>
      </c>
      <c r="K5" s="11">
        <v>0</v>
      </c>
      <c r="L5" s="53">
        <v>8655605</v>
      </c>
      <c r="N5">
        <v>8655605</v>
      </c>
      <c r="O5" s="63">
        <v>0.36287747467340481</v>
      </c>
      <c r="Q5" s="18" t="s">
        <v>42</v>
      </c>
      <c r="R5" s="13">
        <v>1</v>
      </c>
      <c r="S5" s="30">
        <v>0.83440602938789377</v>
      </c>
      <c r="T5" s="30">
        <v>8.2840425365991163E-2</v>
      </c>
      <c r="U5" s="30">
        <v>5.5938897396542474E-2</v>
      </c>
      <c r="V5" s="30">
        <v>1.9359940755152297E-2</v>
      </c>
      <c r="W5" s="30">
        <v>5.0458633451965522E-3</v>
      </c>
      <c r="X5" s="30">
        <v>1.565228542661085E-3</v>
      </c>
      <c r="Y5" s="30">
        <v>3.2811109102136706E-4</v>
      </c>
      <c r="Z5" s="30">
        <v>5.1550411554131682E-4</v>
      </c>
      <c r="AA5" s="30">
        <v>0</v>
      </c>
      <c r="AB5" s="64">
        <v>1</v>
      </c>
      <c r="AD5">
        <v>1</v>
      </c>
    </row>
    <row r="6" spans="1:30">
      <c r="A6" s="18" t="s">
        <v>43</v>
      </c>
      <c r="B6" s="13">
        <v>2</v>
      </c>
      <c r="C6" s="11">
        <v>7409683</v>
      </c>
      <c r="D6" s="11">
        <v>1647055</v>
      </c>
      <c r="E6" s="11">
        <v>2062773</v>
      </c>
      <c r="F6" s="11">
        <v>690059</v>
      </c>
      <c r="G6" s="11">
        <v>177096</v>
      </c>
      <c r="H6" s="11">
        <v>31533</v>
      </c>
      <c r="I6" s="11">
        <v>11856</v>
      </c>
      <c r="J6" s="11">
        <v>0</v>
      </c>
      <c r="K6" s="11">
        <v>0</v>
      </c>
      <c r="L6" s="53">
        <v>12030055</v>
      </c>
      <c r="N6">
        <v>24060110</v>
      </c>
      <c r="O6" s="63">
        <v>0.50434787384384649</v>
      </c>
      <c r="Q6" s="18" t="s">
        <v>43</v>
      </c>
      <c r="R6" s="13">
        <v>2</v>
      </c>
      <c r="S6" s="30">
        <v>0.61593093298409696</v>
      </c>
      <c r="T6" s="30">
        <v>0.13691167662990736</v>
      </c>
      <c r="U6" s="30">
        <v>0.17146829337022981</v>
      </c>
      <c r="V6" s="30">
        <v>5.7361250634348722E-2</v>
      </c>
      <c r="W6" s="30">
        <v>1.4721129703895785E-2</v>
      </c>
      <c r="X6" s="30">
        <v>2.6211850236761178E-3</v>
      </c>
      <c r="Y6" s="30">
        <v>9.8553165384530667E-4</v>
      </c>
      <c r="Z6" s="30">
        <v>0</v>
      </c>
      <c r="AA6" s="30">
        <v>0</v>
      </c>
      <c r="AB6" s="64">
        <v>1</v>
      </c>
      <c r="AD6">
        <v>2</v>
      </c>
    </row>
    <row r="7" spans="1:30">
      <c r="A7" s="18" t="s">
        <v>46</v>
      </c>
      <c r="B7" s="13">
        <v>3</v>
      </c>
      <c r="C7" s="11">
        <v>1568592</v>
      </c>
      <c r="D7" s="11">
        <v>436926</v>
      </c>
      <c r="E7" s="11">
        <v>191132</v>
      </c>
      <c r="F7" s="11">
        <v>60875</v>
      </c>
      <c r="G7" s="11">
        <v>15280</v>
      </c>
      <c r="H7" s="11">
        <v>8334</v>
      </c>
      <c r="I7" s="11">
        <v>0</v>
      </c>
      <c r="J7" s="11">
        <v>0</v>
      </c>
      <c r="K7" s="11">
        <v>0</v>
      </c>
      <c r="L7" s="53">
        <v>2281139</v>
      </c>
      <c r="N7">
        <v>6843417</v>
      </c>
      <c r="O7" s="63">
        <v>9.5634442618282134E-2</v>
      </c>
      <c r="Q7" s="18" t="s">
        <v>46</v>
      </c>
      <c r="R7" s="13">
        <v>3</v>
      </c>
      <c r="S7" s="30">
        <v>0.68763543124728477</v>
      </c>
      <c r="T7" s="30">
        <v>0.19153852527180501</v>
      </c>
      <c r="U7" s="30">
        <v>8.3787967326848567E-2</v>
      </c>
      <c r="V7" s="30">
        <v>2.6686229992999112E-2</v>
      </c>
      <c r="W7" s="30">
        <v>6.6984081198033091E-3</v>
      </c>
      <c r="X7" s="30">
        <v>3.6534380412592132E-3</v>
      </c>
      <c r="Y7" s="30">
        <v>0</v>
      </c>
      <c r="Z7" s="30">
        <v>0</v>
      </c>
      <c r="AA7" s="30">
        <v>0</v>
      </c>
      <c r="AB7" s="64">
        <v>1</v>
      </c>
      <c r="AD7">
        <v>3</v>
      </c>
    </row>
    <row r="8" spans="1:30">
      <c r="A8" s="18" t="s">
        <v>47</v>
      </c>
      <c r="B8" s="13">
        <v>4</v>
      </c>
      <c r="C8" s="11">
        <v>509670</v>
      </c>
      <c r="D8" s="11">
        <v>128383</v>
      </c>
      <c r="E8" s="11">
        <v>43853</v>
      </c>
      <c r="F8" s="11">
        <v>12644</v>
      </c>
      <c r="G8" s="11">
        <v>7963</v>
      </c>
      <c r="H8" s="11">
        <v>0</v>
      </c>
      <c r="I8" s="11">
        <v>0</v>
      </c>
      <c r="J8" s="11">
        <v>0</v>
      </c>
      <c r="K8" s="11">
        <v>0</v>
      </c>
      <c r="L8" s="53">
        <v>702513</v>
      </c>
      <c r="N8">
        <v>2810052</v>
      </c>
      <c r="O8" s="63">
        <v>2.9452146137125899E-2</v>
      </c>
      <c r="Q8" s="18" t="s">
        <v>47</v>
      </c>
      <c r="R8" s="13">
        <v>4</v>
      </c>
      <c r="S8" s="30">
        <v>0.72549547125818314</v>
      </c>
      <c r="T8" s="30">
        <v>0.18274821960590054</v>
      </c>
      <c r="U8" s="30">
        <v>6.2423044128720746E-2</v>
      </c>
      <c r="V8" s="30">
        <v>1.799824344887568E-2</v>
      </c>
      <c r="W8" s="30">
        <v>1.1335021558319917E-2</v>
      </c>
      <c r="X8" s="30">
        <v>0</v>
      </c>
      <c r="Y8" s="30">
        <v>0</v>
      </c>
      <c r="Z8" s="30">
        <v>0</v>
      </c>
      <c r="AA8" s="30">
        <v>0</v>
      </c>
      <c r="AB8" s="64">
        <v>1</v>
      </c>
      <c r="AD8">
        <v>4</v>
      </c>
    </row>
    <row r="9" spans="1:30">
      <c r="A9" s="18" t="s">
        <v>48</v>
      </c>
      <c r="B9" s="13">
        <v>5</v>
      </c>
      <c r="C9" s="11">
        <v>109670</v>
      </c>
      <c r="D9" s="11">
        <v>20934</v>
      </c>
      <c r="E9" s="11">
        <v>7675</v>
      </c>
      <c r="F9" s="11">
        <v>5819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53">
        <v>144098</v>
      </c>
      <c r="N9">
        <v>720490</v>
      </c>
      <c r="O9" s="63">
        <v>6.0411627316043518E-3</v>
      </c>
      <c r="Q9" s="18" t="s">
        <v>48</v>
      </c>
      <c r="R9" s="13">
        <v>5</v>
      </c>
      <c r="S9" s="30">
        <v>0.76107926549986815</v>
      </c>
      <c r="T9" s="30">
        <v>0.14527613152160335</v>
      </c>
      <c r="U9" s="30">
        <v>5.3262363113991865E-2</v>
      </c>
      <c r="V9" s="30">
        <v>4.0382239864536637E-2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64">
        <v>1</v>
      </c>
      <c r="AD9">
        <v>5</v>
      </c>
    </row>
    <row r="10" spans="1:30">
      <c r="A10" s="18" t="s">
        <v>49</v>
      </c>
      <c r="B10" s="13">
        <v>6</v>
      </c>
      <c r="C10" s="11">
        <v>18940</v>
      </c>
      <c r="D10" s="11">
        <v>3632</v>
      </c>
      <c r="E10" s="11">
        <v>3577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53">
        <v>26149</v>
      </c>
      <c r="N10">
        <v>156894</v>
      </c>
      <c r="O10" s="63">
        <v>1.0962703456586641E-3</v>
      </c>
      <c r="Q10" s="18" t="s">
        <v>49</v>
      </c>
      <c r="R10" s="13">
        <v>6</v>
      </c>
      <c r="S10" s="30">
        <v>0.72431068109679142</v>
      </c>
      <c r="T10" s="30">
        <v>0.13889632490726223</v>
      </c>
      <c r="U10" s="30">
        <v>0.1367929939959463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64">
        <v>1</v>
      </c>
      <c r="AD10">
        <v>6</v>
      </c>
    </row>
    <row r="11" spans="1:30">
      <c r="A11" s="18" t="s">
        <v>50</v>
      </c>
      <c r="B11" s="13">
        <v>7</v>
      </c>
      <c r="C11" s="11">
        <v>4187</v>
      </c>
      <c r="D11" s="11">
        <v>1445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53">
        <v>5632</v>
      </c>
      <c r="N11">
        <v>39424</v>
      </c>
      <c r="O11" s="63">
        <v>2.3611589685072456E-4</v>
      </c>
      <c r="Q11" s="18" t="s">
        <v>50</v>
      </c>
      <c r="R11" s="13">
        <v>7</v>
      </c>
      <c r="S11" s="30">
        <v>0.74343039772727271</v>
      </c>
      <c r="T11" s="30">
        <v>0.25656960227272729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64">
        <v>1</v>
      </c>
      <c r="AD11">
        <v>7</v>
      </c>
    </row>
    <row r="12" spans="1:30">
      <c r="A12" s="20" t="s">
        <v>51</v>
      </c>
      <c r="B12" s="13">
        <v>8</v>
      </c>
      <c r="C12" s="11">
        <v>2893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53">
        <v>2893</v>
      </c>
      <c r="N12">
        <v>23144</v>
      </c>
      <c r="O12" s="63">
        <v>1.2128609545261828E-4</v>
      </c>
      <c r="Q12" s="20" t="s">
        <v>51</v>
      </c>
      <c r="R12" s="13">
        <v>8</v>
      </c>
      <c r="S12" s="30">
        <v>1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64">
        <v>1</v>
      </c>
      <c r="AD12">
        <v>8</v>
      </c>
    </row>
    <row r="13" spans="1:30" ht="15" thickBot="1">
      <c r="A13" s="28" t="s">
        <v>13</v>
      </c>
      <c r="B13" s="54"/>
      <c r="C13" s="55">
        <v>16845924</v>
      </c>
      <c r="D13" s="55">
        <v>2956554</v>
      </c>
      <c r="E13" s="55">
        <v>2793838</v>
      </c>
      <c r="F13" s="55">
        <v>937323</v>
      </c>
      <c r="G13" s="55">
        <v>244116</v>
      </c>
      <c r="H13" s="55">
        <v>53463</v>
      </c>
      <c r="I13" s="55">
        <v>14717</v>
      </c>
      <c r="J13" s="55">
        <v>4468</v>
      </c>
      <c r="K13" s="55">
        <v>2290</v>
      </c>
      <c r="L13" s="29">
        <v>23852693</v>
      </c>
      <c r="N13">
        <f>SUM(N4:N12)</f>
        <v>43309136</v>
      </c>
      <c r="O13" s="63">
        <v>1</v>
      </c>
      <c r="Q13" s="28" t="s">
        <v>13</v>
      </c>
      <c r="R13" s="54"/>
      <c r="S13" s="38">
        <v>0.70624830496078572</v>
      </c>
      <c r="T13" s="38">
        <v>0.12395053254573812</v>
      </c>
      <c r="U13" s="38">
        <v>0.11712882901733569</v>
      </c>
      <c r="V13" s="38">
        <v>3.9296317610762022E-2</v>
      </c>
      <c r="W13" s="38">
        <v>1.0234316100073061E-2</v>
      </c>
      <c r="X13" s="38">
        <v>2.2413821365998379E-3</v>
      </c>
      <c r="Y13" s="38">
        <v>6.1699532207956556E-4</v>
      </c>
      <c r="Z13" s="38">
        <v>1.8731637555558192E-4</v>
      </c>
      <c r="AA13" s="38">
        <v>9.600593107034078E-5</v>
      </c>
      <c r="AB13" s="36">
        <v>1</v>
      </c>
      <c r="AD13">
        <f>SUM(AD4:AD12)</f>
        <v>36</v>
      </c>
    </row>
    <row r="14" spans="1:30">
      <c r="N14" s="71">
        <f>N13/N15</f>
        <v>0.7727287228086307</v>
      </c>
    </row>
    <row r="15" spans="1:30">
      <c r="A15" s="62" t="s">
        <v>53</v>
      </c>
      <c r="C15">
        <f t="array" ref="C15:K15">C13:K13*C3:K3</f>
        <v>0</v>
      </c>
      <c r="D15">
        <v>2956554</v>
      </c>
      <c r="E15">
        <v>5587676</v>
      </c>
      <c r="F15">
        <v>2811969</v>
      </c>
      <c r="G15">
        <v>976464</v>
      </c>
      <c r="H15">
        <v>267315</v>
      </c>
      <c r="I15">
        <v>88302</v>
      </c>
      <c r="J15">
        <v>31276</v>
      </c>
      <c r="K15">
        <v>18320</v>
      </c>
      <c r="L15">
        <f>SUM(C15:K15)</f>
        <v>12737876</v>
      </c>
      <c r="M15" s="71">
        <f>L15/N15</f>
        <v>0.22727127719136928</v>
      </c>
      <c r="N15">
        <f>N13+L15</f>
        <v>56047012</v>
      </c>
      <c r="Q15" s="62" t="s">
        <v>53</v>
      </c>
      <c r="S15">
        <f t="array" ref="S15:AA15">S13:AA13*S3:AA3</f>
        <v>0</v>
      </c>
      <c r="T15">
        <v>0.12395053254573812</v>
      </c>
      <c r="U15">
        <v>0.23425765803467138</v>
      </c>
      <c r="V15">
        <v>0.11788895283228606</v>
      </c>
      <c r="W15">
        <v>4.0937264400292245E-2</v>
      </c>
      <c r="X15">
        <v>1.1206910682999189E-2</v>
      </c>
      <c r="Y15">
        <v>3.7019719324773931E-3</v>
      </c>
      <c r="Z15">
        <v>1.3112146288890734E-3</v>
      </c>
      <c r="AA15">
        <v>7.6804744856272624E-4</v>
      </c>
      <c r="AB15">
        <f>SUM(S15:AA15)</f>
        <v>0.53402255250591613</v>
      </c>
      <c r="AD15">
        <f>AD13+AB15</f>
        <v>36.534022552505917</v>
      </c>
    </row>
    <row r="16" spans="1:30">
      <c r="A16" s="62" t="s">
        <v>56</v>
      </c>
      <c r="C16" s="63">
        <f t="array" ref="C16:L16">C13:L13/L13</f>
        <v>0.70624830496078572</v>
      </c>
      <c r="D16" s="63">
        <v>0.12395053254573812</v>
      </c>
      <c r="E16" s="63">
        <v>0.11712882901733569</v>
      </c>
      <c r="F16" s="63">
        <v>3.9296317610762022E-2</v>
      </c>
      <c r="G16" s="63">
        <v>1.0234316100073061E-2</v>
      </c>
      <c r="H16" s="63">
        <v>2.2413821365998379E-3</v>
      </c>
      <c r="I16" s="63">
        <v>6.1699532207956556E-4</v>
      </c>
      <c r="J16" s="63">
        <v>1.8731637555558192E-4</v>
      </c>
      <c r="K16" s="63">
        <v>9.600593107034078E-5</v>
      </c>
      <c r="L16" s="63">
        <v>1</v>
      </c>
    </row>
    <row r="17" spans="1:30" ht="15" thickBot="1"/>
    <row r="18" spans="1:30">
      <c r="A18" s="21" t="s">
        <v>28</v>
      </c>
      <c r="B18" s="48"/>
      <c r="C18" s="45" t="s">
        <v>41</v>
      </c>
      <c r="D18" s="46"/>
      <c r="E18" s="46"/>
      <c r="F18" s="46"/>
      <c r="G18" s="46"/>
      <c r="H18" s="46"/>
      <c r="I18" s="46"/>
      <c r="J18" s="46"/>
      <c r="K18" s="47"/>
      <c r="L18" s="22" t="s">
        <v>29</v>
      </c>
      <c r="Q18" s="21" t="s">
        <v>28</v>
      </c>
      <c r="R18" s="48"/>
      <c r="S18" s="45" t="s">
        <v>41</v>
      </c>
      <c r="T18" s="46"/>
      <c r="U18" s="46"/>
      <c r="V18" s="46"/>
      <c r="W18" s="46"/>
      <c r="X18" s="46"/>
      <c r="Y18" s="46"/>
      <c r="Z18" s="46"/>
      <c r="AA18" s="47"/>
      <c r="AB18" s="22" t="s">
        <v>29</v>
      </c>
    </row>
    <row r="19" spans="1:30" ht="42">
      <c r="A19" s="23" t="s">
        <v>2</v>
      </c>
      <c r="B19" s="57"/>
      <c r="C19" s="59" t="s">
        <v>33</v>
      </c>
      <c r="D19" s="60" t="s">
        <v>44</v>
      </c>
      <c r="E19" s="60" t="s">
        <v>34</v>
      </c>
      <c r="F19" s="60" t="s">
        <v>35</v>
      </c>
      <c r="G19" s="60" t="s">
        <v>36</v>
      </c>
      <c r="H19" s="60" t="s">
        <v>37</v>
      </c>
      <c r="I19" s="60" t="s">
        <v>38</v>
      </c>
      <c r="J19" s="60" t="s">
        <v>39</v>
      </c>
      <c r="K19" s="61" t="s">
        <v>40</v>
      </c>
      <c r="L19" s="58" t="s">
        <v>3</v>
      </c>
      <c r="N19" s="9" t="s">
        <v>54</v>
      </c>
      <c r="Q19" s="23" t="s">
        <v>2</v>
      </c>
      <c r="R19" s="57"/>
      <c r="S19" s="59" t="s">
        <v>33</v>
      </c>
      <c r="T19" s="60" t="s">
        <v>44</v>
      </c>
      <c r="U19" s="60" t="s">
        <v>34</v>
      </c>
      <c r="V19" s="60" t="s">
        <v>35</v>
      </c>
      <c r="W19" s="60" t="s">
        <v>36</v>
      </c>
      <c r="X19" s="60" t="s">
        <v>37</v>
      </c>
      <c r="Y19" s="60" t="s">
        <v>38</v>
      </c>
      <c r="Z19" s="60" t="s">
        <v>39</v>
      </c>
      <c r="AA19" s="61" t="s">
        <v>40</v>
      </c>
      <c r="AB19" s="58" t="s">
        <v>3</v>
      </c>
      <c r="AD19" s="9" t="s">
        <v>54</v>
      </c>
    </row>
    <row r="20" spans="1:30">
      <c r="A20" s="56"/>
      <c r="B20" s="50"/>
      <c r="C20" s="10">
        <v>0</v>
      </c>
      <c r="D20" s="10">
        <v>1</v>
      </c>
      <c r="E20" s="10">
        <v>2</v>
      </c>
      <c r="F20" s="10">
        <v>3</v>
      </c>
      <c r="G20" s="10">
        <v>4</v>
      </c>
      <c r="H20" s="10">
        <v>5</v>
      </c>
      <c r="I20" s="10">
        <v>6</v>
      </c>
      <c r="J20" s="10">
        <v>7</v>
      </c>
      <c r="K20" s="10">
        <v>8</v>
      </c>
      <c r="L20" s="24"/>
      <c r="Q20" s="56"/>
      <c r="R20" s="50"/>
      <c r="S20" s="10">
        <v>0</v>
      </c>
      <c r="T20" s="10">
        <v>1</v>
      </c>
      <c r="U20" s="10">
        <v>2</v>
      </c>
      <c r="V20" s="10">
        <v>3</v>
      </c>
      <c r="W20" s="10">
        <v>4</v>
      </c>
      <c r="X20" s="10">
        <v>5</v>
      </c>
      <c r="Y20" s="10">
        <v>6</v>
      </c>
      <c r="Z20" s="10">
        <v>7</v>
      </c>
      <c r="AA20" s="10">
        <v>8</v>
      </c>
      <c r="AB20" s="24"/>
    </row>
    <row r="21" spans="1:30">
      <c r="A21" s="49" t="s">
        <v>45</v>
      </c>
      <c r="B21" s="13">
        <v>0</v>
      </c>
      <c r="C21" s="30">
        <f t="array" ref="C21:L30">C4:L13/C13:L13</f>
        <v>0</v>
      </c>
      <c r="D21" s="30">
        <v>3.8727518590900083E-4</v>
      </c>
      <c r="E21" s="30">
        <v>2.3014935010548214E-4</v>
      </c>
      <c r="F21" s="30">
        <v>3.7767130434225983E-4</v>
      </c>
      <c r="G21" s="30">
        <v>4.1783414442314311E-4</v>
      </c>
      <c r="H21" s="30">
        <v>8.9781718197632005E-4</v>
      </c>
      <c r="I21" s="30">
        <v>1.4269212475368622E-3</v>
      </c>
      <c r="J21" s="30">
        <v>1.3428827215756492E-3</v>
      </c>
      <c r="K21" s="30">
        <v>1</v>
      </c>
      <c r="L21" s="64">
        <v>1.9322765777432342E-4</v>
      </c>
      <c r="N21">
        <f t="array" ref="N21:N29">B21:B29*L21:L29</f>
        <v>0</v>
      </c>
      <c r="Q21" s="49" t="s">
        <v>45</v>
      </c>
      <c r="R21" s="13">
        <v>0</v>
      </c>
      <c r="S21" s="30">
        <f t="array" ref="S21:AB30">C4:L13/L13</f>
        <v>0</v>
      </c>
      <c r="T21" s="30">
        <v>4.800296553517039E-5</v>
      </c>
      <c r="U21" s="30">
        <v>2.6957123876955947E-5</v>
      </c>
      <c r="V21" s="30">
        <v>1.4841091527904207E-5</v>
      </c>
      <c r="W21" s="30">
        <v>4.2762467114300263E-6</v>
      </c>
      <c r="X21" s="30">
        <v>2.01235139361413E-6</v>
      </c>
      <c r="Y21" s="30">
        <v>8.8040373470618181E-7</v>
      </c>
      <c r="Z21" s="30">
        <v>2.5154392420176625E-7</v>
      </c>
      <c r="AA21" s="30">
        <v>9.600593107034078E-5</v>
      </c>
      <c r="AB21" s="64">
        <v>1.9322765777432342E-4</v>
      </c>
      <c r="AD21">
        <f t="array" ref="AD21:AD29">R21:R29*AB21:AB29</f>
        <v>0</v>
      </c>
    </row>
    <row r="22" spans="1:30">
      <c r="A22" s="18" t="s">
        <v>42</v>
      </c>
      <c r="B22" s="13">
        <v>1</v>
      </c>
      <c r="C22" s="30">
        <v>0.42872620106798537</v>
      </c>
      <c r="D22" s="30">
        <v>0.24252355952233581</v>
      </c>
      <c r="E22" s="30">
        <v>0.17330460821278829</v>
      </c>
      <c r="F22" s="30">
        <v>0.178777219805766</v>
      </c>
      <c r="G22" s="30">
        <v>0.17891084566353702</v>
      </c>
      <c r="H22" s="30">
        <v>0.25340889961281632</v>
      </c>
      <c r="I22" s="30">
        <v>0.19297411157165184</v>
      </c>
      <c r="J22" s="30">
        <v>0.99865711727842432</v>
      </c>
      <c r="K22" s="30">
        <v>0</v>
      </c>
      <c r="L22" s="64">
        <v>0.36287747467340481</v>
      </c>
      <c r="N22">
        <v>0.36287747467340481</v>
      </c>
      <c r="Q22" s="18" t="s">
        <v>42</v>
      </c>
      <c r="R22" s="13">
        <v>1</v>
      </c>
      <c r="S22" s="30">
        <v>0.30278715279654167</v>
      </c>
      <c r="T22" s="30">
        <v>3.006092435768154E-2</v>
      </c>
      <c r="U22" s="30">
        <v>2.0298965823272029E-2</v>
      </c>
      <c r="V22" s="30">
        <v>7.025286411056395E-3</v>
      </c>
      <c r="W22" s="30">
        <v>1.8310301482520233E-3</v>
      </c>
      <c r="X22" s="30">
        <v>5.6798618084758813E-4</v>
      </c>
      <c r="Y22" s="30">
        <v>1.1906412412216935E-4</v>
      </c>
      <c r="Z22" s="30">
        <v>1.8706483163138016E-4</v>
      </c>
      <c r="AA22" s="30">
        <v>0</v>
      </c>
      <c r="AB22" s="64">
        <v>0.36287747467340481</v>
      </c>
      <c r="AD22">
        <v>0.36287747467340481</v>
      </c>
    </row>
    <row r="23" spans="1:30">
      <c r="A23" s="18" t="s">
        <v>43</v>
      </c>
      <c r="B23" s="13">
        <v>2</v>
      </c>
      <c r="C23" s="30">
        <v>0.43985019759082378</v>
      </c>
      <c r="D23" s="30">
        <v>0.55708605356100382</v>
      </c>
      <c r="E23" s="30">
        <v>0.73832949512462787</v>
      </c>
      <c r="F23" s="30">
        <v>0.73620192825738828</v>
      </c>
      <c r="G23" s="30">
        <v>0.7254583886349113</v>
      </c>
      <c r="H23" s="30">
        <v>0.58980977498456877</v>
      </c>
      <c r="I23" s="30">
        <v>0.80559896718081125</v>
      </c>
      <c r="J23" s="30">
        <v>0</v>
      </c>
      <c r="K23" s="30">
        <v>0</v>
      </c>
      <c r="L23" s="64">
        <v>0.50434787384384649</v>
      </c>
      <c r="N23">
        <v>1.008695747687693</v>
      </c>
      <c r="Q23" s="18" t="s">
        <v>43</v>
      </c>
      <c r="R23" s="13">
        <v>2</v>
      </c>
      <c r="S23" s="30">
        <v>0.31064345648518599</v>
      </c>
      <c r="T23" s="30">
        <v>6.9051113012690013E-2</v>
      </c>
      <c r="U23" s="30">
        <v>8.6479669192908323E-2</v>
      </c>
      <c r="V23" s="30">
        <v>2.8930024798457767E-2</v>
      </c>
      <c r="W23" s="30">
        <v>7.4245704667393322E-3</v>
      </c>
      <c r="X23" s="30">
        <v>1.3219890936423825E-3</v>
      </c>
      <c r="Y23" s="30">
        <v>4.9705079422269008E-4</v>
      </c>
      <c r="Z23" s="30">
        <v>0</v>
      </c>
      <c r="AA23" s="30">
        <v>0</v>
      </c>
      <c r="AB23" s="64">
        <v>0.50434787384384649</v>
      </c>
      <c r="AD23">
        <v>1.008695747687693</v>
      </c>
    </row>
    <row r="24" spans="1:30">
      <c r="A24" s="18" t="s">
        <v>46</v>
      </c>
      <c r="B24" s="13">
        <v>3</v>
      </c>
      <c r="C24" s="30">
        <v>9.3114037555909662E-2</v>
      </c>
      <c r="D24" s="30">
        <v>0.14778218155325423</v>
      </c>
      <c r="E24" s="30">
        <v>6.8411983801494575E-2</v>
      </c>
      <c r="F24" s="30">
        <v>6.4945595061680975E-2</v>
      </c>
      <c r="G24" s="30">
        <v>6.2593193399859082E-2</v>
      </c>
      <c r="H24" s="30">
        <v>0.15588350822063857</v>
      </c>
      <c r="I24" s="30">
        <v>0</v>
      </c>
      <c r="J24" s="30">
        <v>0</v>
      </c>
      <c r="K24" s="30">
        <v>0</v>
      </c>
      <c r="L24" s="64">
        <v>9.5634442618282134E-2</v>
      </c>
      <c r="N24">
        <v>0.2869033278548464</v>
      </c>
      <c r="Q24" s="18" t="s">
        <v>46</v>
      </c>
      <c r="R24" s="13">
        <v>3</v>
      </c>
      <c r="S24" s="30">
        <v>6.5761631191916151E-2</v>
      </c>
      <c r="T24" s="30">
        <v>1.8317680104296817E-2</v>
      </c>
      <c r="U24" s="30">
        <v>8.0130155534219975E-3</v>
      </c>
      <c r="V24" s="30">
        <v>2.5521227309637531E-3</v>
      </c>
      <c r="W24" s="30">
        <v>6.4059852696716471E-4</v>
      </c>
      <c r="X24" s="30">
        <v>3.493945107162533E-4</v>
      </c>
      <c r="Y24" s="30">
        <v>0</v>
      </c>
      <c r="Z24" s="30">
        <v>0</v>
      </c>
      <c r="AA24" s="30">
        <v>0</v>
      </c>
      <c r="AB24" s="64">
        <v>9.5634442618282134E-2</v>
      </c>
      <c r="AD24">
        <v>0.2869033278548464</v>
      </c>
    </row>
    <row r="25" spans="1:30">
      <c r="A25" s="18" t="s">
        <v>47</v>
      </c>
      <c r="B25" s="13">
        <v>4</v>
      </c>
      <c r="C25" s="30">
        <v>3.0254796353111887E-2</v>
      </c>
      <c r="D25" s="30">
        <v>4.3423187941096293E-2</v>
      </c>
      <c r="E25" s="30">
        <v>1.5696328849417896E-2</v>
      </c>
      <c r="F25" s="30">
        <v>1.3489480147185122E-2</v>
      </c>
      <c r="G25" s="30">
        <v>3.2619738157269491E-2</v>
      </c>
      <c r="H25" s="30">
        <v>0</v>
      </c>
      <c r="I25" s="30">
        <v>0</v>
      </c>
      <c r="J25" s="30">
        <v>0</v>
      </c>
      <c r="K25" s="30">
        <v>0</v>
      </c>
      <c r="L25" s="64">
        <v>2.9452146137125899E-2</v>
      </c>
      <c r="N25">
        <v>0.1178085845485036</v>
      </c>
      <c r="Q25" s="18" t="s">
        <v>47</v>
      </c>
      <c r="R25" s="13">
        <v>4</v>
      </c>
      <c r="S25" s="30">
        <v>2.1367398641319032E-2</v>
      </c>
      <c r="T25" s="30">
        <v>5.3823272701325588E-3</v>
      </c>
      <c r="U25" s="30">
        <v>1.8384926180033425E-3</v>
      </c>
      <c r="V25" s="30">
        <v>5.3008689626785532E-4</v>
      </c>
      <c r="W25" s="30">
        <v>3.3384071140311075E-4</v>
      </c>
      <c r="X25" s="30">
        <v>0</v>
      </c>
      <c r="Y25" s="30">
        <v>0</v>
      </c>
      <c r="Z25" s="30">
        <v>0</v>
      </c>
      <c r="AA25" s="30">
        <v>0</v>
      </c>
      <c r="AB25" s="64">
        <v>2.9452146137125899E-2</v>
      </c>
      <c r="AD25">
        <v>0.1178085845485036</v>
      </c>
    </row>
    <row r="26" spans="1:30">
      <c r="A26" s="18" t="s">
        <v>48</v>
      </c>
      <c r="B26" s="13">
        <v>5</v>
      </c>
      <c r="C26" s="30">
        <v>6.5101801480286865E-3</v>
      </c>
      <c r="D26" s="30">
        <v>7.0805403858681427E-3</v>
      </c>
      <c r="E26" s="30">
        <v>2.7471170483041609E-3</v>
      </c>
      <c r="F26" s="30">
        <v>6.2081054236373164E-3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64">
        <v>6.0411627316043518E-3</v>
      </c>
      <c r="N26">
        <v>3.020581365802176E-2</v>
      </c>
      <c r="Q26" s="18" t="s">
        <v>48</v>
      </c>
      <c r="R26" s="13">
        <v>5</v>
      </c>
      <c r="S26" s="30">
        <v>4.5978036945346175E-3</v>
      </c>
      <c r="T26" s="30">
        <v>8.7763675153996242E-4</v>
      </c>
      <c r="U26" s="30">
        <v>3.2176660304142595E-4</v>
      </c>
      <c r="V26" s="30">
        <v>2.4395568248834629E-4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64">
        <v>6.0411627316043518E-3</v>
      </c>
      <c r="AD26">
        <v>3.020581365802176E-2</v>
      </c>
    </row>
    <row r="27" spans="1:30">
      <c r="A27" s="18" t="s">
        <v>49</v>
      </c>
      <c r="B27" s="13">
        <v>6</v>
      </c>
      <c r="C27" s="30">
        <v>1.1243075773106894E-3</v>
      </c>
      <c r="D27" s="30">
        <v>1.2284571835995553E-3</v>
      </c>
      <c r="E27" s="30">
        <v>1.2803176132617567E-3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64">
        <v>1.0962703456586641E-3</v>
      </c>
      <c r="N27">
        <v>6.5776220739519851E-3</v>
      </c>
      <c r="Q27" s="18" t="s">
        <v>49</v>
      </c>
      <c r="R27" s="13">
        <v>6</v>
      </c>
      <c r="S27" s="30">
        <v>7.9404032073024204E-4</v>
      </c>
      <c r="T27" s="30">
        <v>1.522679221168025E-4</v>
      </c>
      <c r="U27" s="30">
        <v>1.4996210281161964E-4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64">
        <v>1.0962703456586641E-3</v>
      </c>
      <c r="AD27">
        <v>6.5776220739519851E-3</v>
      </c>
    </row>
    <row r="28" spans="1:30">
      <c r="A28" s="18" t="s">
        <v>50</v>
      </c>
      <c r="B28" s="13">
        <v>7</v>
      </c>
      <c r="C28" s="30">
        <v>2.4854677012670838E-4</v>
      </c>
      <c r="D28" s="30">
        <v>4.8874466693319318E-4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64">
        <v>2.3611589685072456E-4</v>
      </c>
      <c r="N28">
        <v>1.6528112779550718E-3</v>
      </c>
      <c r="Q28" s="18" t="s">
        <v>50</v>
      </c>
      <c r="R28" s="13">
        <v>7</v>
      </c>
      <c r="S28" s="30">
        <v>1.7553573510546586E-4</v>
      </c>
      <c r="T28" s="30">
        <v>6.0580161745258699E-5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64">
        <v>2.3611589685072456E-4</v>
      </c>
      <c r="AD28">
        <v>1.6528112779550718E-3</v>
      </c>
    </row>
    <row r="29" spans="1:30">
      <c r="A29" s="20" t="s">
        <v>51</v>
      </c>
      <c r="B29" s="13">
        <v>8</v>
      </c>
      <c r="C29" s="30">
        <v>1.7173293670326423E-4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64">
        <v>1.2128609545261828E-4</v>
      </c>
      <c r="N29">
        <v>9.7028876362094624E-4</v>
      </c>
      <c r="Q29" s="20" t="s">
        <v>51</v>
      </c>
      <c r="R29" s="13">
        <v>8</v>
      </c>
      <c r="S29" s="30">
        <v>1.2128609545261828E-4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64">
        <v>1.2128609545261828E-4</v>
      </c>
      <c r="AD29">
        <v>9.7028876362094624E-4</v>
      </c>
    </row>
    <row r="30" spans="1:30" ht="15" thickBot="1">
      <c r="A30" s="28" t="s">
        <v>13</v>
      </c>
      <c r="B30" s="54"/>
      <c r="C30" s="38">
        <v>1</v>
      </c>
      <c r="D30" s="38">
        <v>1</v>
      </c>
      <c r="E30" s="38">
        <v>1</v>
      </c>
      <c r="F30" s="38">
        <v>1</v>
      </c>
      <c r="G30" s="38">
        <v>1</v>
      </c>
      <c r="H30" s="38">
        <v>1</v>
      </c>
      <c r="I30" s="38">
        <v>1</v>
      </c>
      <c r="J30" s="38">
        <v>1</v>
      </c>
      <c r="K30" s="38">
        <v>1</v>
      </c>
      <c r="L30" s="36">
        <v>1</v>
      </c>
      <c r="N30">
        <f>SUM(N21:N29)</f>
        <v>1.8156916705379973</v>
      </c>
      <c r="Q30" s="28" t="s">
        <v>13</v>
      </c>
      <c r="R30" s="54"/>
      <c r="S30" s="38">
        <v>0.70624830496078572</v>
      </c>
      <c r="T30" s="38">
        <v>0.12395053254573812</v>
      </c>
      <c r="U30" s="38">
        <v>0.11712882901733569</v>
      </c>
      <c r="V30" s="38">
        <v>3.9296317610762022E-2</v>
      </c>
      <c r="W30" s="38">
        <v>1.0234316100073061E-2</v>
      </c>
      <c r="X30" s="38">
        <v>2.2413821365998379E-3</v>
      </c>
      <c r="Y30" s="38">
        <v>6.1699532207956556E-4</v>
      </c>
      <c r="Z30" s="38">
        <v>1.8731637555558192E-4</v>
      </c>
      <c r="AA30" s="38">
        <v>9.600593107034078E-5</v>
      </c>
      <c r="AB30" s="36">
        <v>1</v>
      </c>
      <c r="AD30">
        <f>SUM(AD21:AD29)</f>
        <v>1.8156916705379973</v>
      </c>
    </row>
    <row r="32" spans="1:30">
      <c r="A32" s="62" t="s">
        <v>53</v>
      </c>
      <c r="C32">
        <f t="array" ref="C32:K32">C30:K30*C20:K20</f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f>SUM(C32:K32)</f>
        <v>36</v>
      </c>
      <c r="N32">
        <f>N30+L32</f>
        <v>37.815691670537994</v>
      </c>
      <c r="Q32" s="62" t="s">
        <v>53</v>
      </c>
      <c r="S32">
        <f t="array" ref="S32:AA32">S30:AA30*S20:AA20</f>
        <v>0</v>
      </c>
      <c r="T32">
        <v>0.12395053254573812</v>
      </c>
      <c r="U32">
        <v>0.23425765803467138</v>
      </c>
      <c r="V32">
        <v>0.11788895283228606</v>
      </c>
      <c r="W32">
        <v>4.0937264400292245E-2</v>
      </c>
      <c r="X32">
        <v>1.1206910682999189E-2</v>
      </c>
      <c r="Y32">
        <v>3.7019719324773931E-3</v>
      </c>
      <c r="Z32">
        <v>1.3112146288890734E-3</v>
      </c>
      <c r="AA32">
        <v>7.6804744856272624E-4</v>
      </c>
      <c r="AB32">
        <f>SUM(S32:AA32)</f>
        <v>0.53402255250591613</v>
      </c>
      <c r="AD32">
        <f>AD30+AB32</f>
        <v>2.3497142230439136</v>
      </c>
    </row>
    <row r="34" spans="17:19">
      <c r="R34" t="s">
        <v>58</v>
      </c>
      <c r="S34" t="s">
        <v>59</v>
      </c>
    </row>
    <row r="35" spans="17:19">
      <c r="Q35" t="s">
        <v>57</v>
      </c>
      <c r="R35">
        <f>SUMPRODUCT(R21:R29,AB21:AB29)</f>
        <v>1.8156916705379973</v>
      </c>
      <c r="S35">
        <f>SUMPRODUCT(S20:AA20,S30:AA30)</f>
        <v>0.53402255250591613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8.83203125" defaultRowHeight="14" x14ac:dyDescent="0"/>
  <sheetData>
    <row r="1" spans="1:9">
      <c r="A1">
        <v>0</v>
      </c>
      <c r="B1">
        <v>4.800296553517039E-5</v>
      </c>
      <c r="C1">
        <v>2.6957123876955947E-5</v>
      </c>
      <c r="D1">
        <v>1.4841091527904207E-5</v>
      </c>
      <c r="E1">
        <v>4.2762467114300263E-6</v>
      </c>
      <c r="F1">
        <v>2.01235139361413E-6</v>
      </c>
      <c r="G1">
        <v>8.8040373470618181E-7</v>
      </c>
      <c r="H1">
        <v>2.5154392420176625E-7</v>
      </c>
      <c r="I1">
        <v>9.600593107034078E-5</v>
      </c>
    </row>
    <row r="2" spans="1:9">
      <c r="A2">
        <v>0.30278715279654167</v>
      </c>
      <c r="B2">
        <v>3.006092435768154E-2</v>
      </c>
      <c r="C2">
        <v>2.0298965823272029E-2</v>
      </c>
      <c r="D2">
        <v>7.025286411056395E-3</v>
      </c>
      <c r="E2">
        <v>1.8310301482520233E-3</v>
      </c>
      <c r="F2">
        <v>5.6798618084758813E-4</v>
      </c>
      <c r="G2">
        <v>1.1906412412216935E-4</v>
      </c>
      <c r="H2">
        <v>1.8706483163138016E-4</v>
      </c>
      <c r="I2">
        <v>0</v>
      </c>
    </row>
    <row r="3" spans="1:9">
      <c r="A3">
        <v>0.31064345648518599</v>
      </c>
      <c r="B3">
        <v>6.9051113012690013E-2</v>
      </c>
      <c r="C3">
        <v>8.6479669192908323E-2</v>
      </c>
      <c r="D3">
        <v>2.8930024798457767E-2</v>
      </c>
      <c r="E3">
        <v>7.4245704667393322E-3</v>
      </c>
      <c r="F3">
        <v>1.3219890936423825E-3</v>
      </c>
      <c r="G3">
        <v>4.9705079422269008E-4</v>
      </c>
      <c r="H3">
        <v>0</v>
      </c>
      <c r="I3">
        <v>0</v>
      </c>
    </row>
    <row r="4" spans="1:9">
      <c r="A4">
        <v>6.5761631191916151E-2</v>
      </c>
      <c r="B4">
        <v>1.8317680104296817E-2</v>
      </c>
      <c r="C4">
        <v>8.0130155534219975E-3</v>
      </c>
      <c r="D4">
        <v>2.5521227309637531E-3</v>
      </c>
      <c r="E4">
        <v>6.4059852696716471E-4</v>
      </c>
      <c r="F4">
        <v>3.493945107162533E-4</v>
      </c>
      <c r="G4">
        <v>0</v>
      </c>
      <c r="H4">
        <v>0</v>
      </c>
      <c r="I4">
        <v>0</v>
      </c>
    </row>
    <row r="5" spans="1:9">
      <c r="A5">
        <v>2.1367398641319032E-2</v>
      </c>
      <c r="B5">
        <v>5.3823272701325588E-3</v>
      </c>
      <c r="C5">
        <v>1.8384926180033425E-3</v>
      </c>
      <c r="D5">
        <v>5.3008689626785532E-4</v>
      </c>
      <c r="E5">
        <v>3.3384071140311075E-4</v>
      </c>
      <c r="F5">
        <v>0</v>
      </c>
      <c r="G5">
        <v>0</v>
      </c>
      <c r="H5">
        <v>0</v>
      </c>
      <c r="I5">
        <v>0</v>
      </c>
    </row>
    <row r="6" spans="1:9">
      <c r="A6">
        <v>4.5978036945346175E-3</v>
      </c>
      <c r="B6">
        <v>8.7763675153996242E-4</v>
      </c>
      <c r="C6">
        <v>3.2176660304142595E-4</v>
      </c>
      <c r="D6">
        <v>2.4395568248834629E-4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7.9404032073024204E-4</v>
      </c>
      <c r="B7">
        <v>1.522679221168025E-4</v>
      </c>
      <c r="C7">
        <v>1.4996210281161964E-4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1.7553573510546586E-4</v>
      </c>
      <c r="B8">
        <v>6.0580161745258699E-5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1.2128609545261828E-4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England</vt:lpstr>
      <vt:lpstr>Wales</vt:lpstr>
      <vt:lpstr>Scotland</vt:lpstr>
      <vt:lpstr>GB</vt:lpstr>
      <vt:lpstr>Comparison</vt:lpstr>
      <vt:lpstr>GB %</vt:lpstr>
      <vt:lpstr>C format</vt:lpstr>
      <vt:lpstr>C format analysis</vt:lpstr>
      <vt:lpstr>GB_H_structure_ModelMapping.txt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Lorenzo Pellis</cp:lastModifiedBy>
  <dcterms:created xsi:type="dcterms:W3CDTF">2010-11-23T16:09:46Z</dcterms:created>
  <dcterms:modified xsi:type="dcterms:W3CDTF">2020-01-22T10:24:26Z</dcterms:modified>
</cp:coreProperties>
</file>