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loren\Desktop\functionals\Microsoft 365 Courses\Excel\Excel Projects for portfolio\"/>
    </mc:Choice>
  </mc:AlternateContent>
  <xr:revisionPtr revIDLastSave="0" documentId="8_{D1F5B30A-8A15-4305-91BA-308F3D147D45}" xr6:coauthVersionLast="47" xr6:coauthVersionMax="47" xr10:uidLastSave="{00000000-0000-0000-0000-000000000000}"/>
  <bookViews>
    <workbookView xWindow="-10275" yWindow="-16320" windowWidth="29040" windowHeight="15720" tabRatio="349" xr2:uid="{CFFCEAB1-F019-411D-B1EB-CE0577BDFDEB}"/>
  </bookViews>
  <sheets>
    <sheet name="ProjectTracker" sheetId="1" r:id="rId1"/>
    <sheet name="Pivot" sheetId="5" r:id="rId2"/>
    <sheet name="Data" sheetId="4" r:id="rId3"/>
    <sheet name="Status&amp;Priority" sheetId="2" state="hidden" r:id="rId4"/>
  </sheets>
  <definedNames>
    <definedName name="_1st_term">'Status&amp;Priority'!$H$2:$H$4</definedName>
    <definedName name="_2nd_term">'Status&amp;Priority'!$H$5:$H$7</definedName>
    <definedName name="_3rd_term">'Status&amp;Priority'!$H$8:$H$10</definedName>
    <definedName name="_4th_term">'Status&amp;Priority'!$H$11:$H$13</definedName>
  </definedNam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N9" i="1" l="1"/>
  <c r="CN10" i="1"/>
  <c r="CP9" i="1"/>
  <c r="CN11" i="1"/>
  <c r="CN12" i="1"/>
  <c r="CN13" i="1"/>
  <c r="CP10" i="1"/>
  <c r="CP11" i="1"/>
  <c r="CP12" i="1"/>
  <c r="CP13" i="1"/>
  <c r="CN3" i="1"/>
  <c r="CP4" i="1" l="1"/>
  <c r="CP5" i="1"/>
  <c r="CP6" i="1"/>
  <c r="CP7" i="1"/>
  <c r="CP3" i="1"/>
  <c r="CN4" i="1"/>
  <c r="CN5" i="1"/>
  <c r="CN6" i="1"/>
  <c r="CN7" i="1"/>
  <c r="C16" i="1" a="1"/>
  <c r="C16" i="1" s="1"/>
  <c r="C15" i="1" a="1"/>
  <c r="C15" i="1" s="1"/>
  <c r="C14" i="1" a="1"/>
  <c r="C14" i="1" s="1"/>
  <c r="C13" i="1" a="1"/>
  <c r="C13" i="1" s="1"/>
  <c r="C11" i="1" a="1"/>
  <c r="C11" i="1" s="1"/>
  <c r="C10" i="1" a="1"/>
  <c r="C10" i="1" s="1"/>
  <c r="C8" i="1" a="1"/>
  <c r="C8" i="1" s="1"/>
  <c r="C9" i="1" a="1"/>
  <c r="C9" i="1" s="1"/>
  <c r="G5" i="1"/>
  <c r="G6" i="1" s="1"/>
  <c r="F10" i="1" l="1"/>
  <c r="F8" i="1" s="1"/>
  <c r="F15" i="1"/>
  <c r="F14" i="1" s="1"/>
  <c r="G4" i="1"/>
  <c r="G3" i="1" s="1"/>
  <c r="G2" i="1" s="1"/>
  <c r="H5" i="1"/>
  <c r="H6" i="1" l="1"/>
  <c r="I5" i="1"/>
  <c r="J5" i="1" l="1"/>
  <c r="I6" i="1"/>
  <c r="K5" i="1" l="1"/>
  <c r="J6" i="1"/>
  <c r="L5" i="1" l="1"/>
  <c r="K6" i="1"/>
  <c r="L6" i="1" l="1"/>
  <c r="M5" i="1"/>
  <c r="M6" i="1" l="1"/>
  <c r="N5" i="1"/>
  <c r="O5" i="1" l="1"/>
  <c r="N4" i="1"/>
  <c r="N6" i="1"/>
  <c r="P5" i="1" l="1"/>
  <c r="O6" i="1"/>
  <c r="Q5" i="1" l="1"/>
  <c r="P6" i="1"/>
  <c r="R5" i="1" l="1"/>
  <c r="Q6" i="1"/>
  <c r="S5" i="1" l="1"/>
  <c r="R6" i="1"/>
  <c r="T5" i="1" l="1"/>
  <c r="S6" i="1"/>
  <c r="U5" i="1" l="1"/>
  <c r="T6" i="1"/>
  <c r="V5" i="1" l="1"/>
  <c r="U4" i="1"/>
  <c r="U6" i="1"/>
  <c r="W5" i="1" l="1"/>
  <c r="V6" i="1"/>
  <c r="X5" i="1" l="1"/>
  <c r="W6" i="1"/>
  <c r="X6" i="1" l="1"/>
  <c r="Y5" i="1"/>
  <c r="Z5" i="1" l="1"/>
  <c r="Y6" i="1"/>
  <c r="AA5" i="1" l="1"/>
  <c r="Z6" i="1"/>
  <c r="AB5" i="1" l="1"/>
  <c r="AA6" i="1"/>
  <c r="AC5" i="1" l="1"/>
  <c r="AB4" i="1"/>
  <c r="AB6" i="1"/>
  <c r="AD5" i="1" l="1"/>
  <c r="AC6" i="1"/>
  <c r="AE5" i="1" l="1"/>
  <c r="AD6" i="1"/>
  <c r="AF5" i="1" l="1"/>
  <c r="AE6" i="1"/>
  <c r="AG5" i="1" l="1"/>
  <c r="AF6" i="1"/>
  <c r="AH5" i="1" l="1"/>
  <c r="AG6" i="1"/>
  <c r="AH6" i="1" l="1"/>
  <c r="AI5" i="1"/>
  <c r="AI4" i="1" l="1"/>
  <c r="AI3" i="1" s="1"/>
  <c r="AI6" i="1"/>
  <c r="AJ5" i="1"/>
  <c r="AK5" i="1" l="1"/>
  <c r="AJ6" i="1"/>
  <c r="AL5" i="1" l="1"/>
  <c r="AK6" i="1"/>
  <c r="AM5" i="1" l="1"/>
  <c r="AL6" i="1"/>
  <c r="AN5" i="1" l="1"/>
  <c r="AM6" i="1"/>
  <c r="AO5" i="1" l="1"/>
  <c r="AN6" i="1"/>
  <c r="AO6" i="1" l="1"/>
  <c r="AP5" i="1"/>
  <c r="AQ5" i="1" l="1"/>
  <c r="AP6" i="1"/>
  <c r="AP4" i="1"/>
  <c r="AR5" i="1" l="1"/>
  <c r="AQ6" i="1"/>
  <c r="AS5" i="1" l="1"/>
  <c r="AR6" i="1"/>
  <c r="AT5" i="1" l="1"/>
  <c r="AS6" i="1"/>
  <c r="AU5" i="1" l="1"/>
  <c r="AT6" i="1"/>
  <c r="AV5" i="1" l="1"/>
  <c r="AU6" i="1"/>
  <c r="AW5" i="1" l="1"/>
  <c r="AV6" i="1"/>
  <c r="AW6" i="1" l="1"/>
  <c r="AX5" i="1"/>
  <c r="AW4" i="1"/>
  <c r="AY5" i="1" l="1"/>
  <c r="AX6" i="1"/>
  <c r="AZ5" i="1" l="1"/>
  <c r="AY6" i="1"/>
  <c r="BA5" i="1" l="1"/>
  <c r="AZ6" i="1"/>
  <c r="BB5" i="1" l="1"/>
  <c r="BA6" i="1"/>
  <c r="BC5" i="1" l="1"/>
  <c r="BB6" i="1"/>
  <c r="BD5" i="1" l="1"/>
  <c r="BC6" i="1"/>
  <c r="BD6" i="1" l="1"/>
  <c r="BD4" i="1"/>
  <c r="BE5" i="1"/>
  <c r="BF5" i="1" l="1"/>
  <c r="BE6" i="1"/>
  <c r="BG5" i="1" l="1"/>
  <c r="BF6" i="1"/>
  <c r="BH5" i="1" l="1"/>
  <c r="BG6" i="1"/>
  <c r="BI5" i="1" l="1"/>
  <c r="BH6" i="1"/>
  <c r="BJ5" i="1" l="1"/>
  <c r="BI6" i="1"/>
  <c r="BK5" i="1" l="1"/>
  <c r="BJ6" i="1"/>
  <c r="BK6" i="1" l="1"/>
  <c r="BK4" i="1"/>
  <c r="BK3" i="1" s="1"/>
  <c r="BL5" i="1"/>
  <c r="BM5" i="1" l="1"/>
  <c r="BL6" i="1"/>
  <c r="BN5" i="1" l="1"/>
  <c r="BM6" i="1"/>
  <c r="BO5" i="1" l="1"/>
  <c r="BN6" i="1"/>
  <c r="BP5" i="1" l="1"/>
  <c r="BO6" i="1"/>
  <c r="BQ5" i="1" l="1"/>
  <c r="BP6" i="1"/>
  <c r="BQ6" i="1" l="1"/>
  <c r="BR5" i="1"/>
  <c r="BS5" i="1" l="1"/>
  <c r="BR6" i="1"/>
  <c r="BR4" i="1"/>
  <c r="BT5" i="1" l="1"/>
  <c r="BS6" i="1"/>
  <c r="BU5" i="1" l="1"/>
  <c r="BT6" i="1"/>
  <c r="BV5" i="1" l="1"/>
  <c r="BU6" i="1"/>
  <c r="BW5" i="1" l="1"/>
  <c r="BV6" i="1"/>
  <c r="BX5" i="1" l="1"/>
  <c r="BW6" i="1"/>
  <c r="BY5" i="1" l="1"/>
  <c r="BX6" i="1"/>
  <c r="BY6" i="1" l="1"/>
  <c r="BY4" i="1"/>
  <c r="BZ5" i="1"/>
  <c r="CA5" i="1" l="1"/>
  <c r="BZ6" i="1"/>
  <c r="CB5" i="1" l="1"/>
  <c r="CA6" i="1"/>
  <c r="CC5" i="1" l="1"/>
  <c r="CB6" i="1"/>
  <c r="CD5" i="1" l="1"/>
  <c r="CC6" i="1"/>
  <c r="CE5" i="1" l="1"/>
  <c r="CD6" i="1"/>
  <c r="CF5" i="1" l="1"/>
  <c r="CE6" i="1"/>
  <c r="CG5" i="1" l="1"/>
  <c r="CF6" i="1"/>
  <c r="CF4" i="1"/>
  <c r="CH5" i="1" l="1"/>
  <c r="CG6" i="1"/>
  <c r="CI5" i="1" l="1"/>
  <c r="CH6" i="1"/>
  <c r="CJ5" i="1" l="1"/>
  <c r="CI6" i="1"/>
  <c r="CK5" i="1" l="1"/>
  <c r="CJ6" i="1"/>
  <c r="CL5" i="1" l="1"/>
  <c r="CL6" i="1" s="1"/>
  <c r="C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<sst xmlns="http://schemas.openxmlformats.org/spreadsheetml/2006/main" count="4327" uniqueCount="88">
  <si>
    <t>Status</t>
  </si>
  <si>
    <t>Priority</t>
  </si>
  <si>
    <t>Not Started</t>
  </si>
  <si>
    <t>In Progress</t>
  </si>
  <si>
    <t>On Hold</t>
  </si>
  <si>
    <t>Complete</t>
  </si>
  <si>
    <t>Overdue</t>
  </si>
  <si>
    <t>Low</t>
  </si>
  <si>
    <t>Medium</t>
  </si>
  <si>
    <t>High</t>
  </si>
  <si>
    <t>Team Leaders</t>
  </si>
  <si>
    <t>Jhon White</t>
  </si>
  <si>
    <t>Cameron Red</t>
  </si>
  <si>
    <t>Joanna Parsons</t>
  </si>
  <si>
    <t>Lawrence Sinkview</t>
  </si>
  <si>
    <t>Row Labels</t>
  </si>
  <si>
    <t>Grand Total</t>
  </si>
  <si>
    <t>Government</t>
  </si>
  <si>
    <t>Germany</t>
  </si>
  <si>
    <t>Montana</t>
  </si>
  <si>
    <t>None</t>
  </si>
  <si>
    <t>2014</t>
  </si>
  <si>
    <t>Midmarket</t>
  </si>
  <si>
    <t>France</t>
  </si>
  <si>
    <t>Paseo</t>
  </si>
  <si>
    <t>2013</t>
  </si>
  <si>
    <t>Small Business</t>
  </si>
  <si>
    <t>Mexico</t>
  </si>
  <si>
    <t>VTT</t>
  </si>
  <si>
    <t>Channel Partners</t>
  </si>
  <si>
    <t>Canada</t>
  </si>
  <si>
    <t>Carretera</t>
  </si>
  <si>
    <t>Enterprise</t>
  </si>
  <si>
    <t>United States of America</t>
  </si>
  <si>
    <t>Amarilla</t>
  </si>
  <si>
    <t>Velo</t>
  </si>
  <si>
    <t>March</t>
  </si>
  <si>
    <t>June</t>
  </si>
  <si>
    <t>July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</si>
  <si>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</si>
  <si>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</si>
  <si>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</si>
  <si>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</si>
  <si>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</si>
  <si>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</si>
  <si>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</si>
  <si>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</si>
  <si>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</si>
  <si>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</si>
  <si>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</si>
  <si>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</si>
  <si>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</si>
  <si>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</si>
  <si>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</si>
  <si>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</si>
  <si>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Sum of Units Sold</t>
  </si>
  <si>
    <t>Column Labels</t>
  </si>
  <si>
    <t>december</t>
  </si>
  <si>
    <t>february</t>
  </si>
  <si>
    <t>january</t>
  </si>
  <si>
    <t>august</t>
  </si>
  <si>
    <t>april</t>
  </si>
  <si>
    <t>november</t>
  </si>
  <si>
    <t>may</t>
  </si>
  <si>
    <t>october</t>
  </si>
  <si>
    <t>september</t>
  </si>
  <si>
    <t>TASK</t>
  </si>
  <si>
    <t>PROGRESS</t>
  </si>
  <si>
    <t>START</t>
  </si>
  <si>
    <t>END</t>
  </si>
  <si>
    <t>PROJECT TITLE</t>
  </si>
  <si>
    <t>1st term</t>
  </si>
  <si>
    <t>2nd term</t>
  </si>
  <si>
    <t>3rd term</t>
  </si>
  <si>
    <t>4th term</t>
  </si>
  <si>
    <t>Month's numbers</t>
  </si>
  <si>
    <t>Years</t>
  </si>
  <si>
    <t>START MONTH:</t>
  </si>
  <si>
    <t>Segments</t>
  </si>
  <si>
    <t>Sells 2014</t>
  </si>
  <si>
    <t>Sells 2013</t>
  </si>
  <si>
    <t>TOTAL SELLS 2013</t>
  </si>
  <si>
    <t>TOTAL SELLS 2014</t>
  </si>
  <si>
    <t>UNITS' SELLING GOALS</t>
  </si>
  <si>
    <t>top selling segment per year</t>
  </si>
  <si>
    <t>TOTAL PROFITS 2013</t>
  </si>
  <si>
    <t>TOTAL PROFITS 2014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</si>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</sst>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yyyy"/>
    <numFmt numFmtId="165" formatCode="d"/>
    <numFmt numFmtId="166" formatCode="0.0%"/>
    <numFmt numFmtId="167" formatCode="mmmm"/>
    <numFmt numFmtId="168" formatCode=";;;"/>
    <numFmt numFmtId="169" formatCode="0;[Red]0"/>
    <numFmt numFmtId="176" formatCode="#,##0\ &quot;€&quot;"/>
  </numFmts>
  <fonts count="2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8"/>
      <color theme="1"/>
      <name val="Arial"/>
      <family val="2"/>
    </font>
    <font>
      <b/>
      <sz val="36"/>
      <color theme="1"/>
      <name val="Bahnschrift SemiCondensed"/>
      <family val="2"/>
    </font>
    <font>
      <sz val="35"/>
      <color theme="1"/>
      <name val="Bahnschrift SemiCondensed"/>
      <family val="2"/>
    </font>
    <font>
      <sz val="11"/>
      <color theme="1"/>
      <name val="Bahnschrift SemiCondensed"/>
      <family val="2"/>
    </font>
    <font>
      <sz val="16"/>
      <color theme="1"/>
      <name val="Bahnschrift SemiCondensed"/>
      <family val="2"/>
    </font>
    <font>
      <b/>
      <sz val="18"/>
      <color theme="1"/>
      <name val="Bahnschrift SemiCondensed"/>
      <family val="2"/>
    </font>
    <font>
      <sz val="12"/>
      <color theme="1"/>
      <name val="Bahnschrift SemiCondensed"/>
      <family val="2"/>
    </font>
    <font>
      <sz val="26"/>
      <color theme="1"/>
      <name val="Bahnschrift SemiCondensed"/>
      <family val="2"/>
    </font>
    <font>
      <b/>
      <sz val="26"/>
      <color theme="1"/>
      <name val="Bahnschrift SemiCondensed"/>
      <family val="2"/>
    </font>
    <font>
      <b/>
      <sz val="48"/>
      <color theme="1"/>
      <name val="Bahnschrift SemiCondensed"/>
      <family val="2"/>
    </font>
    <font>
      <b/>
      <sz val="24"/>
      <color theme="1"/>
      <name val="Bahnschrift SemiCondensed"/>
      <family val="2"/>
    </font>
    <font>
      <sz val="28"/>
      <color theme="1"/>
      <name val="Arial"/>
      <family val="2"/>
    </font>
    <font>
      <b/>
      <sz val="28"/>
      <color theme="1"/>
      <name val="Arial"/>
      <family val="2"/>
    </font>
    <font>
      <b/>
      <sz val="36"/>
      <color theme="0"/>
      <name val="Bahnschrift SemiCondensed"/>
      <family val="2"/>
    </font>
    <font>
      <b/>
      <sz val="36"/>
      <color theme="1"/>
      <name val="Arial"/>
      <family val="2"/>
    </font>
    <font>
      <b/>
      <sz val="72"/>
      <color rgb="FFFF0000"/>
      <name val="Arial"/>
      <family val="2"/>
    </font>
    <font>
      <sz val="48"/>
      <color theme="1"/>
      <name val="Bahnschrift SemiCondensed"/>
      <family val="2"/>
    </font>
    <font>
      <sz val="4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8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4" fontId="2" fillId="0" borderId="0" xfId="1" applyFont="1"/>
    <xf numFmtId="44" fontId="0" fillId="0" borderId="0" xfId="1" applyFont="1"/>
    <xf numFmtId="14" fontId="2" fillId="0" borderId="0" xfId="1" applyNumberFormat="1" applyFont="1"/>
    <xf numFmtId="1" fontId="2" fillId="0" borderId="0" xfId="1" applyNumberFormat="1" applyFont="1"/>
    <xf numFmtId="42" fontId="0" fillId="0" borderId="0" xfId="1" applyNumberFormat="1" applyFont="1"/>
    <xf numFmtId="164" fontId="2" fillId="0" borderId="0" xfId="1" applyNumberFormat="1" applyFont="1"/>
    <xf numFmtId="164" fontId="0" fillId="0" borderId="0" xfId="0" applyNumberFormat="1"/>
    <xf numFmtId="0" fontId="3" fillId="0" borderId="0" xfId="0" applyFont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indent="2"/>
    </xf>
    <xf numFmtId="1" fontId="0" fillId="0" borderId="0" xfId="0" applyNumberFormat="1" applyAlignment="1">
      <alignment horizontal="left" indent="1"/>
    </xf>
    <xf numFmtId="0" fontId="5" fillId="3" borderId="10" xfId="2" applyFont="1" applyFill="1" applyBorder="1" applyAlignment="1">
      <alignment vertical="center"/>
    </xf>
    <xf numFmtId="0" fontId="6" fillId="5" borderId="0" xfId="0" applyFont="1" applyFill="1"/>
    <xf numFmtId="0" fontId="7" fillId="5" borderId="0" xfId="2" applyFont="1" applyFill="1"/>
    <xf numFmtId="0" fontId="8" fillId="4" borderId="0" xfId="0" applyFont="1" applyFill="1"/>
    <xf numFmtId="0" fontId="8" fillId="4" borderId="4" xfId="0" applyFont="1" applyFill="1" applyBorder="1"/>
    <xf numFmtId="0" fontId="8" fillId="4" borderId="5" xfId="0" applyFont="1" applyFill="1" applyBorder="1"/>
    <xf numFmtId="0" fontId="8" fillId="4" borderId="6" xfId="0" applyFont="1" applyFill="1" applyBorder="1"/>
    <xf numFmtId="0" fontId="8" fillId="4" borderId="7" xfId="0" applyFont="1" applyFill="1" applyBorder="1"/>
    <xf numFmtId="0" fontId="8" fillId="4" borderId="8" xfId="0" applyFont="1" applyFill="1" applyBorder="1"/>
    <xf numFmtId="0" fontId="8" fillId="4" borderId="1" xfId="0" applyFont="1" applyFill="1" applyBorder="1"/>
    <xf numFmtId="0" fontId="8" fillId="4" borderId="2" xfId="0" applyFont="1" applyFill="1" applyBorder="1"/>
    <xf numFmtId="0" fontId="8" fillId="4" borderId="3" xfId="0" applyFont="1" applyFill="1" applyBorder="1"/>
    <xf numFmtId="0" fontId="6" fillId="5" borderId="2" xfId="0" applyFont="1" applyFill="1" applyBorder="1"/>
    <xf numFmtId="0" fontId="8" fillId="4" borderId="9" xfId="0" applyFont="1" applyFill="1" applyBorder="1"/>
    <xf numFmtId="0" fontId="8" fillId="4" borderId="10" xfId="0" applyFont="1" applyFill="1" applyBorder="1"/>
    <xf numFmtId="0" fontId="8" fillId="4" borderId="11" xfId="0" applyFont="1" applyFill="1" applyBorder="1"/>
    <xf numFmtId="0" fontId="10" fillId="4" borderId="0" xfId="0" applyFont="1" applyFill="1"/>
    <xf numFmtId="0" fontId="4" fillId="4" borderId="13" xfId="0" applyFont="1" applyFill="1" applyBorder="1"/>
    <xf numFmtId="0" fontId="11" fillId="4" borderId="2" xfId="0" applyFont="1" applyFill="1" applyBorder="1"/>
    <xf numFmtId="0" fontId="5" fillId="3" borderId="10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167" fontId="13" fillId="4" borderId="8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14" fillId="5" borderId="12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66" fontId="15" fillId="4" borderId="12" xfId="0" applyNumberFormat="1" applyFont="1" applyFill="1" applyBorder="1" applyAlignment="1">
      <alignment horizontal="center" vertical="center"/>
    </xf>
    <xf numFmtId="167" fontId="15" fillId="4" borderId="2" xfId="0" applyNumberFormat="1" applyFont="1" applyFill="1" applyBorder="1" applyAlignment="1">
      <alignment horizontal="center" vertical="center"/>
    </xf>
    <xf numFmtId="167" fontId="15" fillId="4" borderId="3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165" fontId="9" fillId="4" borderId="7" xfId="0" applyNumberFormat="1" applyFont="1" applyFill="1" applyBorder="1" applyAlignment="1">
      <alignment horizontal="center" vertical="center"/>
    </xf>
    <xf numFmtId="165" fontId="9" fillId="4" borderId="0" xfId="0" applyNumberFormat="1" applyFont="1" applyFill="1" applyAlignment="1">
      <alignment horizontal="center" vertical="center"/>
    </xf>
    <xf numFmtId="165" fontId="9" fillId="4" borderId="8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67" fontId="13" fillId="4" borderId="1" xfId="0" applyNumberFormat="1" applyFont="1" applyFill="1" applyBorder="1" applyAlignment="1">
      <alignment horizontal="center" vertical="center"/>
    </xf>
    <xf numFmtId="167" fontId="13" fillId="4" borderId="2" xfId="0" applyNumberFormat="1" applyFont="1" applyFill="1" applyBorder="1" applyAlignment="1">
      <alignment horizontal="center" vertical="center"/>
    </xf>
    <xf numFmtId="167" fontId="13" fillId="4" borderId="3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14" fontId="5" fillId="4" borderId="3" xfId="0" applyNumberFormat="1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169" fontId="19" fillId="4" borderId="14" xfId="0" applyNumberFormat="1" applyFont="1" applyFill="1" applyBorder="1" applyAlignment="1">
      <alignment horizontal="center" vertical="center"/>
    </xf>
    <xf numFmtId="169" fontId="19" fillId="4" borderId="15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vertical="center"/>
    </xf>
    <xf numFmtId="176" fontId="20" fillId="4" borderId="0" xfId="0" applyNumberFormat="1" applyFont="1" applyFill="1"/>
    <xf numFmtId="176" fontId="21" fillId="4" borderId="2" xfId="0" applyNumberFormat="1" applyFont="1" applyFill="1" applyBorder="1" applyAlignment="1">
      <alignment horizontal="center" vertical="center"/>
    </xf>
    <xf numFmtId="176" fontId="21" fillId="4" borderId="2" xfId="1" applyNumberFormat="1" applyFont="1" applyFill="1" applyBorder="1" applyAlignment="1">
      <alignment horizontal="center" vertical="center"/>
    </xf>
    <xf numFmtId="0" fontId="20" fillId="5" borderId="0" xfId="0" applyFont="1" applyFill="1"/>
    <xf numFmtId="164" fontId="13" fillId="4" borderId="1" xfId="0" applyNumberFormat="1" applyFont="1" applyFill="1" applyBorder="1" applyAlignment="1">
      <alignment horizontal="center"/>
    </xf>
    <xf numFmtId="164" fontId="13" fillId="4" borderId="2" xfId="0" applyNumberFormat="1" applyFont="1" applyFill="1" applyBorder="1" applyAlignment="1">
      <alignment horizontal="center"/>
    </xf>
    <xf numFmtId="164" fontId="13" fillId="4" borderId="3" xfId="0" applyNumberFormat="1" applyFont="1" applyFill="1" applyBorder="1" applyAlignment="1">
      <alignment horizontal="center"/>
    </xf>
    <xf numFmtId="167" fontId="13" fillId="4" borderId="7" xfId="0" applyNumberFormat="1" applyFont="1" applyFill="1" applyBorder="1" applyAlignment="1">
      <alignment horizontal="center"/>
    </xf>
    <xf numFmtId="167" fontId="13" fillId="4" borderId="0" xfId="0" applyNumberFormat="1" applyFont="1" applyFill="1" applyBorder="1" applyAlignment="1">
      <alignment horizontal="center"/>
    </xf>
    <xf numFmtId="168" fontId="8" fillId="4" borderId="0" xfId="0" applyNumberFormat="1" applyFont="1" applyFill="1" applyBorder="1"/>
    <xf numFmtId="0" fontId="8" fillId="4" borderId="0" xfId="0" applyFont="1" applyFill="1" applyBorder="1"/>
    <xf numFmtId="14" fontId="8" fillId="4" borderId="8" xfId="0" applyNumberFormat="1" applyFont="1" applyFill="1" applyBorder="1"/>
    <xf numFmtId="3" fontId="21" fillId="4" borderId="2" xfId="0" applyNumberFormat="1" applyFont="1" applyFill="1" applyBorder="1" applyAlignment="1">
      <alignment horizontal="center" vertical="center"/>
    </xf>
    <xf numFmtId="176" fontId="0" fillId="0" borderId="0" xfId="0" applyNumberFormat="1"/>
  </cellXfs>
  <cellStyles count="3">
    <cellStyle name="40% - Accent1" xfId="2" builtinId="31"/>
    <cellStyle name="Currency" xfId="1" builtinId="4"/>
    <cellStyle name="Normal" xfId="0" builtinId="0"/>
  </cellStyles>
  <dxfs count="33">
    <dxf>
      <numFmt numFmtId="176" formatCode="#,##0\ &quot;€&quot;"/>
    </dxf>
    <dxf>
      <numFmt numFmtId="176" formatCode="#,##0\ &quot;€&quot;"/>
    </dxf>
    <dxf>
      <numFmt numFmtId="176" formatCode="#,##0\ &quot;€&quot;"/>
    </dxf>
    <dxf>
      <numFmt numFmtId="176" formatCode="#,##0\ &quot;€&quot;"/>
    </dxf>
    <dxf>
      <numFmt numFmtId="176" formatCode="#,##0\ &quot;€&quot;"/>
    </dxf>
    <dxf>
      <numFmt numFmtId="176" formatCode="#,##0\ &quot;€&quot;"/>
    </dxf>
    <dxf>
      <numFmt numFmtId="176" formatCode="#,##0\ &quot;€&quot;"/>
    </dxf>
    <dxf>
      <fill>
        <patternFill patternType="solid">
          <fgColor auto="1"/>
          <bgColor theme="3" tint="0.24994659260841701"/>
        </patternFill>
      </fill>
    </dxf>
    <dxf>
      <fill>
        <gradientFill degree="90">
          <stop position="0">
            <color rgb="FFFFC000"/>
          </stop>
          <stop position="1">
            <color rgb="FF8E0A7E"/>
          </stop>
        </gradient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4" formatCode="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70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2" formatCode="_-* #,##0\ &quot;€&quot;_-;\-* #,##0\ &quot;€&quot;_-;_-* &quot;-&quot;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2" formatCode="_-* #,##0\ &quot;€&quot;_-;\-* #,##0\ &quot;€&quot;_-;_-* &quot;-&quot;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2" formatCode="_-* #,##0\ &quot;€&quot;_-;\-* #,##0\ &quot;€&quot;_-;_-* &quot;-&quot;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2" formatCode="_-* #,##0\ &quot;€&quot;_-;\-* #,##0\ &quot;€&quot;_-;_-* &quot;-&quot;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2" formatCode="_-* #,##0\ &quot;€&quot;_-;\-* #,##0\ &quot;€&quot;_-;_-* &quot;-&quot;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2" formatCode="_-* #,##0\ &quot;€&quot;_-;\-* #,##0\ &quot;€&quot;_-;_-* &quot;-&quot;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2" formatCode="_-* #,##0\ &quot;€&quot;_-;\-* #,##0\ &quot;€&quot;_-;_-* &quot;-&quot;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" formatCode="0"/>
    </dxf>
  </dxfs>
  <tableStyles count="0" defaultTableStyle="TableStyleMedium2" defaultPivotStyle="PivotStyleLight16"/>
  <colors>
    <mruColors>
      <color rgb="FFDAE9F8"/>
      <color rgb="FF8E0A7E"/>
      <color rgb="FFC4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8582000779314347E-2"/>
          <c:y val="2.5667391708900818E-2"/>
          <c:w val="0.8836694236749818"/>
          <c:h val="0.84661934953336426"/>
        </c:manualLayout>
      </c:layout>
      <c:barChart>
        <c:barDir val="col"/>
        <c:grouping val="clustered"/>
        <c:varyColors val="0"/>
        <c:ser>
          <c:idx val="0"/>
          <c:order val="0"/>
          <c:tx>
            <c:v>Channel Partners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2013 december</c:v>
              </c:pt>
              <c:pt idx="1">
                <c:v>2013 november</c:v>
              </c:pt>
              <c:pt idx="2">
                <c:v>2013 october</c:v>
              </c:pt>
              <c:pt idx="3">
                <c:v>2013 september</c:v>
              </c:pt>
              <c:pt idx="4">
                <c:v>2014 april</c:v>
              </c:pt>
              <c:pt idx="5">
                <c:v>2014 august</c:v>
              </c:pt>
              <c:pt idx="6">
                <c:v>2014 december</c:v>
              </c:pt>
              <c:pt idx="7">
                <c:v>2014 february</c:v>
              </c:pt>
              <c:pt idx="8">
                <c:v>2014 january</c:v>
              </c:pt>
              <c:pt idx="9">
                <c:v>2014 July</c:v>
              </c:pt>
              <c:pt idx="10">
                <c:v>2014 June</c:v>
              </c:pt>
              <c:pt idx="11">
                <c:v>2014 March</c:v>
              </c:pt>
              <c:pt idx="12">
                <c:v>2014 may</c:v>
              </c:pt>
              <c:pt idx="13">
                <c:v>2014 november</c:v>
              </c:pt>
              <c:pt idx="14">
                <c:v>2014 october</c:v>
              </c:pt>
              <c:pt idx="15">
                <c:v>2014 september</c:v>
              </c:pt>
            </c:strLit>
          </c:cat>
          <c:val>
            <c:numLit>
              <c:formatCode>General</c:formatCode>
              <c:ptCount val="16"/>
              <c:pt idx="0">
                <c:v>6374</c:v>
              </c:pt>
              <c:pt idx="1">
                <c:v>9457</c:v>
              </c:pt>
              <c:pt idx="2">
                <c:v>10032</c:v>
              </c:pt>
              <c:pt idx="3">
                <c:v>10204</c:v>
              </c:pt>
              <c:pt idx="4">
                <c:v>11966</c:v>
              </c:pt>
              <c:pt idx="5">
                <c:v>10197</c:v>
              </c:pt>
              <c:pt idx="6">
                <c:v>12994</c:v>
              </c:pt>
              <c:pt idx="7">
                <c:v>7503</c:v>
              </c:pt>
              <c:pt idx="8">
                <c:v>11753.5</c:v>
              </c:pt>
              <c:pt idx="9">
                <c:v>8759</c:v>
              </c:pt>
              <c:pt idx="10">
                <c:v>15420</c:v>
              </c:pt>
              <c:pt idx="11">
                <c:v>6691</c:v>
              </c:pt>
              <c:pt idx="12">
                <c:v>8322</c:v>
              </c:pt>
              <c:pt idx="13">
                <c:v>10418</c:v>
              </c:pt>
              <c:pt idx="14">
                <c:v>12968</c:v>
              </c:pt>
              <c:pt idx="15">
                <c:v>8205</c:v>
              </c:pt>
            </c:numLit>
          </c:val>
          <c:extLst>
            <c:ext xmlns:c16="http://schemas.microsoft.com/office/drawing/2014/chart" uri="{C3380CC4-5D6E-409C-BE32-E72D297353CC}">
              <c16:uniqueId val="{00000000-4D57-4493-AF9D-D13E5A49C7D7}"/>
            </c:ext>
          </c:extLst>
        </c:ser>
        <c:ser>
          <c:idx val="1"/>
          <c:order val="1"/>
          <c:tx>
            <c:v>Enterprise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2013 december</c:v>
              </c:pt>
              <c:pt idx="1">
                <c:v>2013 november</c:v>
              </c:pt>
              <c:pt idx="2">
                <c:v>2013 october</c:v>
              </c:pt>
              <c:pt idx="3">
                <c:v>2013 september</c:v>
              </c:pt>
              <c:pt idx="4">
                <c:v>2014 april</c:v>
              </c:pt>
              <c:pt idx="5">
                <c:v>2014 august</c:v>
              </c:pt>
              <c:pt idx="6">
                <c:v>2014 december</c:v>
              </c:pt>
              <c:pt idx="7">
                <c:v>2014 february</c:v>
              </c:pt>
              <c:pt idx="8">
                <c:v>2014 january</c:v>
              </c:pt>
              <c:pt idx="9">
                <c:v>2014 July</c:v>
              </c:pt>
              <c:pt idx="10">
                <c:v>2014 June</c:v>
              </c:pt>
              <c:pt idx="11">
                <c:v>2014 March</c:v>
              </c:pt>
              <c:pt idx="12">
                <c:v>2014 may</c:v>
              </c:pt>
              <c:pt idx="13">
                <c:v>2014 november</c:v>
              </c:pt>
              <c:pt idx="14">
                <c:v>2014 october</c:v>
              </c:pt>
              <c:pt idx="15">
                <c:v>2014 september</c:v>
              </c:pt>
            </c:strLit>
          </c:cat>
          <c:val>
            <c:numLit>
              <c:formatCode>General</c:formatCode>
              <c:ptCount val="16"/>
              <c:pt idx="0">
                <c:v>9544</c:v>
              </c:pt>
              <c:pt idx="1">
                <c:v>10775</c:v>
              </c:pt>
              <c:pt idx="2">
                <c:v>9332</c:v>
              </c:pt>
              <c:pt idx="3">
                <c:v>5710</c:v>
              </c:pt>
              <c:pt idx="4">
                <c:v>13725</c:v>
              </c:pt>
              <c:pt idx="5">
                <c:v>9225</c:v>
              </c:pt>
              <c:pt idx="6">
                <c:v>19314</c:v>
              </c:pt>
              <c:pt idx="7">
                <c:v>7893</c:v>
              </c:pt>
              <c:pt idx="8">
                <c:v>7944.5</c:v>
              </c:pt>
              <c:pt idx="9">
                <c:v>14616.5</c:v>
              </c:pt>
              <c:pt idx="10">
                <c:v>10658</c:v>
              </c:pt>
              <c:pt idx="11">
                <c:v>9060</c:v>
              </c:pt>
              <c:pt idx="12">
                <c:v>8539</c:v>
              </c:pt>
              <c:pt idx="13">
                <c:v>8089</c:v>
              </c:pt>
              <c:pt idx="14">
                <c:v>17104</c:v>
              </c:pt>
              <c:pt idx="15">
                <c:v>7023</c:v>
              </c:pt>
            </c:numLit>
          </c:val>
          <c:extLst>
            <c:ext xmlns:c16="http://schemas.microsoft.com/office/drawing/2014/chart" uri="{C3380CC4-5D6E-409C-BE32-E72D297353CC}">
              <c16:uniqueId val="{00000001-4D57-4493-AF9D-D13E5A49C7D7}"/>
            </c:ext>
          </c:extLst>
        </c:ser>
        <c:ser>
          <c:idx val="2"/>
          <c:order val="2"/>
          <c:tx>
            <c:v>Government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2013 december</c:v>
              </c:pt>
              <c:pt idx="1">
                <c:v>2013 november</c:v>
              </c:pt>
              <c:pt idx="2">
                <c:v>2013 october</c:v>
              </c:pt>
              <c:pt idx="3">
                <c:v>2013 september</c:v>
              </c:pt>
              <c:pt idx="4">
                <c:v>2014 april</c:v>
              </c:pt>
              <c:pt idx="5">
                <c:v>2014 august</c:v>
              </c:pt>
              <c:pt idx="6">
                <c:v>2014 december</c:v>
              </c:pt>
              <c:pt idx="7">
                <c:v>2014 february</c:v>
              </c:pt>
              <c:pt idx="8">
                <c:v>2014 january</c:v>
              </c:pt>
              <c:pt idx="9">
                <c:v>2014 July</c:v>
              </c:pt>
              <c:pt idx="10">
                <c:v>2014 June</c:v>
              </c:pt>
              <c:pt idx="11">
                <c:v>2014 March</c:v>
              </c:pt>
              <c:pt idx="12">
                <c:v>2014 may</c:v>
              </c:pt>
              <c:pt idx="13">
                <c:v>2014 november</c:v>
              </c:pt>
              <c:pt idx="14">
                <c:v>2014 october</c:v>
              </c:pt>
              <c:pt idx="15">
                <c:v>2014 september</c:v>
              </c:pt>
            </c:strLit>
          </c:cat>
          <c:val>
            <c:numLit>
              <c:formatCode>General</c:formatCode>
              <c:ptCount val="16"/>
              <c:pt idx="0">
                <c:v>22354</c:v>
              </c:pt>
              <c:pt idx="1">
                <c:v>28475</c:v>
              </c:pt>
              <c:pt idx="2">
                <c:v>51194</c:v>
              </c:pt>
              <c:pt idx="3">
                <c:v>21408</c:v>
              </c:pt>
              <c:pt idx="4">
                <c:v>30069.5</c:v>
              </c:pt>
              <c:pt idx="5">
                <c:v>21904</c:v>
              </c:pt>
              <c:pt idx="6">
                <c:v>42266</c:v>
              </c:pt>
              <c:pt idx="7">
                <c:v>21084</c:v>
              </c:pt>
              <c:pt idx="8">
                <c:v>29484.5</c:v>
              </c:pt>
              <c:pt idx="9">
                <c:v>24611.5</c:v>
              </c:pt>
              <c:pt idx="10">
                <c:v>43966</c:v>
              </c:pt>
              <c:pt idx="11">
                <c:v>21673</c:v>
              </c:pt>
              <c:pt idx="12">
                <c:v>20400</c:v>
              </c:pt>
              <c:pt idx="13">
                <c:v>18526</c:v>
              </c:pt>
              <c:pt idx="14">
                <c:v>46600</c:v>
              </c:pt>
              <c:pt idx="15">
                <c:v>26658</c:v>
              </c:pt>
            </c:numLit>
          </c:val>
          <c:extLst>
            <c:ext xmlns:c16="http://schemas.microsoft.com/office/drawing/2014/chart" uri="{C3380CC4-5D6E-409C-BE32-E72D297353CC}">
              <c16:uniqueId val="{00000002-4D57-4493-AF9D-D13E5A49C7D7}"/>
            </c:ext>
          </c:extLst>
        </c:ser>
        <c:ser>
          <c:idx val="3"/>
          <c:order val="3"/>
          <c:tx>
            <c:v>Midmarket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2013 december</c:v>
              </c:pt>
              <c:pt idx="1">
                <c:v>2013 november</c:v>
              </c:pt>
              <c:pt idx="2">
                <c:v>2013 october</c:v>
              </c:pt>
              <c:pt idx="3">
                <c:v>2013 september</c:v>
              </c:pt>
              <c:pt idx="4">
                <c:v>2014 april</c:v>
              </c:pt>
              <c:pt idx="5">
                <c:v>2014 august</c:v>
              </c:pt>
              <c:pt idx="6">
                <c:v>2014 december</c:v>
              </c:pt>
              <c:pt idx="7">
                <c:v>2014 february</c:v>
              </c:pt>
              <c:pt idx="8">
                <c:v>2014 january</c:v>
              </c:pt>
              <c:pt idx="9">
                <c:v>2014 July</c:v>
              </c:pt>
              <c:pt idx="10">
                <c:v>2014 June</c:v>
              </c:pt>
              <c:pt idx="11">
                <c:v>2014 March</c:v>
              </c:pt>
              <c:pt idx="12">
                <c:v>2014 may</c:v>
              </c:pt>
              <c:pt idx="13">
                <c:v>2014 november</c:v>
              </c:pt>
              <c:pt idx="14">
                <c:v>2014 october</c:v>
              </c:pt>
              <c:pt idx="15">
                <c:v>2014 september</c:v>
              </c:pt>
            </c:strLit>
          </c:cat>
          <c:val>
            <c:numLit>
              <c:formatCode>General</c:formatCode>
              <c:ptCount val="16"/>
              <c:pt idx="0">
                <c:v>8834</c:v>
              </c:pt>
              <c:pt idx="1">
                <c:v>7269</c:v>
              </c:pt>
              <c:pt idx="2">
                <c:v>16080</c:v>
              </c:pt>
              <c:pt idx="3">
                <c:v>7265</c:v>
              </c:pt>
              <c:pt idx="4">
                <c:v>12228</c:v>
              </c:pt>
              <c:pt idx="5">
                <c:v>10585</c:v>
              </c:pt>
              <c:pt idx="6">
                <c:v>15710</c:v>
              </c:pt>
              <c:pt idx="7">
                <c:v>7425</c:v>
              </c:pt>
              <c:pt idx="8">
                <c:v>8478.5</c:v>
              </c:pt>
              <c:pt idx="9">
                <c:v>9837.5</c:v>
              </c:pt>
              <c:pt idx="10">
                <c:v>21894</c:v>
              </c:pt>
              <c:pt idx="11">
                <c:v>8280</c:v>
              </c:pt>
              <c:pt idx="12">
                <c:v>6653</c:v>
              </c:pt>
              <c:pt idx="13">
                <c:v>9513</c:v>
              </c:pt>
              <c:pt idx="14">
                <c:v>14302</c:v>
              </c:pt>
              <c:pt idx="15">
                <c:v>7824</c:v>
              </c:pt>
            </c:numLit>
          </c:val>
          <c:extLst>
            <c:ext xmlns:c16="http://schemas.microsoft.com/office/drawing/2014/chart" uri="{C3380CC4-5D6E-409C-BE32-E72D297353CC}">
              <c16:uniqueId val="{00000003-4D57-4493-AF9D-D13E5A49C7D7}"/>
            </c:ext>
          </c:extLst>
        </c:ser>
        <c:ser>
          <c:idx val="4"/>
          <c:order val="4"/>
          <c:tx>
            <c:v>Small Business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2013 december</c:v>
              </c:pt>
              <c:pt idx="1">
                <c:v>2013 november</c:v>
              </c:pt>
              <c:pt idx="2">
                <c:v>2013 october</c:v>
              </c:pt>
              <c:pt idx="3">
                <c:v>2013 september</c:v>
              </c:pt>
              <c:pt idx="4">
                <c:v>2014 april</c:v>
              </c:pt>
              <c:pt idx="5">
                <c:v>2014 august</c:v>
              </c:pt>
              <c:pt idx="6">
                <c:v>2014 december</c:v>
              </c:pt>
              <c:pt idx="7">
                <c:v>2014 february</c:v>
              </c:pt>
              <c:pt idx="8">
                <c:v>2014 january</c:v>
              </c:pt>
              <c:pt idx="9">
                <c:v>2014 July</c:v>
              </c:pt>
              <c:pt idx="10">
                <c:v>2014 June</c:v>
              </c:pt>
              <c:pt idx="11">
                <c:v>2014 March</c:v>
              </c:pt>
              <c:pt idx="12">
                <c:v>2014 may</c:v>
              </c:pt>
              <c:pt idx="13">
                <c:v>2014 november</c:v>
              </c:pt>
              <c:pt idx="14">
                <c:v>2014 october</c:v>
              </c:pt>
              <c:pt idx="15">
                <c:v>2014 september</c:v>
              </c:pt>
            </c:strLit>
          </c:cat>
          <c:val>
            <c:numLit>
              <c:formatCode>General</c:formatCode>
              <c:ptCount val="16"/>
              <c:pt idx="0">
                <c:v>5864</c:v>
              </c:pt>
              <c:pt idx="1">
                <c:v>9505</c:v>
              </c:pt>
              <c:pt idx="2">
                <c:v>8984</c:v>
              </c:pt>
              <c:pt idx="3">
                <c:v>6014</c:v>
              </c:pt>
              <c:pt idx="4">
                <c:v>10898</c:v>
              </c:pt>
              <c:pt idx="5">
                <c:v>8794</c:v>
              </c:pt>
              <c:pt idx="6">
                <c:v>12052</c:v>
              </c:pt>
              <c:pt idx="7">
                <c:v>11210</c:v>
              </c:pt>
              <c:pt idx="8">
                <c:v>10174.5</c:v>
              </c:pt>
              <c:pt idx="9">
                <c:v>11524.5</c:v>
              </c:pt>
              <c:pt idx="10">
                <c:v>11364</c:v>
              </c:pt>
              <c:pt idx="11">
                <c:v>7716</c:v>
              </c:pt>
              <c:pt idx="12">
                <c:v>7857</c:v>
              </c:pt>
              <c:pt idx="13">
                <c:v>9104</c:v>
              </c:pt>
              <c:pt idx="14">
                <c:v>14508</c:v>
              </c:pt>
              <c:pt idx="15">
                <c:v>7570</c:v>
              </c:pt>
            </c:numLit>
          </c:val>
          <c:extLst>
            <c:ext xmlns:c16="http://schemas.microsoft.com/office/drawing/2014/chart" uri="{C3380CC4-5D6E-409C-BE32-E72D297353CC}">
              <c16:uniqueId val="{00000004-4D57-4493-AF9D-D13E5A49C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4622608"/>
        <c:axId val="1424628368"/>
      </c:barChart>
      <c:catAx>
        <c:axId val="142462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2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28368"/>
        <c:crosses val="autoZero"/>
        <c:auto val="1"/>
        <c:lblAlgn val="ctr"/>
        <c:lblOffset val="100"/>
        <c:noMultiLvlLbl val="0"/>
      </c:catAx>
      <c:valAx>
        <c:axId val="142462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2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673321717138302"/>
          <c:y val="2.1059954777419596E-2"/>
          <c:w val="6.9531955564377981E-2"/>
          <c:h val="0.94626062837684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[InteractiveGanttDahboard.xlsx]Pivot!PivotTable1</c:name>
    <c:fmtId val="4"/>
  </c:pivotSource>
  <c:chart>
    <c:title>
      <c:layout>
        <c:manualLayout>
          <c:xMode val="edge"/>
          <c:yMode val="edge"/>
          <c:x val="3.3536036036036027E-2"/>
          <c:y val="0.12987012987012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632078929323024"/>
          <c:y val="6.455636227289771E-2"/>
          <c:w val="0.35823945993237333"/>
          <c:h val="0.92895013123359582"/>
        </c:manualLayout>
      </c:layout>
      <c:pieChart>
        <c:varyColors val="1"/>
        <c:ser>
          <c:idx val="0"/>
          <c:order val="0"/>
          <c:tx>
            <c:strRef>
              <c:f>Pivot!$K$3:$K$4</c:f>
              <c:strCache>
                <c:ptCount val="1"/>
                <c:pt idx="0">
                  <c:v>2013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3E-41BD-AAA6-0A88620E21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3E-41BD-AAA6-0A88620E21E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F3E-41BD-AAA6-0A88620E21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F3E-41BD-AAA6-0A88620E21E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F3E-41BD-AAA6-0A88620E21E1}"/>
              </c:ext>
            </c:extLst>
          </c:dPt>
          <c:cat>
            <c:strRef>
              <c:f>Pivot!$J$5:$J$10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Pivot!$K$5:$K$10</c:f>
              <c:numCache>
                <c:formatCode>#,##0\ "€"</c:formatCode>
                <c:ptCount val="5"/>
                <c:pt idx="0">
                  <c:v>289889.28000000003</c:v>
                </c:pt>
                <c:pt idx="1">
                  <c:v>-193757.5</c:v>
                </c:pt>
                <c:pt idx="2">
                  <c:v>2886645.2800000007</c:v>
                </c:pt>
                <c:pt idx="3">
                  <c:v>151763.45000000004</c:v>
                </c:pt>
                <c:pt idx="4">
                  <c:v>743924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3E-41BD-AAA6-0A88620E2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2887257336076"/>
          <c:y val="1.2153424003817704E-2"/>
          <c:w val="0.22092448747960558"/>
          <c:h val="0.949340423356171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AE9F8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[InteractiveGanttDahboard.xlsx]Pivot!PivotTable2</c:name>
    <c:fmtId val="4"/>
  </c:pivotSource>
  <c:chart>
    <c:title>
      <c:layout>
        <c:manualLayout>
          <c:xMode val="edge"/>
          <c:yMode val="edge"/>
          <c:x val="3.3536036036036027E-2"/>
          <c:y val="0.12987012987012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632078929323024"/>
          <c:y val="6.455636227289771E-2"/>
          <c:w val="0.35823945993237333"/>
          <c:h val="0.92895013123359582"/>
        </c:manualLayout>
      </c:layout>
      <c:pieChart>
        <c:varyColors val="1"/>
        <c:ser>
          <c:idx val="0"/>
          <c:order val="0"/>
          <c:tx>
            <c:strRef>
              <c:f>Pivot!$K$12:$K$13</c:f>
              <c:strCache>
                <c:ptCount val="1"/>
                <c:pt idx="0">
                  <c:v>2014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19-4037-AE26-31D73C43F0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19-4037-AE26-31D73C43F0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819-4037-AE26-31D73C43F0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819-4037-AE26-31D73C43F0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819-4037-AE26-31D73C43F041}"/>
              </c:ext>
            </c:extLst>
          </c:dPt>
          <c:cat>
            <c:strRef>
              <c:f>Pivot!$J$14:$J$19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Pivot!$K$14:$K$19</c:f>
              <c:numCache>
                <c:formatCode>#,##0\ "€"</c:formatCode>
                <c:ptCount val="5"/>
                <c:pt idx="0">
                  <c:v>1026913.8600000005</c:v>
                </c:pt>
                <c:pt idx="1">
                  <c:v>-420788.125</c:v>
                </c:pt>
                <c:pt idx="2">
                  <c:v>8501527.889999995</c:v>
                </c:pt>
                <c:pt idx="3">
                  <c:v>508339.62500000006</c:v>
                </c:pt>
                <c:pt idx="4">
                  <c:v>3399244.5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819-4037-AE26-31D73C43F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2887257336076"/>
          <c:y val="1.2153424003817704E-2"/>
          <c:w val="0.22092448747960558"/>
          <c:h val="0.949340423356171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rgbClr val="DAE9F8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D$4" horiz="1" inc="4" max="100" page="10" val="48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90</xdr:col>
      <xdr:colOff>0</xdr:colOff>
      <xdr:row>28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190500</xdr:rowOff>
        </xdr:from>
        <xdr:to>
          <xdr:col>90</xdr:col>
          <xdr:colOff>0</xdr:colOff>
          <xdr:row>17</xdr:row>
          <xdr:rowOff>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90</xdr:col>
      <xdr:colOff>0</xdr:colOff>
      <xdr:row>13</xdr:row>
      <xdr:rowOff>0</xdr:rowOff>
    </xdr:from>
    <xdr:to>
      <xdr:col>94</xdr:col>
      <xdr:colOff>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9A4F9-3168-4AB0-B6C7-B79DF313D8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90</xdr:col>
      <xdr:colOff>0</xdr:colOff>
      <xdr:row>17</xdr:row>
      <xdr:rowOff>0</xdr:rowOff>
    </xdr:from>
    <xdr:to>
      <xdr:col>94</xdr:col>
      <xdr:colOff>0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5B5F51-73D0-44FD-9857-9B0576863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renzo" refreshedDate="45450.662970949073" createdVersion="8" refreshedVersion="8" minRefreshableVersion="3" recordCount="700" xr:uid="{836E664B-38D2-45E7-88CC-D9D439D6A336}">
  <cacheSource type="worksheet">
    <worksheetSource name="financials"/>
  </cacheSource>
  <cacheFields count="16">
    <cacheField name="Segment" numFmtId="0">
      <sharedItems count="5">
        <s v="Government"/>
        <s v="Midmarket"/>
        <s v="Small Business"/>
        <s v="Channel Partners"/>
        <s v="Enterprise"/>
      </sharedItems>
    </cacheField>
    <cacheField name="Country" numFmtId="0">
      <sharedItems/>
    </cacheField>
    <cacheField name="Product" numFmtId="44">
      <sharedItems/>
    </cacheField>
    <cacheField name="Discount Band" numFmtId="44">
      <sharedItems/>
    </cacheField>
    <cacheField name="Units Sold" numFmtId="0">
      <sharedItems containsSemiMixedTypes="0" containsString="0" containsNumber="1" minValue="200" maxValue="4492.5" count="510">
        <n v="2146"/>
        <n v="549"/>
        <n v="788"/>
        <n v="2472"/>
        <n v="1527"/>
        <n v="2151"/>
        <n v="1445"/>
        <n v="330"/>
        <n v="2671"/>
        <n v="2498"/>
        <n v="747"/>
        <n v="986"/>
        <n v="1989"/>
        <n v="1947"/>
        <n v="544"/>
        <n v="1797"/>
        <n v="1760"/>
        <n v="736"/>
        <n v="218"/>
        <n v="2074"/>
        <n v="1056"/>
        <n v="2646"/>
        <n v="349"/>
        <n v="1907"/>
        <n v="2349"/>
        <n v="720"/>
        <n v="2620"/>
        <n v="562"/>
        <n v="1679"/>
        <n v="1834"/>
        <n v="1031"/>
        <n v="2215"/>
        <n v="2931"/>
        <n v="1535"/>
        <n v="1123"/>
        <n v="2087"/>
        <n v="2876"/>
        <n v="994"/>
        <n v="1283"/>
        <n v="2409"/>
        <n v="1934"/>
        <n v="2993"/>
        <n v="2134"/>
        <n v="322"/>
        <n v="567"/>
        <n v="2110"/>
        <n v="1867"/>
        <n v="2234"/>
        <n v="2071"/>
        <n v="1580"/>
        <n v="2328"/>
        <n v="1596"/>
        <n v="432"/>
        <n v="707"/>
        <n v="1005"/>
        <n v="2805"/>
        <n v="655"/>
        <n v="947"/>
        <n v="380"/>
        <n v="2416"/>
        <n v="2420"/>
        <n v="623"/>
        <n v="2761"/>
        <n v="442"/>
        <n v="660"/>
        <n v="1767"/>
        <n v="1023"/>
        <n v="388"/>
        <n v="2470"/>
        <n v="663"/>
        <n v="345"/>
        <n v="1143"/>
        <n v="766"/>
        <n v="494"/>
        <n v="1397"/>
        <n v="1295"/>
        <n v="214"/>
        <n v="1566"/>
        <n v="809"/>
        <n v="2145"/>
        <n v="2966"/>
        <n v="2877"/>
        <n v="2009"/>
        <n v="1945"/>
        <n v="2031"/>
        <n v="2851"/>
        <n v="2021"/>
        <n v="671"/>
        <n v="1514"/>
        <n v="2177"/>
        <n v="1159"/>
        <n v="2689"/>
        <n v="1228"/>
        <n v="1389"/>
        <n v="861"/>
        <n v="704"/>
        <n v="2299"/>
        <n v="1403"/>
        <n v="727"/>
        <n v="1221"/>
        <n v="2076"/>
        <n v="1757"/>
        <n v="1153"/>
        <n v="2181"/>
        <n v="1976"/>
        <n v="367"/>
        <n v="1227"/>
        <n v="1269"/>
        <n v="360"/>
        <n v="386"/>
        <n v="2167"/>
        <n v="241"/>
        <n v="2294"/>
        <n v="1198"/>
        <n v="472"/>
        <n v="2441"/>
        <n v="2992"/>
        <n v="344"/>
        <n v="2156"/>
        <n v="2734"/>
        <n v="1715"/>
        <n v="905"/>
        <n v="1249"/>
        <n v="1565"/>
        <n v="410"/>
        <n v="2996"/>
        <n v="1393"/>
        <n v="1496"/>
        <n v="1010"/>
        <n v="1727"/>
        <n v="1743"/>
        <n v="2914"/>
        <n v="1731"/>
        <n v="269"/>
        <n v="1085"/>
        <n v="546"/>
        <n v="267"/>
        <n v="1175"/>
        <n v="1725"/>
        <n v="912"/>
        <n v="639"/>
        <n v="2905"/>
        <n v="2092"/>
        <n v="1744"/>
        <n v="321"/>
        <n v="690"/>
        <n v="1660"/>
        <n v="1785"/>
        <n v="1236"/>
        <n v="941"/>
        <n v="1016"/>
        <n v="2791"/>
        <n v="2342"/>
        <n v="1265"/>
        <n v="2297"/>
        <n v="2030"/>
        <n v="263"/>
        <n v="2723"/>
        <n v="1333"/>
        <n v="547"/>
        <n v="2500"/>
        <n v="1404"/>
        <n v="2763"/>
        <n v="1118"/>
        <n v="490"/>
        <n v="1520"/>
        <n v="2321"/>
        <n v="1857"/>
        <n v="1324"/>
        <n v="1775"/>
        <n v="877"/>
        <n v="970"/>
        <n v="1694"/>
        <n v="2682"/>
        <n v="1804"/>
        <n v="2665"/>
        <n v="2529"/>
        <n v="1560"/>
        <n v="2706"/>
        <n v="1366"/>
        <n v="1808"/>
        <n v="2935"/>
        <n v="1594"/>
        <n v="1359"/>
        <n v="2150"/>
        <n v="1197"/>
        <n v="2387"/>
        <n v="2548"/>
        <n v="357"/>
        <n v="2605"/>
        <n v="1513"/>
        <n v="700"/>
        <n v="2222"/>
        <n v="1177"/>
        <n v="1922"/>
        <n v="2536"/>
        <n v="1870"/>
        <n v="2007"/>
        <n v="2574"/>
        <n v="2954"/>
        <n v="552"/>
        <n v="1030"/>
        <n v="362"/>
        <n v="918"/>
        <n v="1728"/>
        <n v="2276"/>
        <n v="831"/>
        <n v="2918"/>
        <n v="866"/>
        <n v="1563"/>
        <n v="2327"/>
        <n v="1460"/>
        <n v="1530"/>
        <n v="1262"/>
        <n v="1702"/>
        <n v="1645"/>
        <n v="257"/>
        <n v="1095"/>
        <n v="1666"/>
        <n v="245"/>
        <n v="880"/>
        <n v="2313"/>
        <n v="591"/>
        <n v="790"/>
        <n v="341"/>
        <n v="2039"/>
        <n v="1433"/>
        <n v="2109"/>
        <n v="2661"/>
        <n v="200"/>
        <n v="2844"/>
        <n v="2826"/>
        <n v="1806"/>
        <n v="921"/>
        <n v="2161"/>
        <n v="1326"/>
        <n v="1210"/>
        <n v="2214"/>
        <n v="259"/>
        <n v="1101"/>
        <n v="1774"/>
        <n v="1967"/>
        <n v="795"/>
        <n v="1465"/>
        <n v="2385"/>
        <n v="1761"/>
        <n v="2501"/>
        <n v="1114"/>
        <n v="598"/>
        <n v="973"/>
        <n v="1954"/>
        <n v="1579"/>
        <n v="792"/>
        <n v="1122"/>
        <n v="677"/>
        <n v="1491"/>
        <n v="923"/>
        <n v="1790"/>
        <n v="2428"/>
        <n v="2903"/>
        <n v="888"/>
        <n v="1158"/>
        <n v="500"/>
        <n v="2475"/>
        <n v="2178"/>
        <n v="2518"/>
        <n v="1899"/>
        <n v="1545"/>
        <n v="1006"/>
        <n v="787"/>
        <n v="1142"/>
        <n v="662"/>
        <n v="689"/>
        <n v="1901"/>
        <n v="1570"/>
        <n v="991"/>
        <n v="602"/>
        <n v="1498"/>
        <n v="1135"/>
        <n v="448"/>
        <n v="1282"/>
        <n v="708"/>
        <n v="2460"/>
        <n v="2907"/>
        <n v="2338"/>
        <n v="1094"/>
        <n v="1038"/>
        <n v="886"/>
        <n v="2567"/>
        <n v="604"/>
        <n v="2632"/>
        <n v="1583"/>
        <n v="1190"/>
        <n v="2665.5"/>
        <n v="1686"/>
        <n v="1375.5"/>
        <n v="1823"/>
        <n v="1369.5"/>
        <n v="3450"/>
        <n v="2988"/>
        <n v="1683"/>
        <n v="3627"/>
        <n v="3513"/>
        <n v="1659"/>
        <n v="645"/>
        <n v="436.5"/>
        <n v="3793.5"/>
        <n v="1307"/>
        <n v="819"/>
        <n v="1630.5"/>
        <n v="641"/>
        <n v="3199.5"/>
        <n v="2811"/>
        <n v="2104.5"/>
        <n v="4026"/>
        <n v="2425.5"/>
        <n v="1395"/>
        <n v="3874.5"/>
        <n v="3421.5"/>
        <n v="2255"/>
        <n v="571"/>
        <n v="801"/>
        <n v="865.5"/>
        <n v="492"/>
        <n v="1618.5"/>
        <n v="1321"/>
        <n v="1493"/>
        <n v="3945"/>
        <n v="2434.5"/>
        <n v="2479"/>
        <n v="4251"/>
        <n v="1372"/>
        <n v="1384.5"/>
        <n v="555"/>
        <n v="2861"/>
        <n v="1117.5"/>
        <n v="1987.5"/>
        <n v="2340"/>
        <n v="3244.5"/>
        <n v="2565"/>
        <n v="2417"/>
        <n v="1956"/>
        <n v="681"/>
        <n v="579"/>
        <n v="384"/>
        <n v="873"/>
        <n v="1734"/>
        <n v="554"/>
        <n v="3165"/>
        <n v="2629"/>
        <n v="3495"/>
        <n v="2521.5"/>
        <n v="982.5"/>
        <n v="1438.5"/>
        <n v="807"/>
        <n v="3997.5"/>
        <n v="2227.5"/>
        <n v="292"/>
        <n v="974"/>
        <n v="2001"/>
        <n v="2750"/>
        <n v="2296"/>
        <n v="1858"/>
        <n v="2363"/>
        <n v="1958"/>
        <n v="1865"/>
        <n v="1116"/>
        <n v="1303"/>
        <n v="1350"/>
        <n v="952"/>
        <n v="2755"/>
        <n v="959"/>
        <n v="2747"/>
        <n v="488"/>
        <n v="2659"/>
        <n v="2240"/>
        <n v="1937"/>
        <n v="270"/>
        <n v="1298"/>
        <n v="2641"/>
        <n v="2708"/>
        <n v="293"/>
        <n v="278"/>
        <n v="260"/>
        <n v="1575"/>
        <n v="1368"/>
        <n v="615"/>
        <n v="2152"/>
        <n v="1817"/>
        <n v="2155"/>
        <n v="2852"/>
        <n v="1916"/>
        <n v="2729"/>
        <n v="1925"/>
        <n v="2013"/>
        <n v="1055"/>
        <n v="1084"/>
        <n v="266"/>
        <n v="1940"/>
        <n v="908"/>
        <n v="1287"/>
        <n v="1706"/>
        <n v="2261"/>
        <n v="274"/>
        <n v="1138"/>
        <n v="1778"/>
        <n v="2431"/>
        <n v="570"/>
        <n v="2487"/>
        <n v="1100"/>
        <n v="1802"/>
        <n v="2663"/>
        <n v="2136"/>
        <n v="2116"/>
        <n v="1033"/>
        <n v="1250"/>
        <n v="887"/>
        <n v="2436"/>
        <n v="1582"/>
        <n v="2125"/>
        <n v="1421"/>
        <n v="588"/>
        <n v="1362"/>
        <n v="711"/>
        <n v="1946"/>
        <n v="635"/>
        <n v="808"/>
        <n v="1375"/>
        <n v="1611"/>
        <n v="2797"/>
        <n v="334"/>
        <n v="521"/>
        <n v="306"/>
        <n v="1482"/>
        <n v="2072"/>
        <n v="853"/>
        <n v="2157"/>
        <n v="1186"/>
        <n v="1233"/>
        <n v="1531"/>
        <n v="1013"/>
        <n v="1770"/>
        <n v="280"/>
        <n v="2015"/>
        <n v="2300"/>
        <n v="2821"/>
        <n v="1281"/>
        <n v="914"/>
        <n v="2438"/>
        <n v="958"/>
        <n v="883"/>
        <n v="2141"/>
        <n v="1830"/>
        <n v="1874"/>
        <n v="1642"/>
        <n v="1859"/>
        <n v="2832"/>
        <n v="2198"/>
        <n v="1001"/>
        <n v="1884"/>
        <n v="2101"/>
        <n v="609"/>
        <n v="1540"/>
        <n v="1562"/>
        <n v="678"/>
        <n v="1598"/>
        <n v="381"/>
        <n v="422"/>
        <n v="2807"/>
        <n v="2394"/>
        <n v="1984"/>
        <n v="2696"/>
        <n v="2541"/>
        <n v="1174"/>
        <n v="2767"/>
        <n v="2559"/>
        <n v="2838"/>
        <n v="1953"/>
        <n v="4219.5"/>
        <n v="2301"/>
        <n v="4492.5"/>
        <n v="3864"/>
        <n v="943.5"/>
        <n v="742.5"/>
        <n v="4243.5"/>
        <n v="2580"/>
        <n v="3850.5"/>
        <n v="1414.5"/>
        <n v="1074"/>
        <n v="1607"/>
        <n v="3801"/>
        <n v="980"/>
        <n v="1738.5"/>
        <n v="1259"/>
        <n v="574.5"/>
        <n v="3802.5"/>
        <n v="3675"/>
        <n v="1351.5"/>
        <n v="2628"/>
        <n v="3445.5"/>
        <n v="510"/>
        <n v="3520.5"/>
        <n v="2532"/>
        <n v="1773"/>
        <n v="2579"/>
        <n v="1199"/>
        <n v="606"/>
        <n v="1614"/>
        <n v="2535"/>
        <n v="723"/>
      </sharedItems>
    </cacheField>
    <cacheField name="Manufacturing Price" numFmtId="42">
      <sharedItems containsSemiMixedTypes="0" containsString="0" containsNumber="1" containsInteger="1" minValue="3" maxValue="260"/>
    </cacheField>
    <cacheField name="Sale Price" numFmtId="42">
      <sharedItems containsSemiMixedTypes="0" containsString="0" containsNumber="1" containsInteger="1" minValue="7" maxValue="350"/>
    </cacheField>
    <cacheField name="Gross Sales" numFmtId="42">
      <sharedItems containsSemiMixedTypes="0" containsString="0" containsNumber="1" minValue="1799" maxValue="1207500"/>
    </cacheField>
    <cacheField name="Discounts" numFmtId="42">
      <sharedItems containsSemiMixedTypes="0" containsString="0" containsNumber="1" minValue="0" maxValue="149677.5"/>
    </cacheField>
    <cacheField name=" Sales" numFmtId="42">
      <sharedItems containsSemiMixedTypes="0" containsString="0" containsNumber="1" minValue="1655.08" maxValue="1159200"/>
    </cacheField>
    <cacheField name="COGS" numFmtId="42">
      <sharedItems containsSemiMixedTypes="0" containsString="0" containsNumber="1" minValue="918" maxValue="950625"/>
    </cacheField>
    <cacheField name="Profit" numFmtId="42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 count="12">
        <n v="9"/>
        <n v="10"/>
        <n v="11"/>
        <n v="5"/>
        <n v="3"/>
        <n v="6"/>
        <n v="7"/>
        <n v="1"/>
        <n v="2"/>
        <n v="12"/>
        <n v="8"/>
        <n v="4"/>
      </sharedItems>
    </cacheField>
    <cacheField name="Month Name" numFmtId="44">
      <sharedItems count="12">
        <s v="september"/>
        <s v="october"/>
        <s v="november"/>
        <s v="may"/>
        <s v="March"/>
        <s v="June"/>
        <s v="July"/>
        <s v="january"/>
        <s v="february"/>
        <s v="december"/>
        <s v="august"/>
        <s v="april"/>
      </sharedItems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s v="Germany"/>
    <s v="Montana"/>
    <s v="None"/>
    <x v="0"/>
    <n v="5"/>
    <n v="7"/>
    <n v="15022"/>
    <n v="0"/>
    <n v="15022"/>
    <n v="10730"/>
    <n v="4292"/>
    <d v="2014-09-01T00:00:00"/>
    <x v="0"/>
    <x v="0"/>
    <x v="0"/>
  </r>
  <r>
    <x v="1"/>
    <s v="France"/>
    <s v="Paseo"/>
    <s v="None"/>
    <x v="1"/>
    <n v="10"/>
    <n v="15"/>
    <n v="8235"/>
    <n v="0"/>
    <n v="8235"/>
    <n v="5490"/>
    <n v="2745"/>
    <d v="2013-09-01T00:00:00"/>
    <x v="0"/>
    <x v="0"/>
    <x v="1"/>
  </r>
  <r>
    <x v="2"/>
    <s v="Mexico"/>
    <s v="Paseo"/>
    <s v="None"/>
    <x v="2"/>
    <n v="10"/>
    <n v="300"/>
    <n v="236400"/>
    <n v="0"/>
    <n v="236400"/>
    <n v="197000"/>
    <n v="39400"/>
    <d v="2013-09-01T00:00:00"/>
    <x v="0"/>
    <x v="0"/>
    <x v="1"/>
  </r>
  <r>
    <x v="1"/>
    <s v="Mexico"/>
    <s v="Paseo"/>
    <s v="None"/>
    <x v="3"/>
    <n v="10"/>
    <n v="15"/>
    <n v="37080"/>
    <n v="0"/>
    <n v="37080"/>
    <n v="24720"/>
    <n v="12360"/>
    <d v="2014-09-01T00:00:00"/>
    <x v="0"/>
    <x v="0"/>
    <x v="0"/>
  </r>
  <r>
    <x v="0"/>
    <s v="France"/>
    <s v="VTT"/>
    <s v="None"/>
    <x v="4"/>
    <n v="250"/>
    <n v="350"/>
    <n v="534450"/>
    <n v="0"/>
    <n v="534450"/>
    <n v="397020"/>
    <n v="137430"/>
    <d v="2013-09-01T00:00:00"/>
    <x v="0"/>
    <x v="0"/>
    <x v="1"/>
  </r>
  <r>
    <x v="2"/>
    <s v="France"/>
    <s v="VTT"/>
    <s v="None"/>
    <x v="5"/>
    <n v="250"/>
    <n v="300"/>
    <n v="645300"/>
    <n v="0"/>
    <n v="645300"/>
    <n v="537750"/>
    <n v="107550"/>
    <d v="2014-09-01T00:00:00"/>
    <x v="0"/>
    <x v="0"/>
    <x v="0"/>
  </r>
  <r>
    <x v="3"/>
    <s v="Canada"/>
    <s v="Carretera"/>
    <s v="Low"/>
    <x v="6"/>
    <n v="3"/>
    <n v="12"/>
    <n v="17340"/>
    <n v="173.4"/>
    <n v="17166.599999999999"/>
    <n v="4335"/>
    <n v="12831.599999999999"/>
    <d v="2014-09-01T00:00:00"/>
    <x v="0"/>
    <x v="0"/>
    <x v="0"/>
  </r>
  <r>
    <x v="4"/>
    <s v="United States of America"/>
    <s v="Carretera"/>
    <s v="Low"/>
    <x v="7"/>
    <n v="3"/>
    <n v="125"/>
    <n v="41250"/>
    <n v="412.5"/>
    <n v="40837.5"/>
    <n v="39600"/>
    <n v="1237.5"/>
    <d v="2013-09-01T00:00:00"/>
    <x v="0"/>
    <x v="0"/>
    <x v="1"/>
  </r>
  <r>
    <x v="3"/>
    <s v="France"/>
    <s v="Carretera"/>
    <s v="Low"/>
    <x v="8"/>
    <n v="3"/>
    <n v="12"/>
    <n v="32052"/>
    <n v="320.52"/>
    <n v="31731.48"/>
    <n v="8013"/>
    <n v="23718.48"/>
    <d v="2014-09-01T00:00:00"/>
    <x v="0"/>
    <x v="0"/>
    <x v="0"/>
  </r>
  <r>
    <x v="2"/>
    <s v="United States of America"/>
    <s v="Montana"/>
    <s v="Low"/>
    <x v="9"/>
    <n v="5"/>
    <n v="300"/>
    <n v="749400"/>
    <n v="7494"/>
    <n v="741906"/>
    <n v="624500"/>
    <n v="117406"/>
    <d v="2013-09-01T00:00:00"/>
    <x v="0"/>
    <x v="0"/>
    <x v="1"/>
  </r>
  <r>
    <x v="1"/>
    <s v="Germany"/>
    <s v="Paseo"/>
    <s v="Low"/>
    <x v="10"/>
    <n v="10"/>
    <n v="15"/>
    <n v="11205"/>
    <n v="112.05"/>
    <n v="11092.95"/>
    <n v="7470"/>
    <n v="3622.9500000000007"/>
    <d v="2014-09-01T00:00:00"/>
    <x v="0"/>
    <x v="0"/>
    <x v="0"/>
  </r>
  <r>
    <x v="2"/>
    <s v="Germany"/>
    <s v="VTT"/>
    <s v="Low"/>
    <x v="11"/>
    <n v="250"/>
    <n v="300"/>
    <n v="295800"/>
    <n v="2958"/>
    <n v="292842"/>
    <n v="246500"/>
    <n v="46342"/>
    <d v="2014-09-01T00:00:00"/>
    <x v="0"/>
    <x v="0"/>
    <x v="0"/>
  </r>
  <r>
    <x v="3"/>
    <s v="United States of America"/>
    <s v="Amarilla"/>
    <s v="Low"/>
    <x v="12"/>
    <n v="260"/>
    <n v="12"/>
    <n v="23868"/>
    <n v="238.68"/>
    <n v="23629.32"/>
    <n v="5967"/>
    <n v="17662.32"/>
    <d v="2013-09-01T00:00:00"/>
    <x v="0"/>
    <x v="0"/>
    <x v="1"/>
  </r>
  <r>
    <x v="3"/>
    <s v="United States of America"/>
    <s v="Carretera"/>
    <s v="Low"/>
    <x v="13"/>
    <n v="3"/>
    <n v="12"/>
    <n v="23364"/>
    <n v="700.92"/>
    <n v="22663.08"/>
    <n v="5841"/>
    <n v="16822.080000000002"/>
    <d v="2014-09-01T00:00:00"/>
    <x v="0"/>
    <x v="0"/>
    <x v="0"/>
  </r>
  <r>
    <x v="0"/>
    <s v="France"/>
    <s v="Montana"/>
    <s v="Low"/>
    <x v="14"/>
    <n v="5"/>
    <n v="7"/>
    <n v="3808"/>
    <n v="114.24"/>
    <n v="3693.76"/>
    <n v="2720"/>
    <n v="973.76000000000022"/>
    <d v="2014-09-01T00:00:00"/>
    <x v="0"/>
    <x v="0"/>
    <x v="0"/>
  </r>
  <r>
    <x v="0"/>
    <s v="Germany"/>
    <s v="Montana"/>
    <s v="Low"/>
    <x v="15"/>
    <n v="5"/>
    <n v="350"/>
    <n v="628950"/>
    <n v="18868.5"/>
    <n v="610081.5"/>
    <n v="467220"/>
    <n v="142861.5"/>
    <d v="2013-09-01T00:00:00"/>
    <x v="0"/>
    <x v="0"/>
    <x v="1"/>
  </r>
  <r>
    <x v="0"/>
    <s v="Mexico"/>
    <s v="Paseo"/>
    <s v="Low"/>
    <x v="16"/>
    <n v="10"/>
    <n v="7"/>
    <n v="12320"/>
    <n v="369.6"/>
    <n v="11950.4"/>
    <n v="8800"/>
    <n v="3150.3999999999996"/>
    <d v="2013-09-01T00:00:00"/>
    <x v="0"/>
    <x v="0"/>
    <x v="1"/>
  </r>
  <r>
    <x v="0"/>
    <s v="United States of America"/>
    <s v="Velo"/>
    <s v="Low"/>
    <x v="17"/>
    <n v="120"/>
    <n v="20"/>
    <n v="14720"/>
    <n v="588.79999999999995"/>
    <n v="14131.2"/>
    <n v="7360"/>
    <n v="6771.2000000000007"/>
    <d v="2013-09-01T00:00:00"/>
    <x v="0"/>
    <x v="0"/>
    <x v="1"/>
  </r>
  <r>
    <x v="1"/>
    <s v="Canada"/>
    <s v="Paseo"/>
    <s v="Low"/>
    <x v="18"/>
    <n v="10"/>
    <n v="15"/>
    <n v="3270"/>
    <n v="130.80000000000001"/>
    <n v="3139.2"/>
    <n v="2180"/>
    <n v="959.19999999999982"/>
    <d v="2014-09-01T00:00:00"/>
    <x v="0"/>
    <x v="0"/>
    <x v="0"/>
  </r>
  <r>
    <x v="0"/>
    <s v="Canada"/>
    <s v="Paseo"/>
    <s v="Low"/>
    <x v="19"/>
    <n v="10"/>
    <n v="20"/>
    <n v="41480"/>
    <n v="1659.2"/>
    <n v="39820.800000000003"/>
    <n v="20740"/>
    <n v="19080.800000000003"/>
    <d v="2014-09-01T00:00:00"/>
    <x v="0"/>
    <x v="0"/>
    <x v="0"/>
  </r>
  <r>
    <x v="0"/>
    <s v="United States of America"/>
    <s v="Paseo"/>
    <s v="Low"/>
    <x v="20"/>
    <n v="10"/>
    <n v="20"/>
    <n v="21120"/>
    <n v="844.8"/>
    <n v="20275.2"/>
    <n v="10560"/>
    <n v="9715.2000000000007"/>
    <d v="2014-09-01T00:00:00"/>
    <x v="0"/>
    <x v="0"/>
    <x v="0"/>
  </r>
  <r>
    <x v="0"/>
    <s v="Canada"/>
    <s v="Velo"/>
    <s v="Low"/>
    <x v="21"/>
    <n v="120"/>
    <n v="20"/>
    <n v="52920"/>
    <n v="2116.8000000000002"/>
    <n v="50803.199999999997"/>
    <n v="26460"/>
    <n v="24343.199999999997"/>
    <d v="2013-09-01T00:00:00"/>
    <x v="0"/>
    <x v="0"/>
    <x v="1"/>
  </r>
  <r>
    <x v="0"/>
    <s v="United States of America"/>
    <s v="VTT"/>
    <s v="Low"/>
    <x v="22"/>
    <n v="250"/>
    <n v="350"/>
    <n v="122150"/>
    <n v="4886"/>
    <n v="117264"/>
    <n v="90740"/>
    <n v="26524"/>
    <d v="2013-09-01T00:00:00"/>
    <x v="0"/>
    <x v="0"/>
    <x v="1"/>
  </r>
  <r>
    <x v="0"/>
    <s v="Germany"/>
    <s v="Amarilla"/>
    <s v="Low"/>
    <x v="23"/>
    <n v="260"/>
    <n v="350"/>
    <n v="667450"/>
    <n v="26698"/>
    <n v="640752"/>
    <n v="495820"/>
    <n v="144932"/>
    <d v="2014-09-01T00:00:00"/>
    <x v="0"/>
    <x v="0"/>
    <x v="0"/>
  </r>
  <r>
    <x v="0"/>
    <s v="Canada"/>
    <s v="Paseo"/>
    <s v="Medium"/>
    <x v="24"/>
    <n v="10"/>
    <n v="7"/>
    <n v="16443"/>
    <n v="822.15"/>
    <n v="15620.85"/>
    <n v="11745"/>
    <n v="3875.8500000000004"/>
    <d v="2013-09-01T00:00:00"/>
    <x v="0"/>
    <x v="0"/>
    <x v="1"/>
  </r>
  <r>
    <x v="0"/>
    <s v="Mexico"/>
    <s v="Montana"/>
    <s v="Medium"/>
    <x v="25"/>
    <n v="5"/>
    <n v="350"/>
    <n v="252000"/>
    <n v="12600"/>
    <n v="239400"/>
    <n v="187200"/>
    <n v="52200"/>
    <d v="2013-09-01T00:00:00"/>
    <x v="0"/>
    <x v="0"/>
    <x v="1"/>
  </r>
  <r>
    <x v="1"/>
    <s v="France"/>
    <s v="Paseo"/>
    <s v="Medium"/>
    <x v="26"/>
    <n v="10"/>
    <n v="15"/>
    <n v="39300"/>
    <n v="1965"/>
    <n v="37335"/>
    <n v="26200"/>
    <n v="11135"/>
    <d v="2014-09-01T00:00:00"/>
    <x v="0"/>
    <x v="0"/>
    <x v="0"/>
  </r>
  <r>
    <x v="3"/>
    <s v="Mexico"/>
    <s v="Carretera"/>
    <s v="Medium"/>
    <x v="27"/>
    <n v="3"/>
    <n v="12"/>
    <n v="6744"/>
    <n v="404.64"/>
    <n v="6339.36"/>
    <n v="1686"/>
    <n v="4653.3599999999997"/>
    <d v="2014-09-01T00:00:00"/>
    <x v="0"/>
    <x v="0"/>
    <x v="0"/>
  </r>
  <r>
    <x v="0"/>
    <s v="Mexico"/>
    <s v="Amarilla"/>
    <s v="Medium"/>
    <x v="28"/>
    <n v="260"/>
    <n v="350"/>
    <n v="587650"/>
    <n v="35259"/>
    <n v="552391"/>
    <n v="436540"/>
    <n v="115851"/>
    <d v="2014-09-01T00:00:00"/>
    <x v="0"/>
    <x v="0"/>
    <x v="0"/>
  </r>
  <r>
    <x v="0"/>
    <s v="Mexico"/>
    <s v="Carretera"/>
    <s v="Medium"/>
    <x v="29"/>
    <n v="3"/>
    <n v="20"/>
    <n v="36680"/>
    <n v="2567.6"/>
    <n v="34112.400000000001"/>
    <n v="18340"/>
    <n v="15772.400000000001"/>
    <d v="2013-09-01T00:00:00"/>
    <x v="0"/>
    <x v="0"/>
    <x v="1"/>
  </r>
  <r>
    <x v="0"/>
    <s v="France"/>
    <s v="Paseo"/>
    <s v="Medium"/>
    <x v="30"/>
    <n v="10"/>
    <n v="7"/>
    <n v="7217"/>
    <n v="505.19"/>
    <n v="6711.81"/>
    <n v="5155"/>
    <n v="1556.8100000000004"/>
    <d v="2013-09-01T00:00:00"/>
    <x v="0"/>
    <x v="0"/>
    <x v="1"/>
  </r>
  <r>
    <x v="3"/>
    <s v="Germany"/>
    <s v="VTT"/>
    <s v="Medium"/>
    <x v="31"/>
    <n v="250"/>
    <n v="12"/>
    <n v="26580"/>
    <n v="1860.6"/>
    <n v="24719.4"/>
    <n v="6645"/>
    <n v="18074.400000000001"/>
    <d v="2013-09-01T00:00:00"/>
    <x v="0"/>
    <x v="0"/>
    <x v="1"/>
  </r>
  <r>
    <x v="1"/>
    <s v="United States of America"/>
    <s v="Paseo"/>
    <s v="Medium"/>
    <x v="32"/>
    <n v="10"/>
    <n v="15"/>
    <n v="43965"/>
    <n v="3077.55"/>
    <n v="40887.449999999997"/>
    <n v="29310"/>
    <n v="11577.449999999997"/>
    <d v="2013-09-01T00:00:00"/>
    <x v="0"/>
    <x v="0"/>
    <x v="1"/>
  </r>
  <r>
    <x v="0"/>
    <s v="France"/>
    <s v="Paseo"/>
    <s v="Medium"/>
    <x v="33"/>
    <n v="10"/>
    <n v="20"/>
    <n v="30700"/>
    <n v="2149"/>
    <n v="28551"/>
    <n v="15350"/>
    <n v="13201"/>
    <d v="2014-09-01T00:00:00"/>
    <x v="0"/>
    <x v="0"/>
    <x v="0"/>
  </r>
  <r>
    <x v="2"/>
    <s v="Germany"/>
    <s v="Paseo"/>
    <s v="Medium"/>
    <x v="34"/>
    <n v="10"/>
    <n v="300"/>
    <n v="336900"/>
    <n v="23583"/>
    <n v="313317"/>
    <n v="280750"/>
    <n v="32567"/>
    <d v="2013-09-01T00:00:00"/>
    <x v="0"/>
    <x v="0"/>
    <x v="1"/>
  </r>
  <r>
    <x v="4"/>
    <s v="Germany"/>
    <s v="Velo"/>
    <s v="Medium"/>
    <x v="35"/>
    <n v="120"/>
    <n v="125"/>
    <n v="260875"/>
    <n v="18261.25"/>
    <n v="242613.75"/>
    <n v="250440"/>
    <n v="-7826.25"/>
    <d v="2014-09-01T00:00:00"/>
    <x v="0"/>
    <x v="0"/>
    <x v="0"/>
  </r>
  <r>
    <x v="0"/>
    <s v="France"/>
    <s v="Amarilla"/>
    <s v="Medium"/>
    <x v="36"/>
    <n v="260"/>
    <n v="350"/>
    <n v="1006600"/>
    <n v="70462"/>
    <n v="936138"/>
    <n v="747760"/>
    <n v="188378"/>
    <d v="2014-09-01T00:00:00"/>
    <x v="0"/>
    <x v="0"/>
    <x v="0"/>
  </r>
  <r>
    <x v="4"/>
    <s v="Germany"/>
    <s v="Amarilla"/>
    <s v="Medium"/>
    <x v="37"/>
    <n v="260"/>
    <n v="125"/>
    <n v="124250"/>
    <n v="8697.5"/>
    <n v="115552.5"/>
    <n v="119280"/>
    <n v="-3727.5"/>
    <d v="2013-09-01T00:00:00"/>
    <x v="0"/>
    <x v="0"/>
    <x v="1"/>
  </r>
  <r>
    <x v="2"/>
    <s v="Canada"/>
    <s v="Montana"/>
    <s v="Medium"/>
    <x v="38"/>
    <n v="5"/>
    <n v="300"/>
    <n v="384900"/>
    <n v="30792"/>
    <n v="354108"/>
    <n v="320750"/>
    <n v="33358"/>
    <d v="2013-09-01T00:00:00"/>
    <x v="0"/>
    <x v="0"/>
    <x v="1"/>
  </r>
  <r>
    <x v="0"/>
    <s v="Germany"/>
    <s v="Paseo"/>
    <s v="Medium"/>
    <x v="39"/>
    <n v="10"/>
    <n v="7"/>
    <n v="16863"/>
    <n v="1349.04"/>
    <n v="15513.96"/>
    <n v="12045"/>
    <n v="3468.9599999999991"/>
    <d v="2013-09-01T00:00:00"/>
    <x v="0"/>
    <x v="0"/>
    <x v="1"/>
  </r>
  <r>
    <x v="0"/>
    <s v="Germany"/>
    <s v="Paseo"/>
    <s v="Medium"/>
    <x v="40"/>
    <n v="10"/>
    <n v="20"/>
    <n v="38680"/>
    <n v="3094.4"/>
    <n v="35585.599999999999"/>
    <n v="19340"/>
    <n v="16245.599999999999"/>
    <d v="2014-09-01T00:00:00"/>
    <x v="0"/>
    <x v="0"/>
    <x v="0"/>
  </r>
  <r>
    <x v="0"/>
    <s v="Mexico"/>
    <s v="Paseo"/>
    <s v="Medium"/>
    <x v="41"/>
    <n v="10"/>
    <n v="20"/>
    <n v="59860"/>
    <n v="4788.8"/>
    <n v="55071.199999999997"/>
    <n v="29930"/>
    <n v="25141.199999999997"/>
    <d v="2014-09-01T00:00:00"/>
    <x v="0"/>
    <x v="0"/>
    <x v="0"/>
  </r>
  <r>
    <x v="2"/>
    <s v="Canada"/>
    <s v="VTT"/>
    <s v="Medium"/>
    <x v="42"/>
    <n v="250"/>
    <n v="300"/>
    <n v="640200"/>
    <n v="51216"/>
    <n v="588984"/>
    <n v="533500"/>
    <n v="55484"/>
    <d v="2014-09-01T00:00:00"/>
    <x v="0"/>
    <x v="0"/>
    <x v="0"/>
  </r>
  <r>
    <x v="2"/>
    <s v="France"/>
    <s v="Montana"/>
    <s v="Medium"/>
    <x v="43"/>
    <n v="5"/>
    <n v="300"/>
    <n v="96600"/>
    <n v="8694"/>
    <n v="87906"/>
    <n v="80500"/>
    <n v="7406"/>
    <d v="2013-09-01T00:00:00"/>
    <x v="0"/>
    <x v="0"/>
    <x v="1"/>
  </r>
  <r>
    <x v="4"/>
    <s v="Canada"/>
    <s v="Velo"/>
    <s v="Medium"/>
    <x v="44"/>
    <n v="120"/>
    <n v="125"/>
    <n v="70875"/>
    <n v="6378.75"/>
    <n v="64496.25"/>
    <n v="68040"/>
    <n v="-3543.75"/>
    <d v="2014-09-01T00:00:00"/>
    <x v="0"/>
    <x v="0"/>
    <x v="0"/>
  </r>
  <r>
    <x v="4"/>
    <s v="Mexico"/>
    <s v="Velo"/>
    <s v="Medium"/>
    <x v="45"/>
    <n v="120"/>
    <n v="125"/>
    <n v="263750"/>
    <n v="23737.5"/>
    <n v="240012.5"/>
    <n v="253200"/>
    <n v="-13187.5"/>
    <d v="2014-09-01T00:00:00"/>
    <x v="0"/>
    <x v="0"/>
    <x v="0"/>
  </r>
  <r>
    <x v="2"/>
    <s v="United States of America"/>
    <s v="VTT"/>
    <s v="Medium"/>
    <x v="46"/>
    <n v="250"/>
    <n v="300"/>
    <n v="560100"/>
    <n v="50409"/>
    <n v="509691"/>
    <n v="466750"/>
    <n v="42941"/>
    <d v="2014-09-01T00:00:00"/>
    <x v="0"/>
    <x v="0"/>
    <x v="0"/>
  </r>
  <r>
    <x v="3"/>
    <s v="France"/>
    <s v="VTT"/>
    <s v="Medium"/>
    <x v="47"/>
    <n v="250"/>
    <n v="12"/>
    <n v="26808"/>
    <n v="2412.7199999999998"/>
    <n v="24395.279999999999"/>
    <n v="6702"/>
    <n v="17693.28"/>
    <d v="2013-09-01T00:00:00"/>
    <x v="0"/>
    <x v="0"/>
    <x v="1"/>
  </r>
  <r>
    <x v="0"/>
    <s v="United States of America"/>
    <s v="Amarilla"/>
    <s v="Medium"/>
    <x v="48"/>
    <n v="260"/>
    <n v="350"/>
    <n v="724850"/>
    <n v="65236.5"/>
    <n v="659613.5"/>
    <n v="538460"/>
    <n v="121153.5"/>
    <d v="2014-09-01T00:00:00"/>
    <x v="0"/>
    <x v="0"/>
    <x v="0"/>
  </r>
  <r>
    <x v="3"/>
    <s v="Germany"/>
    <s v="Carretera"/>
    <s v="Medium"/>
    <x v="49"/>
    <n v="3"/>
    <n v="12"/>
    <n v="18960"/>
    <n v="1706.4"/>
    <n v="17253.599999999999"/>
    <n v="4740"/>
    <n v="12513.599999999999"/>
    <d v="2014-09-01T00:00:00"/>
    <x v="0"/>
    <x v="0"/>
    <x v="0"/>
  </r>
  <r>
    <x v="0"/>
    <s v="United States of America"/>
    <s v="Montana"/>
    <s v="High"/>
    <x v="50"/>
    <n v="5"/>
    <n v="7"/>
    <n v="16296"/>
    <n v="1629.6"/>
    <n v="14666.4"/>
    <n v="11640"/>
    <n v="3026.3999999999996"/>
    <d v="2014-09-01T00:00:00"/>
    <x v="0"/>
    <x v="0"/>
    <x v="0"/>
  </r>
  <r>
    <x v="4"/>
    <s v="United States of America"/>
    <s v="Velo"/>
    <s v="High"/>
    <x v="51"/>
    <n v="120"/>
    <n v="125"/>
    <n v="199500"/>
    <n v="19950"/>
    <n v="179550"/>
    <n v="191520"/>
    <n v="-11970"/>
    <d v="2014-09-01T00:00:00"/>
    <x v="0"/>
    <x v="0"/>
    <x v="0"/>
  </r>
  <r>
    <x v="2"/>
    <s v="Mexico"/>
    <s v="VTT"/>
    <s v="High"/>
    <x v="52"/>
    <n v="250"/>
    <n v="300"/>
    <n v="129600"/>
    <n v="12960"/>
    <n v="116640"/>
    <n v="108000"/>
    <n v="8640"/>
    <d v="2014-09-01T00:00:00"/>
    <x v="0"/>
    <x v="0"/>
    <x v="0"/>
  </r>
  <r>
    <x v="0"/>
    <s v="Canada"/>
    <s v="Amarilla"/>
    <s v="High"/>
    <x v="53"/>
    <n v="260"/>
    <n v="350"/>
    <n v="247450"/>
    <n v="24745"/>
    <n v="222705"/>
    <n v="183820"/>
    <n v="38885"/>
    <d v="2014-09-01T00:00:00"/>
    <x v="0"/>
    <x v="0"/>
    <x v="0"/>
  </r>
  <r>
    <x v="3"/>
    <s v="Mexico"/>
    <s v="VTT"/>
    <s v="High"/>
    <x v="54"/>
    <n v="250"/>
    <n v="12"/>
    <n v="12060"/>
    <n v="1326.6"/>
    <n v="10733.4"/>
    <n v="3015"/>
    <n v="7718.4"/>
    <d v="2013-09-01T00:00:00"/>
    <x v="0"/>
    <x v="0"/>
    <x v="1"/>
  </r>
  <r>
    <x v="0"/>
    <s v="France"/>
    <s v="Velo"/>
    <s v="High"/>
    <x v="55"/>
    <n v="120"/>
    <n v="20"/>
    <n v="56100"/>
    <n v="6171"/>
    <n v="49929"/>
    <n v="28050"/>
    <n v="21879"/>
    <d v="2013-09-01T00:00:00"/>
    <x v="0"/>
    <x v="0"/>
    <x v="1"/>
  </r>
  <r>
    <x v="1"/>
    <s v="Mexico"/>
    <s v="Velo"/>
    <s v="High"/>
    <x v="56"/>
    <n v="120"/>
    <n v="15"/>
    <n v="9825"/>
    <n v="1080.75"/>
    <n v="8744.25"/>
    <n v="6550"/>
    <n v="2194.25"/>
    <d v="2013-09-01T00:00:00"/>
    <x v="0"/>
    <x v="0"/>
    <x v="1"/>
  </r>
  <r>
    <x v="4"/>
    <s v="Mexico"/>
    <s v="Amarilla"/>
    <s v="High"/>
    <x v="57"/>
    <n v="260"/>
    <n v="125"/>
    <n v="118375"/>
    <n v="13021.25"/>
    <n v="105353.75"/>
    <n v="113640"/>
    <n v="-8286.25"/>
    <d v="2013-09-01T00:00:00"/>
    <x v="0"/>
    <x v="0"/>
    <x v="1"/>
  </r>
  <r>
    <x v="0"/>
    <s v="United States of America"/>
    <s v="Paseo"/>
    <s v="High"/>
    <x v="58"/>
    <n v="10"/>
    <n v="7"/>
    <n v="2660"/>
    <n v="292.60000000000002"/>
    <n v="2367.4"/>
    <n v="1900"/>
    <n v="467.40000000000009"/>
    <d v="2013-09-01T00:00:00"/>
    <x v="0"/>
    <x v="0"/>
    <x v="1"/>
  </r>
  <r>
    <x v="4"/>
    <s v="Canada"/>
    <s v="Carretera"/>
    <s v="High"/>
    <x v="59"/>
    <n v="3"/>
    <n v="125"/>
    <n v="302000"/>
    <n v="36240"/>
    <n v="265760"/>
    <n v="289920"/>
    <n v="-24160"/>
    <d v="2013-09-01T00:00:00"/>
    <x v="0"/>
    <x v="0"/>
    <x v="1"/>
  </r>
  <r>
    <x v="0"/>
    <s v="Mexico"/>
    <s v="Montana"/>
    <s v="High"/>
    <x v="60"/>
    <n v="5"/>
    <n v="7"/>
    <n v="16940"/>
    <n v="2032.8"/>
    <n v="14907.2"/>
    <n v="12100"/>
    <n v="2807.2000000000007"/>
    <d v="2014-09-01T00:00:00"/>
    <x v="0"/>
    <x v="0"/>
    <x v="0"/>
  </r>
  <r>
    <x v="0"/>
    <s v="Canada"/>
    <s v="VTT"/>
    <s v="High"/>
    <x v="61"/>
    <n v="250"/>
    <n v="350"/>
    <n v="218050"/>
    <n v="26166"/>
    <n v="191884"/>
    <n v="161980"/>
    <n v="29904"/>
    <d v="2013-09-01T00:00:00"/>
    <x v="0"/>
    <x v="0"/>
    <x v="1"/>
  </r>
  <r>
    <x v="3"/>
    <s v="Canada"/>
    <s v="Amarilla"/>
    <s v="High"/>
    <x v="62"/>
    <n v="260"/>
    <n v="12"/>
    <n v="33132"/>
    <n v="3975.84"/>
    <n v="29156.16"/>
    <n v="8283"/>
    <n v="20873.16"/>
    <d v="2013-09-01T00:00:00"/>
    <x v="0"/>
    <x v="0"/>
    <x v="1"/>
  </r>
  <r>
    <x v="0"/>
    <s v="Germany"/>
    <s v="Carretera"/>
    <s v="High"/>
    <x v="63"/>
    <n v="3"/>
    <n v="20"/>
    <n v="8840"/>
    <n v="1149.2"/>
    <n v="7690.8"/>
    <n v="4420"/>
    <n v="3270.8"/>
    <d v="2013-09-01T00:00:00"/>
    <x v="0"/>
    <x v="0"/>
    <x v="1"/>
  </r>
  <r>
    <x v="1"/>
    <s v="Germany"/>
    <s v="Velo"/>
    <s v="High"/>
    <x v="64"/>
    <n v="120"/>
    <n v="15"/>
    <n v="9900"/>
    <n v="1287"/>
    <n v="8613"/>
    <n v="6600"/>
    <n v="2013"/>
    <d v="2013-09-01T00:00:00"/>
    <x v="0"/>
    <x v="0"/>
    <x v="1"/>
  </r>
  <r>
    <x v="1"/>
    <s v="United States of America"/>
    <s v="Paseo"/>
    <s v="High"/>
    <x v="65"/>
    <n v="10"/>
    <n v="15"/>
    <n v="26505"/>
    <n v="3710.7"/>
    <n v="22794.3"/>
    <n v="17670"/>
    <n v="5124.2999999999993"/>
    <d v="2014-09-01T00:00:00"/>
    <x v="0"/>
    <x v="0"/>
    <x v="0"/>
  </r>
  <r>
    <x v="4"/>
    <s v="France"/>
    <s v="Carretera"/>
    <s v="High"/>
    <x v="66"/>
    <n v="3"/>
    <n v="125"/>
    <n v="127875"/>
    <n v="17902.5"/>
    <n v="109972.5"/>
    <n v="122760"/>
    <n v="-12787.5"/>
    <d v="2013-09-01T00:00:00"/>
    <x v="0"/>
    <x v="0"/>
    <x v="1"/>
  </r>
  <r>
    <x v="0"/>
    <s v="Canada"/>
    <s v="Montana"/>
    <s v="High"/>
    <x v="67"/>
    <n v="5"/>
    <n v="7"/>
    <n v="2716"/>
    <n v="380.24"/>
    <n v="2335.7600000000002"/>
    <n v="1940"/>
    <n v="395.76000000000022"/>
    <d v="2014-09-01T00:00:00"/>
    <x v="0"/>
    <x v="0"/>
    <x v="0"/>
  </r>
  <r>
    <x v="1"/>
    <s v="Canada"/>
    <s v="Paseo"/>
    <s v="High"/>
    <x v="68"/>
    <n v="10"/>
    <n v="15"/>
    <n v="37050"/>
    <n v="5187"/>
    <n v="31863"/>
    <n v="24700"/>
    <n v="7163"/>
    <d v="2013-09-01T00:00:00"/>
    <x v="0"/>
    <x v="0"/>
    <x v="1"/>
  </r>
  <r>
    <x v="4"/>
    <s v="France"/>
    <s v="Velo"/>
    <s v="High"/>
    <x v="69"/>
    <n v="120"/>
    <n v="125"/>
    <n v="82875"/>
    <n v="12431.25"/>
    <n v="70443.75"/>
    <n v="79560"/>
    <n v="-9116.25"/>
    <d v="2014-09-01T00:00:00"/>
    <x v="0"/>
    <x v="0"/>
    <x v="0"/>
  </r>
  <r>
    <x v="4"/>
    <s v="Canada"/>
    <s v="Montana"/>
    <s v="None"/>
    <x v="70"/>
    <n v="5"/>
    <n v="125"/>
    <n v="43125"/>
    <n v="0"/>
    <n v="43125"/>
    <n v="41400"/>
    <n v="1725"/>
    <d v="2013-10-01T00:00:00"/>
    <x v="1"/>
    <x v="1"/>
    <x v="1"/>
  </r>
  <r>
    <x v="0"/>
    <s v="United States of America"/>
    <s v="Paseo"/>
    <s v="None"/>
    <x v="71"/>
    <n v="10"/>
    <n v="7"/>
    <n v="8001"/>
    <n v="0"/>
    <n v="8001"/>
    <n v="5715"/>
    <n v="2286"/>
    <d v="2014-10-01T00:00:00"/>
    <x v="1"/>
    <x v="1"/>
    <x v="0"/>
  </r>
  <r>
    <x v="4"/>
    <s v="Canada"/>
    <s v="Velo"/>
    <s v="None"/>
    <x v="70"/>
    <n v="120"/>
    <n v="125"/>
    <n v="43125"/>
    <n v="0"/>
    <n v="43125"/>
    <n v="41400"/>
    <n v="1725"/>
    <d v="2013-10-01T00:00:00"/>
    <x v="1"/>
    <x v="1"/>
    <x v="1"/>
  </r>
  <r>
    <x v="0"/>
    <s v="United States of America"/>
    <s v="Amarilla"/>
    <s v="None"/>
    <x v="71"/>
    <n v="260"/>
    <n v="7"/>
    <n v="8001"/>
    <n v="0"/>
    <n v="8001"/>
    <n v="5715"/>
    <n v="2286"/>
    <d v="2014-10-01T00:00:00"/>
    <x v="1"/>
    <x v="1"/>
    <x v="0"/>
  </r>
  <r>
    <x v="3"/>
    <s v="Germany"/>
    <s v="Carretera"/>
    <s v="Low"/>
    <x v="72"/>
    <n v="3"/>
    <n v="12"/>
    <n v="9192"/>
    <n v="91.92"/>
    <n v="9100.08"/>
    <n v="2298"/>
    <n v="6802.08"/>
    <d v="2013-10-01T00:00:00"/>
    <x v="1"/>
    <x v="1"/>
    <x v="1"/>
  </r>
  <r>
    <x v="2"/>
    <s v="Mexico"/>
    <s v="Carretera"/>
    <s v="Low"/>
    <x v="73"/>
    <n v="3"/>
    <n v="300"/>
    <n v="148200"/>
    <n v="1482"/>
    <n v="146718"/>
    <n v="123500"/>
    <n v="23218"/>
    <d v="2013-10-01T00:00:00"/>
    <x v="1"/>
    <x v="1"/>
    <x v="1"/>
  </r>
  <r>
    <x v="0"/>
    <s v="Mexico"/>
    <s v="Carretera"/>
    <s v="Low"/>
    <x v="74"/>
    <n v="3"/>
    <n v="350"/>
    <n v="488950"/>
    <n v="4889.5"/>
    <n v="484060.5"/>
    <n v="363220"/>
    <n v="120840.5"/>
    <d v="2014-10-01T00:00:00"/>
    <x v="1"/>
    <x v="1"/>
    <x v="0"/>
  </r>
  <r>
    <x v="4"/>
    <s v="United States of America"/>
    <s v="Montana"/>
    <s v="Low"/>
    <x v="69"/>
    <n v="5"/>
    <n v="125"/>
    <n v="82875"/>
    <n v="828.75"/>
    <n v="82046.25"/>
    <n v="79560"/>
    <n v="2486.25"/>
    <d v="2013-10-01T00:00:00"/>
    <x v="1"/>
    <x v="1"/>
    <x v="1"/>
  </r>
  <r>
    <x v="3"/>
    <s v="Germany"/>
    <s v="Paseo"/>
    <s v="Low"/>
    <x v="72"/>
    <n v="10"/>
    <n v="12"/>
    <n v="9192"/>
    <n v="91.92"/>
    <n v="9100.08"/>
    <n v="2298"/>
    <n v="6802.08"/>
    <d v="2013-10-01T00:00:00"/>
    <x v="1"/>
    <x v="1"/>
    <x v="1"/>
  </r>
  <r>
    <x v="4"/>
    <s v="United States of America"/>
    <s v="Velo"/>
    <s v="Low"/>
    <x v="69"/>
    <n v="120"/>
    <n v="125"/>
    <n v="82875"/>
    <n v="828.75"/>
    <n v="82046.25"/>
    <n v="79560"/>
    <n v="2486.25"/>
    <d v="2013-10-01T00:00:00"/>
    <x v="1"/>
    <x v="1"/>
    <x v="1"/>
  </r>
  <r>
    <x v="2"/>
    <s v="Mexico"/>
    <s v="VTT"/>
    <s v="Low"/>
    <x v="73"/>
    <n v="250"/>
    <n v="300"/>
    <n v="148200"/>
    <n v="1482"/>
    <n v="146718"/>
    <n v="123500"/>
    <n v="23218"/>
    <d v="2013-10-01T00:00:00"/>
    <x v="1"/>
    <x v="1"/>
    <x v="1"/>
  </r>
  <r>
    <x v="0"/>
    <s v="Mexico"/>
    <s v="VTT"/>
    <s v="Low"/>
    <x v="74"/>
    <n v="250"/>
    <n v="350"/>
    <n v="488950"/>
    <n v="4889.5"/>
    <n v="484060.5"/>
    <n v="363220"/>
    <n v="120840.5"/>
    <d v="2014-10-01T00:00:00"/>
    <x v="1"/>
    <x v="1"/>
    <x v="0"/>
  </r>
  <r>
    <x v="3"/>
    <s v="Canada"/>
    <s v="Carretera"/>
    <s v="Low"/>
    <x v="75"/>
    <n v="3"/>
    <n v="12"/>
    <n v="15540"/>
    <n v="310.8"/>
    <n v="15229.2"/>
    <n v="3885"/>
    <n v="11344.2"/>
    <d v="2014-10-01T00:00:00"/>
    <x v="1"/>
    <x v="1"/>
    <x v="0"/>
  </r>
  <r>
    <x v="2"/>
    <s v="Germany"/>
    <s v="Carretera"/>
    <s v="Low"/>
    <x v="76"/>
    <n v="3"/>
    <n v="300"/>
    <n v="64200"/>
    <n v="1284"/>
    <n v="62916"/>
    <n v="53500"/>
    <n v="9416"/>
    <d v="2013-10-01T00:00:00"/>
    <x v="1"/>
    <x v="1"/>
    <x v="1"/>
  </r>
  <r>
    <x v="0"/>
    <s v="United States of America"/>
    <s v="Montana"/>
    <s v="Low"/>
    <x v="77"/>
    <n v="5"/>
    <n v="20"/>
    <n v="31320"/>
    <n v="626.4"/>
    <n v="30693.599999999999"/>
    <n v="15660"/>
    <n v="15033.599999999999"/>
    <d v="2014-10-01T00:00:00"/>
    <x v="1"/>
    <x v="1"/>
    <x v="0"/>
  </r>
  <r>
    <x v="3"/>
    <s v="Canada"/>
    <s v="Paseo"/>
    <s v="Low"/>
    <x v="75"/>
    <n v="10"/>
    <n v="12"/>
    <n v="15540"/>
    <n v="310.8"/>
    <n v="15229.2"/>
    <n v="3885"/>
    <n v="11344.2"/>
    <d v="2014-10-01T00:00:00"/>
    <x v="1"/>
    <x v="1"/>
    <x v="0"/>
  </r>
  <r>
    <x v="4"/>
    <s v="Germany"/>
    <s v="Paseo"/>
    <s v="Low"/>
    <x v="78"/>
    <n v="10"/>
    <n v="125"/>
    <n v="101125"/>
    <n v="2022.5"/>
    <n v="99102.5"/>
    <n v="97080"/>
    <n v="2022.5"/>
    <d v="2013-10-01T00:00:00"/>
    <x v="1"/>
    <x v="1"/>
    <x v="1"/>
  </r>
  <r>
    <x v="4"/>
    <s v="Mexico"/>
    <s v="Paseo"/>
    <s v="Low"/>
    <x v="79"/>
    <n v="10"/>
    <n v="125"/>
    <n v="268125"/>
    <n v="5362.5"/>
    <n v="262762.5"/>
    <n v="257400"/>
    <n v="5362.5"/>
    <d v="2013-10-01T00:00:00"/>
    <x v="1"/>
    <x v="1"/>
    <x v="1"/>
  </r>
  <r>
    <x v="0"/>
    <s v="United States of America"/>
    <s v="Velo"/>
    <s v="Low"/>
    <x v="77"/>
    <n v="120"/>
    <n v="20"/>
    <n v="31320"/>
    <n v="626.4"/>
    <n v="30693.599999999999"/>
    <n v="15660"/>
    <n v="15033.599999999999"/>
    <d v="2014-10-01T00:00:00"/>
    <x v="1"/>
    <x v="1"/>
    <x v="0"/>
  </r>
  <r>
    <x v="0"/>
    <s v="Germany"/>
    <s v="Velo"/>
    <s v="Low"/>
    <x v="80"/>
    <n v="120"/>
    <n v="350"/>
    <n v="1038100"/>
    <n v="20762"/>
    <n v="1017338"/>
    <n v="771160"/>
    <n v="246178"/>
    <d v="2013-10-01T00:00:00"/>
    <x v="1"/>
    <x v="1"/>
    <x v="1"/>
  </r>
  <r>
    <x v="0"/>
    <s v="Germany"/>
    <s v="Velo"/>
    <s v="Low"/>
    <x v="81"/>
    <n v="120"/>
    <n v="350"/>
    <n v="1006950"/>
    <n v="20139"/>
    <n v="986811"/>
    <n v="748020"/>
    <n v="238791"/>
    <d v="2014-10-01T00:00:00"/>
    <x v="1"/>
    <x v="1"/>
    <x v="0"/>
  </r>
  <r>
    <x v="4"/>
    <s v="Germany"/>
    <s v="Velo"/>
    <s v="Low"/>
    <x v="78"/>
    <n v="120"/>
    <n v="125"/>
    <n v="101125"/>
    <n v="2022.5"/>
    <n v="99102.5"/>
    <n v="97080"/>
    <n v="2022.5"/>
    <d v="2013-10-01T00:00:00"/>
    <x v="1"/>
    <x v="1"/>
    <x v="1"/>
  </r>
  <r>
    <x v="4"/>
    <s v="Mexico"/>
    <s v="Velo"/>
    <s v="Low"/>
    <x v="79"/>
    <n v="120"/>
    <n v="125"/>
    <n v="268125"/>
    <n v="5362.5"/>
    <n v="262762.5"/>
    <n v="257400"/>
    <n v="5362.5"/>
    <d v="2013-10-01T00:00:00"/>
    <x v="1"/>
    <x v="1"/>
    <x v="1"/>
  </r>
  <r>
    <x v="2"/>
    <s v="Germany"/>
    <s v="VTT"/>
    <s v="Low"/>
    <x v="76"/>
    <n v="250"/>
    <n v="300"/>
    <n v="64200"/>
    <n v="1284"/>
    <n v="62916"/>
    <n v="53500"/>
    <n v="9416"/>
    <d v="2013-10-01T00:00:00"/>
    <x v="1"/>
    <x v="1"/>
    <x v="1"/>
  </r>
  <r>
    <x v="0"/>
    <s v="Germany"/>
    <s v="VTT"/>
    <s v="Low"/>
    <x v="81"/>
    <n v="250"/>
    <n v="350"/>
    <n v="1006950"/>
    <n v="20139"/>
    <n v="986811"/>
    <n v="748020"/>
    <n v="238791"/>
    <d v="2014-10-01T00:00:00"/>
    <x v="1"/>
    <x v="1"/>
    <x v="0"/>
  </r>
  <r>
    <x v="0"/>
    <s v="Germany"/>
    <s v="Amarilla"/>
    <s v="Low"/>
    <x v="80"/>
    <n v="260"/>
    <n v="350"/>
    <n v="1038100"/>
    <n v="20762"/>
    <n v="1017338"/>
    <n v="771160"/>
    <n v="246178"/>
    <d v="2013-10-01T00:00:00"/>
    <x v="1"/>
    <x v="1"/>
    <x v="1"/>
  </r>
  <r>
    <x v="4"/>
    <s v="Canada"/>
    <s v="Paseo"/>
    <s v="Low"/>
    <x v="82"/>
    <n v="10"/>
    <n v="125"/>
    <n v="251125"/>
    <n v="7533.75"/>
    <n v="243591.25"/>
    <n v="241080"/>
    <n v="2511.25"/>
    <d v="2014-10-01T00:00:00"/>
    <x v="1"/>
    <x v="1"/>
    <x v="0"/>
  </r>
  <r>
    <x v="1"/>
    <s v="Germany"/>
    <s v="Paseo"/>
    <s v="Low"/>
    <x v="83"/>
    <n v="10"/>
    <n v="15"/>
    <n v="29175"/>
    <n v="875.25"/>
    <n v="28299.75"/>
    <n v="19450"/>
    <n v="8849.75"/>
    <d v="2013-10-01T00:00:00"/>
    <x v="1"/>
    <x v="1"/>
    <x v="1"/>
  </r>
  <r>
    <x v="4"/>
    <s v="Canada"/>
    <s v="Velo"/>
    <s v="Low"/>
    <x v="82"/>
    <n v="120"/>
    <n v="125"/>
    <n v="251125"/>
    <n v="7533.75"/>
    <n v="243591.25"/>
    <n v="241080"/>
    <n v="2511.25"/>
    <d v="2014-10-01T00:00:00"/>
    <x v="1"/>
    <x v="1"/>
    <x v="0"/>
  </r>
  <r>
    <x v="1"/>
    <s v="Germany"/>
    <s v="VTT"/>
    <s v="Low"/>
    <x v="83"/>
    <n v="250"/>
    <n v="15"/>
    <n v="29175"/>
    <n v="875.25"/>
    <n v="28299.75"/>
    <n v="19450"/>
    <n v="8849.75"/>
    <d v="2013-10-01T00:00:00"/>
    <x v="1"/>
    <x v="1"/>
    <x v="1"/>
  </r>
  <r>
    <x v="1"/>
    <s v="Mexico"/>
    <s v="Montana"/>
    <s v="Low"/>
    <x v="84"/>
    <n v="5"/>
    <n v="15"/>
    <n v="30465"/>
    <n v="1218.5999999999999"/>
    <n v="29246.400000000001"/>
    <n v="20310"/>
    <n v="8936.4000000000015"/>
    <d v="2014-10-01T00:00:00"/>
    <x v="1"/>
    <x v="1"/>
    <x v="0"/>
  </r>
  <r>
    <x v="1"/>
    <s v="Mexico"/>
    <s v="Paseo"/>
    <s v="Low"/>
    <x v="84"/>
    <n v="10"/>
    <n v="15"/>
    <n v="30465"/>
    <n v="1218.5999999999999"/>
    <n v="29246.400000000001"/>
    <n v="20310"/>
    <n v="8936.4000000000015"/>
    <d v="2014-10-01T00:00:00"/>
    <x v="1"/>
    <x v="1"/>
    <x v="0"/>
  </r>
  <r>
    <x v="0"/>
    <s v="Canada"/>
    <s v="Carretera"/>
    <s v="Low"/>
    <x v="85"/>
    <n v="3"/>
    <n v="7"/>
    <n v="19957"/>
    <n v="798.28"/>
    <n v="19158.72"/>
    <n v="14255"/>
    <n v="4903.7200000000012"/>
    <d v="2013-10-01T00:00:00"/>
    <x v="1"/>
    <x v="1"/>
    <x v="1"/>
  </r>
  <r>
    <x v="2"/>
    <s v="Germany"/>
    <s v="Carretera"/>
    <s v="Low"/>
    <x v="86"/>
    <n v="3"/>
    <n v="300"/>
    <n v="606300"/>
    <n v="24252"/>
    <n v="582048"/>
    <n v="505250"/>
    <n v="76798"/>
    <d v="2014-10-01T00:00:00"/>
    <x v="1"/>
    <x v="1"/>
    <x v="0"/>
  </r>
  <r>
    <x v="0"/>
    <s v="Canada"/>
    <s v="Montana"/>
    <s v="Low"/>
    <x v="85"/>
    <n v="5"/>
    <n v="7"/>
    <n v="19957"/>
    <n v="798.28"/>
    <n v="19158.72"/>
    <n v="14255"/>
    <n v="4903.7200000000012"/>
    <d v="2013-10-01T00:00:00"/>
    <x v="1"/>
    <x v="1"/>
    <x v="1"/>
  </r>
  <r>
    <x v="2"/>
    <s v="Germany"/>
    <s v="Montana"/>
    <s v="Low"/>
    <x v="86"/>
    <n v="5"/>
    <n v="300"/>
    <n v="606300"/>
    <n v="24252"/>
    <n v="582048"/>
    <n v="505250"/>
    <n v="76798"/>
    <d v="2014-10-01T00:00:00"/>
    <x v="1"/>
    <x v="1"/>
    <x v="0"/>
  </r>
  <r>
    <x v="1"/>
    <s v="United States of America"/>
    <s v="Paseo"/>
    <s v="Low"/>
    <x v="87"/>
    <n v="10"/>
    <n v="15"/>
    <n v="10065"/>
    <n v="402.6"/>
    <n v="9662.4"/>
    <n v="6710"/>
    <n v="2952.3999999999996"/>
    <d v="2013-10-01T00:00:00"/>
    <x v="1"/>
    <x v="1"/>
    <x v="1"/>
  </r>
  <r>
    <x v="1"/>
    <s v="Mexico"/>
    <s v="Paseo"/>
    <s v="Low"/>
    <x v="88"/>
    <n v="10"/>
    <n v="15"/>
    <n v="22710"/>
    <n v="908.4"/>
    <n v="21801.599999999999"/>
    <n v="15140"/>
    <n v="6661.5999999999985"/>
    <d v="2013-10-01T00:00:00"/>
    <x v="1"/>
    <x v="1"/>
    <x v="1"/>
  </r>
  <r>
    <x v="0"/>
    <s v="France"/>
    <s v="Velo"/>
    <s v="Low"/>
    <x v="89"/>
    <n v="120"/>
    <n v="350"/>
    <n v="761950"/>
    <n v="30478"/>
    <n v="731472"/>
    <n v="566020"/>
    <n v="165452"/>
    <d v="2014-10-01T00:00:00"/>
    <x v="1"/>
    <x v="1"/>
    <x v="0"/>
  </r>
  <r>
    <x v="0"/>
    <s v="France"/>
    <s v="VTT"/>
    <s v="Low"/>
    <x v="89"/>
    <n v="250"/>
    <n v="350"/>
    <n v="761950"/>
    <n v="30478"/>
    <n v="731472"/>
    <n v="566020"/>
    <n v="165452"/>
    <d v="2014-10-01T00:00:00"/>
    <x v="1"/>
    <x v="1"/>
    <x v="0"/>
  </r>
  <r>
    <x v="1"/>
    <s v="Mexico"/>
    <s v="VTT"/>
    <s v="Low"/>
    <x v="88"/>
    <n v="250"/>
    <n v="15"/>
    <n v="22710"/>
    <n v="908.4"/>
    <n v="21801.599999999999"/>
    <n v="15140"/>
    <n v="6661.5999999999985"/>
    <d v="2013-10-01T00:00:00"/>
    <x v="1"/>
    <x v="1"/>
    <x v="1"/>
  </r>
  <r>
    <x v="1"/>
    <s v="United States of America"/>
    <s v="Amarilla"/>
    <s v="Low"/>
    <x v="87"/>
    <n v="260"/>
    <n v="15"/>
    <n v="10065"/>
    <n v="402.6"/>
    <n v="9662.4"/>
    <n v="6710"/>
    <n v="2952.3999999999996"/>
    <d v="2013-10-01T00:00:00"/>
    <x v="1"/>
    <x v="1"/>
    <x v="1"/>
  </r>
  <r>
    <x v="0"/>
    <s v="Germany"/>
    <s v="Montana"/>
    <s v="Medium"/>
    <x v="90"/>
    <n v="5"/>
    <n v="7"/>
    <n v="8113"/>
    <n v="405.65"/>
    <n v="7707.35"/>
    <n v="5795"/>
    <n v="1912.3500000000004"/>
    <d v="2013-10-01T00:00:00"/>
    <x v="1"/>
    <x v="1"/>
    <x v="1"/>
  </r>
  <r>
    <x v="0"/>
    <s v="Mexico"/>
    <s v="Paseo"/>
    <s v="Medium"/>
    <x v="91"/>
    <n v="10"/>
    <n v="7"/>
    <n v="18823"/>
    <n v="941.15"/>
    <n v="17881.849999999999"/>
    <n v="13445"/>
    <n v="4436.8499999999985"/>
    <d v="2014-10-01T00:00:00"/>
    <x v="1"/>
    <x v="1"/>
    <x v="0"/>
  </r>
  <r>
    <x v="0"/>
    <s v="Mexico"/>
    <s v="VTT"/>
    <s v="Medium"/>
    <x v="91"/>
    <n v="250"/>
    <n v="7"/>
    <n v="18823"/>
    <n v="941.15"/>
    <n v="17881.849999999999"/>
    <n v="13445"/>
    <n v="4436.8499999999985"/>
    <d v="2014-10-01T00:00:00"/>
    <x v="1"/>
    <x v="1"/>
    <x v="0"/>
  </r>
  <r>
    <x v="0"/>
    <s v="Germany"/>
    <s v="Amarilla"/>
    <s v="Medium"/>
    <x v="90"/>
    <n v="260"/>
    <n v="7"/>
    <n v="8113"/>
    <n v="405.65"/>
    <n v="7707.35"/>
    <n v="5795"/>
    <n v="1912.3500000000004"/>
    <d v="2013-10-01T00:00:00"/>
    <x v="1"/>
    <x v="1"/>
    <x v="1"/>
  </r>
  <r>
    <x v="0"/>
    <s v="Canada"/>
    <s v="Paseo"/>
    <s v="Medium"/>
    <x v="92"/>
    <n v="10"/>
    <n v="350"/>
    <n v="429800"/>
    <n v="21490"/>
    <n v="408310"/>
    <n v="319280"/>
    <n v="89030"/>
    <d v="2013-10-01T00:00:00"/>
    <x v="1"/>
    <x v="1"/>
    <x v="1"/>
  </r>
  <r>
    <x v="0"/>
    <s v="Canada"/>
    <s v="Paseo"/>
    <s v="Medium"/>
    <x v="93"/>
    <n v="10"/>
    <n v="20"/>
    <n v="27780"/>
    <n v="1389"/>
    <n v="26391"/>
    <n v="13890"/>
    <n v="12501"/>
    <d v="2013-10-01T00:00:00"/>
    <x v="1"/>
    <x v="1"/>
    <x v="1"/>
  </r>
  <r>
    <x v="4"/>
    <s v="United States of America"/>
    <s v="Paseo"/>
    <s v="Medium"/>
    <x v="94"/>
    <n v="10"/>
    <n v="125"/>
    <n v="107625"/>
    <n v="5381.25"/>
    <n v="102243.75"/>
    <n v="103320"/>
    <n v="-1076.25"/>
    <d v="2014-10-01T00:00:00"/>
    <x v="1"/>
    <x v="1"/>
    <x v="0"/>
  </r>
  <r>
    <x v="4"/>
    <s v="France"/>
    <s v="Paseo"/>
    <s v="Medium"/>
    <x v="95"/>
    <n v="10"/>
    <n v="125"/>
    <n v="88000"/>
    <n v="4400"/>
    <n v="83600"/>
    <n v="84480"/>
    <n v="-880"/>
    <d v="2013-10-01T00:00:00"/>
    <x v="1"/>
    <x v="1"/>
    <x v="1"/>
  </r>
  <r>
    <x v="4"/>
    <s v="United States of America"/>
    <s v="Velo"/>
    <s v="Medium"/>
    <x v="94"/>
    <n v="120"/>
    <n v="125"/>
    <n v="107625"/>
    <n v="5381.25"/>
    <n v="102243.75"/>
    <n v="103320"/>
    <n v="-1076.25"/>
    <d v="2014-10-01T00:00:00"/>
    <x v="1"/>
    <x v="1"/>
    <x v="0"/>
  </r>
  <r>
    <x v="4"/>
    <s v="France"/>
    <s v="Velo"/>
    <s v="Medium"/>
    <x v="95"/>
    <n v="120"/>
    <n v="125"/>
    <n v="88000"/>
    <n v="4400"/>
    <n v="83600"/>
    <n v="84480"/>
    <n v="-880"/>
    <d v="2013-10-01T00:00:00"/>
    <x v="1"/>
    <x v="1"/>
    <x v="1"/>
  </r>
  <r>
    <x v="0"/>
    <s v="Canada"/>
    <s v="VTT"/>
    <s v="Medium"/>
    <x v="93"/>
    <n v="250"/>
    <n v="20"/>
    <n v="27780"/>
    <n v="1389"/>
    <n v="26391"/>
    <n v="13890"/>
    <n v="12501"/>
    <d v="2013-10-01T00:00:00"/>
    <x v="1"/>
    <x v="1"/>
    <x v="1"/>
  </r>
  <r>
    <x v="0"/>
    <s v="Canada"/>
    <s v="Amarilla"/>
    <s v="Medium"/>
    <x v="92"/>
    <n v="260"/>
    <n v="350"/>
    <n v="429800"/>
    <n v="21490"/>
    <n v="408310"/>
    <n v="319280"/>
    <n v="89030"/>
    <d v="2013-10-01T00:00:00"/>
    <x v="1"/>
    <x v="1"/>
    <x v="1"/>
  </r>
  <r>
    <x v="3"/>
    <s v="Canada"/>
    <s v="Carretera"/>
    <s v="Medium"/>
    <x v="96"/>
    <n v="3"/>
    <n v="12"/>
    <n v="27588"/>
    <n v="1655.28"/>
    <n v="25932.720000000001"/>
    <n v="6897"/>
    <n v="19035.72"/>
    <d v="2013-10-01T00:00:00"/>
    <x v="1"/>
    <x v="1"/>
    <x v="1"/>
  </r>
  <r>
    <x v="0"/>
    <s v="France"/>
    <s v="Montana"/>
    <s v="Medium"/>
    <x v="97"/>
    <n v="5"/>
    <n v="7"/>
    <n v="9821"/>
    <n v="589.26"/>
    <n v="9231.74"/>
    <n v="7015"/>
    <n v="2216.7399999999998"/>
    <d v="2013-10-01T00:00:00"/>
    <x v="1"/>
    <x v="1"/>
    <x v="1"/>
  </r>
  <r>
    <x v="3"/>
    <s v="Canada"/>
    <s v="Paseo"/>
    <s v="Medium"/>
    <x v="96"/>
    <n v="10"/>
    <n v="12"/>
    <n v="27588"/>
    <n v="1655.28"/>
    <n v="25932.720000000001"/>
    <n v="6897"/>
    <n v="19035.72"/>
    <d v="2013-10-01T00:00:00"/>
    <x v="1"/>
    <x v="1"/>
    <x v="1"/>
  </r>
  <r>
    <x v="0"/>
    <s v="United States of America"/>
    <s v="Paseo"/>
    <s v="Medium"/>
    <x v="98"/>
    <n v="10"/>
    <n v="350"/>
    <n v="254450"/>
    <n v="15267"/>
    <n v="239183"/>
    <n v="189020"/>
    <n v="50163"/>
    <d v="2013-10-01T00:00:00"/>
    <x v="1"/>
    <x v="1"/>
    <x v="1"/>
  </r>
  <r>
    <x v="2"/>
    <s v="France"/>
    <s v="Velo"/>
    <s v="Medium"/>
    <x v="99"/>
    <n v="120"/>
    <n v="300"/>
    <n v="366300"/>
    <n v="21978"/>
    <n v="344322"/>
    <n v="305250"/>
    <n v="39072"/>
    <d v="2013-10-01T00:00:00"/>
    <x v="1"/>
    <x v="1"/>
    <x v="1"/>
  </r>
  <r>
    <x v="0"/>
    <s v="France"/>
    <s v="Velo"/>
    <s v="Medium"/>
    <x v="100"/>
    <n v="120"/>
    <n v="350"/>
    <n v="726600"/>
    <n v="43596"/>
    <n v="683004"/>
    <n v="539760"/>
    <n v="143244"/>
    <d v="2013-10-01T00:00:00"/>
    <x v="1"/>
    <x v="1"/>
    <x v="1"/>
  </r>
  <r>
    <x v="2"/>
    <s v="France"/>
    <s v="VTT"/>
    <s v="Medium"/>
    <x v="99"/>
    <n v="250"/>
    <n v="300"/>
    <n v="366300"/>
    <n v="21978"/>
    <n v="344322"/>
    <n v="305250"/>
    <n v="39072"/>
    <d v="2013-10-01T00:00:00"/>
    <x v="1"/>
    <x v="1"/>
    <x v="1"/>
  </r>
  <r>
    <x v="0"/>
    <s v="United States of America"/>
    <s v="Amarilla"/>
    <s v="Medium"/>
    <x v="98"/>
    <n v="260"/>
    <n v="350"/>
    <n v="254450"/>
    <n v="15267"/>
    <n v="239183"/>
    <n v="189020"/>
    <n v="50163"/>
    <d v="2013-10-01T00:00:00"/>
    <x v="1"/>
    <x v="1"/>
    <x v="1"/>
  </r>
  <r>
    <x v="0"/>
    <s v="France"/>
    <s v="Amarilla"/>
    <s v="Medium"/>
    <x v="97"/>
    <n v="260"/>
    <n v="7"/>
    <n v="9821"/>
    <n v="589.26"/>
    <n v="9231.74"/>
    <n v="7015"/>
    <n v="2216.7399999999998"/>
    <d v="2013-10-01T00:00:00"/>
    <x v="1"/>
    <x v="1"/>
    <x v="1"/>
  </r>
  <r>
    <x v="0"/>
    <s v="France"/>
    <s v="Amarilla"/>
    <s v="Medium"/>
    <x v="100"/>
    <n v="260"/>
    <n v="350"/>
    <n v="726600"/>
    <n v="43596"/>
    <n v="683004"/>
    <n v="539760"/>
    <n v="143244"/>
    <d v="2013-10-01T00:00:00"/>
    <x v="1"/>
    <x v="1"/>
    <x v="1"/>
  </r>
  <r>
    <x v="0"/>
    <s v="France"/>
    <s v="Montana"/>
    <s v="Medium"/>
    <x v="101"/>
    <n v="5"/>
    <n v="20"/>
    <n v="35140"/>
    <n v="2108.4"/>
    <n v="33031.599999999999"/>
    <n v="17570"/>
    <n v="15461.599999999999"/>
    <d v="2013-10-01T00:00:00"/>
    <x v="1"/>
    <x v="1"/>
    <x v="1"/>
  </r>
  <r>
    <x v="1"/>
    <s v="United States of America"/>
    <s v="Paseo"/>
    <s v="Medium"/>
    <x v="102"/>
    <n v="10"/>
    <n v="15"/>
    <n v="17295"/>
    <n v="1037.7"/>
    <n v="16257.3"/>
    <n v="11530"/>
    <n v="4727.2999999999993"/>
    <d v="2014-10-01T00:00:00"/>
    <x v="1"/>
    <x v="1"/>
    <x v="0"/>
  </r>
  <r>
    <x v="0"/>
    <s v="France"/>
    <s v="Paseo"/>
    <s v="Medium"/>
    <x v="101"/>
    <n v="10"/>
    <n v="20"/>
    <n v="35140"/>
    <n v="2108.4"/>
    <n v="33031.599999999999"/>
    <n v="17570"/>
    <n v="15461.599999999999"/>
    <d v="2013-10-01T00:00:00"/>
    <x v="1"/>
    <x v="1"/>
    <x v="1"/>
  </r>
  <r>
    <x v="1"/>
    <s v="United States of America"/>
    <s v="VTT"/>
    <s v="Medium"/>
    <x v="102"/>
    <n v="250"/>
    <n v="15"/>
    <n v="17295"/>
    <n v="1037.7"/>
    <n v="16257.3"/>
    <n v="11530"/>
    <n v="4727.2999999999993"/>
    <d v="2014-10-01T00:00:00"/>
    <x v="1"/>
    <x v="1"/>
    <x v="0"/>
  </r>
  <r>
    <x v="2"/>
    <s v="France"/>
    <s v="Carretera"/>
    <s v="Medium"/>
    <x v="103"/>
    <n v="3"/>
    <n v="300"/>
    <n v="654300"/>
    <n v="45801"/>
    <n v="608499"/>
    <n v="545250"/>
    <n v="63249"/>
    <d v="2014-10-01T00:00:00"/>
    <x v="1"/>
    <x v="1"/>
    <x v="0"/>
  </r>
  <r>
    <x v="0"/>
    <s v="France"/>
    <s v="Montana"/>
    <s v="Medium"/>
    <x v="104"/>
    <n v="5"/>
    <n v="20"/>
    <n v="39520"/>
    <n v="2766.4"/>
    <n v="36753.599999999999"/>
    <n v="19760"/>
    <n v="16993.599999999999"/>
    <d v="2014-10-01T00:00:00"/>
    <x v="1"/>
    <x v="1"/>
    <x v="0"/>
  </r>
  <r>
    <x v="2"/>
    <s v="France"/>
    <s v="Montana"/>
    <s v="Medium"/>
    <x v="103"/>
    <n v="5"/>
    <n v="300"/>
    <n v="654300"/>
    <n v="45801"/>
    <n v="608499"/>
    <n v="545250"/>
    <n v="63249"/>
    <d v="2014-10-01T00:00:00"/>
    <x v="1"/>
    <x v="1"/>
    <x v="0"/>
  </r>
  <r>
    <x v="0"/>
    <s v="France"/>
    <s v="Velo"/>
    <s v="Medium"/>
    <x v="104"/>
    <n v="120"/>
    <n v="20"/>
    <n v="39520"/>
    <n v="2766.4"/>
    <n v="36753.599999999999"/>
    <n v="19760"/>
    <n v="16993.599999999999"/>
    <d v="2014-10-01T00:00:00"/>
    <x v="1"/>
    <x v="1"/>
    <x v="0"/>
  </r>
  <r>
    <x v="3"/>
    <s v="Mexico"/>
    <s v="Carretera"/>
    <s v="Medium"/>
    <x v="105"/>
    <n v="3"/>
    <n v="12"/>
    <n v="4404"/>
    <n v="396.36"/>
    <n v="4007.64"/>
    <n v="1101"/>
    <n v="2906.64"/>
    <d v="2013-10-01T00:00:00"/>
    <x v="1"/>
    <x v="1"/>
    <x v="1"/>
  </r>
  <r>
    <x v="1"/>
    <s v="France"/>
    <s v="Paseo"/>
    <s v="Medium"/>
    <x v="106"/>
    <n v="10"/>
    <n v="15"/>
    <n v="18405"/>
    <n v="1656.45"/>
    <n v="16748.55"/>
    <n v="12270"/>
    <n v="4478.5499999999993"/>
    <d v="2014-10-01T00:00:00"/>
    <x v="1"/>
    <x v="1"/>
    <x v="0"/>
  </r>
  <r>
    <x v="3"/>
    <s v="Mexico"/>
    <s v="Paseo"/>
    <s v="Medium"/>
    <x v="105"/>
    <n v="10"/>
    <n v="12"/>
    <n v="4404"/>
    <n v="396.36"/>
    <n v="4007.64"/>
    <n v="1101"/>
    <n v="2906.64"/>
    <d v="2013-10-01T00:00:00"/>
    <x v="1"/>
    <x v="1"/>
    <x v="1"/>
  </r>
  <r>
    <x v="0"/>
    <s v="Canada"/>
    <s v="Velo"/>
    <s v="Medium"/>
    <x v="107"/>
    <n v="120"/>
    <n v="350"/>
    <n v="444150"/>
    <n v="39973.5"/>
    <n v="404176.5"/>
    <n v="329940"/>
    <n v="74236.5"/>
    <d v="2014-10-01T00:00:00"/>
    <x v="1"/>
    <x v="1"/>
    <x v="0"/>
  </r>
  <r>
    <x v="1"/>
    <s v="France"/>
    <s v="VTT"/>
    <s v="Medium"/>
    <x v="106"/>
    <n v="250"/>
    <n v="15"/>
    <n v="18405"/>
    <n v="1656.45"/>
    <n v="16748.55"/>
    <n v="12270"/>
    <n v="4478.5499999999993"/>
    <d v="2014-10-01T00:00:00"/>
    <x v="1"/>
    <x v="1"/>
    <x v="0"/>
  </r>
  <r>
    <x v="0"/>
    <s v="Canada"/>
    <s v="Amarilla"/>
    <s v="Medium"/>
    <x v="107"/>
    <n v="260"/>
    <n v="350"/>
    <n v="444150"/>
    <n v="39973.5"/>
    <n v="404176.5"/>
    <n v="329940"/>
    <n v="74236.5"/>
    <d v="2014-10-01T00:00:00"/>
    <x v="1"/>
    <x v="1"/>
    <x v="0"/>
  </r>
  <r>
    <x v="0"/>
    <s v="Germany"/>
    <s v="Paseo"/>
    <s v="Medium"/>
    <x v="108"/>
    <n v="10"/>
    <n v="7"/>
    <n v="2520"/>
    <n v="226.8"/>
    <n v="2293.1999999999998"/>
    <n v="1800"/>
    <n v="493.19999999999982"/>
    <d v="2014-10-01T00:00:00"/>
    <x v="1"/>
    <x v="1"/>
    <x v="0"/>
  </r>
  <r>
    <x v="0"/>
    <s v="Germany"/>
    <s v="VTT"/>
    <s v="Medium"/>
    <x v="108"/>
    <n v="250"/>
    <n v="7"/>
    <n v="2520"/>
    <n v="226.8"/>
    <n v="2293.1999999999998"/>
    <n v="1800"/>
    <n v="493.19999999999982"/>
    <d v="2014-10-01T00:00:00"/>
    <x v="1"/>
    <x v="1"/>
    <x v="0"/>
  </r>
  <r>
    <x v="3"/>
    <s v="United States of America"/>
    <s v="Carretera"/>
    <s v="High"/>
    <x v="109"/>
    <n v="3"/>
    <n v="12"/>
    <n v="4632"/>
    <n v="463.2"/>
    <n v="4168.8"/>
    <n v="1158"/>
    <n v="3010.8"/>
    <d v="2013-10-01T00:00:00"/>
    <x v="1"/>
    <x v="1"/>
    <x v="1"/>
  </r>
  <r>
    <x v="3"/>
    <s v="United States of America"/>
    <s v="Paseo"/>
    <s v="High"/>
    <x v="109"/>
    <n v="10"/>
    <n v="12"/>
    <n v="4632"/>
    <n v="463.2"/>
    <n v="4168.8"/>
    <n v="1158"/>
    <n v="3010.8"/>
    <d v="2013-10-01T00:00:00"/>
    <x v="1"/>
    <x v="1"/>
    <x v="1"/>
  </r>
  <r>
    <x v="1"/>
    <s v="France"/>
    <s v="Paseo"/>
    <s v="High"/>
    <x v="110"/>
    <n v="10"/>
    <n v="15"/>
    <n v="32505"/>
    <n v="3250.5"/>
    <n v="29254.5"/>
    <n v="21670"/>
    <n v="7584.5"/>
    <d v="2013-10-01T00:00:00"/>
    <x v="1"/>
    <x v="1"/>
    <x v="1"/>
  </r>
  <r>
    <x v="0"/>
    <s v="Germany"/>
    <s v="Paseo"/>
    <s v="High"/>
    <x v="111"/>
    <n v="10"/>
    <n v="20"/>
    <n v="4820"/>
    <n v="482"/>
    <n v="4338"/>
    <n v="2410"/>
    <n v="1928"/>
    <d v="2014-10-01T00:00:00"/>
    <x v="1"/>
    <x v="1"/>
    <x v="0"/>
  </r>
  <r>
    <x v="2"/>
    <s v="United States of America"/>
    <s v="Velo"/>
    <s v="High"/>
    <x v="112"/>
    <n v="120"/>
    <n v="300"/>
    <n v="688200"/>
    <n v="68820"/>
    <n v="619380"/>
    <n v="573500"/>
    <n v="45880"/>
    <d v="2013-10-01T00:00:00"/>
    <x v="1"/>
    <x v="1"/>
    <x v="1"/>
  </r>
  <r>
    <x v="0"/>
    <s v="Germany"/>
    <s v="Velo"/>
    <s v="High"/>
    <x v="111"/>
    <n v="120"/>
    <n v="20"/>
    <n v="4820"/>
    <n v="482"/>
    <n v="4338"/>
    <n v="2410"/>
    <n v="1928"/>
    <d v="2014-10-01T00:00:00"/>
    <x v="1"/>
    <x v="1"/>
    <x v="0"/>
  </r>
  <r>
    <x v="2"/>
    <s v="United States of America"/>
    <s v="VTT"/>
    <s v="High"/>
    <x v="112"/>
    <n v="250"/>
    <n v="300"/>
    <n v="688200"/>
    <n v="68820"/>
    <n v="619380"/>
    <n v="573500"/>
    <n v="45880"/>
    <d v="2013-10-01T00:00:00"/>
    <x v="1"/>
    <x v="1"/>
    <x v="1"/>
  </r>
  <r>
    <x v="1"/>
    <s v="France"/>
    <s v="VTT"/>
    <s v="High"/>
    <x v="110"/>
    <n v="250"/>
    <n v="15"/>
    <n v="32505"/>
    <n v="3250.5"/>
    <n v="29254.5"/>
    <n v="21670"/>
    <n v="7584.5"/>
    <d v="2013-10-01T00:00:00"/>
    <x v="1"/>
    <x v="1"/>
    <x v="1"/>
  </r>
  <r>
    <x v="3"/>
    <s v="France"/>
    <s v="Carretera"/>
    <s v="High"/>
    <x v="113"/>
    <n v="3"/>
    <n v="12"/>
    <n v="14376"/>
    <n v="1581.36"/>
    <n v="12794.64"/>
    <n v="3594"/>
    <n v="9200.64"/>
    <d v="2013-10-01T00:00:00"/>
    <x v="1"/>
    <x v="1"/>
    <x v="1"/>
  </r>
  <r>
    <x v="3"/>
    <s v="France"/>
    <s v="Paseo"/>
    <s v="High"/>
    <x v="113"/>
    <n v="10"/>
    <n v="12"/>
    <n v="14376"/>
    <n v="1581.36"/>
    <n v="12794.64"/>
    <n v="3594"/>
    <n v="9200.64"/>
    <d v="2013-10-01T00:00:00"/>
    <x v="1"/>
    <x v="1"/>
    <x v="1"/>
  </r>
  <r>
    <x v="3"/>
    <s v="Germany"/>
    <s v="Velo"/>
    <s v="High"/>
    <x v="114"/>
    <n v="120"/>
    <n v="12"/>
    <n v="5664"/>
    <n v="623.04"/>
    <n v="5040.96"/>
    <n v="1416"/>
    <n v="3624.96"/>
    <d v="2014-10-01T00:00:00"/>
    <x v="1"/>
    <x v="1"/>
    <x v="0"/>
  </r>
  <r>
    <x v="3"/>
    <s v="Germany"/>
    <s v="Amarilla"/>
    <s v="High"/>
    <x v="114"/>
    <n v="260"/>
    <n v="12"/>
    <n v="5664"/>
    <n v="623.04"/>
    <n v="5040.96"/>
    <n v="1416"/>
    <n v="3624.96"/>
    <d v="2014-10-01T00:00:00"/>
    <x v="1"/>
    <x v="1"/>
    <x v="0"/>
  </r>
  <r>
    <x v="4"/>
    <s v="France"/>
    <s v="Carretera"/>
    <s v="High"/>
    <x v="115"/>
    <n v="3"/>
    <n v="125"/>
    <n v="305125"/>
    <n v="33563.75"/>
    <n v="271561.25"/>
    <n v="292920"/>
    <n v="-21358.75"/>
    <d v="2014-10-01T00:00:00"/>
    <x v="1"/>
    <x v="1"/>
    <x v="0"/>
  </r>
  <r>
    <x v="0"/>
    <s v="Germany"/>
    <s v="Montana"/>
    <s v="High"/>
    <x v="116"/>
    <n v="5"/>
    <n v="20"/>
    <n v="59840"/>
    <n v="6582.4"/>
    <n v="53257.599999999999"/>
    <n v="29920"/>
    <n v="23337.599999999999"/>
    <d v="2013-10-01T00:00:00"/>
    <x v="1"/>
    <x v="1"/>
    <x v="1"/>
  </r>
  <r>
    <x v="4"/>
    <s v="France"/>
    <s v="Paseo"/>
    <s v="High"/>
    <x v="115"/>
    <n v="10"/>
    <n v="125"/>
    <n v="305125"/>
    <n v="33563.75"/>
    <n v="271561.25"/>
    <n v="292920"/>
    <n v="-21358.75"/>
    <d v="2014-10-01T00:00:00"/>
    <x v="1"/>
    <x v="1"/>
    <x v="0"/>
  </r>
  <r>
    <x v="0"/>
    <s v="Germany"/>
    <s v="Paseo"/>
    <s v="High"/>
    <x v="116"/>
    <n v="10"/>
    <n v="20"/>
    <n v="59840"/>
    <n v="6582.4"/>
    <n v="53257.599999999999"/>
    <n v="29920"/>
    <n v="23337.599999999999"/>
    <d v="2013-10-01T00:00:00"/>
    <x v="1"/>
    <x v="1"/>
    <x v="1"/>
  </r>
  <r>
    <x v="0"/>
    <s v="Mexico"/>
    <s v="Velo"/>
    <s v="High"/>
    <x v="117"/>
    <n v="120"/>
    <n v="350"/>
    <n v="120400"/>
    <n v="13244"/>
    <n v="107156"/>
    <n v="89440"/>
    <n v="17716"/>
    <d v="2013-10-01T00:00:00"/>
    <x v="1"/>
    <x v="1"/>
    <x v="1"/>
  </r>
  <r>
    <x v="0"/>
    <s v="Mexico"/>
    <s v="Amarilla"/>
    <s v="High"/>
    <x v="117"/>
    <n v="260"/>
    <n v="350"/>
    <n v="120400"/>
    <n v="13244"/>
    <n v="107156"/>
    <n v="89440"/>
    <n v="17716"/>
    <d v="2013-10-01T00:00:00"/>
    <x v="1"/>
    <x v="1"/>
    <x v="1"/>
  </r>
  <r>
    <x v="4"/>
    <s v="Mexico"/>
    <s v="Carretera"/>
    <s v="High"/>
    <x v="118"/>
    <n v="3"/>
    <n v="125"/>
    <n v="269500"/>
    <n v="32340"/>
    <n v="237160"/>
    <n v="258720"/>
    <n v="-21560"/>
    <d v="2014-10-01T00:00:00"/>
    <x v="1"/>
    <x v="1"/>
    <x v="0"/>
  </r>
  <r>
    <x v="0"/>
    <s v="Canada"/>
    <s v="Montana"/>
    <s v="High"/>
    <x v="119"/>
    <n v="5"/>
    <n v="7"/>
    <n v="19138"/>
    <n v="2296.56"/>
    <n v="16841.439999999999"/>
    <n v="13670"/>
    <n v="3171.4399999999987"/>
    <d v="2014-10-01T00:00:00"/>
    <x v="1"/>
    <x v="1"/>
    <x v="0"/>
  </r>
  <r>
    <x v="0"/>
    <s v="Mexico"/>
    <s v="Montana"/>
    <s v="High"/>
    <x v="120"/>
    <n v="5"/>
    <n v="20"/>
    <n v="34300"/>
    <n v="4116"/>
    <n v="30184"/>
    <n v="17150"/>
    <n v="13034"/>
    <d v="2013-10-01T00:00:00"/>
    <x v="1"/>
    <x v="1"/>
    <x v="1"/>
  </r>
  <r>
    <x v="4"/>
    <s v="Mexico"/>
    <s v="Paseo"/>
    <s v="High"/>
    <x v="118"/>
    <n v="10"/>
    <n v="125"/>
    <n v="269500"/>
    <n v="32340"/>
    <n v="237160"/>
    <n v="258720"/>
    <n v="-21560"/>
    <d v="2014-10-01T00:00:00"/>
    <x v="1"/>
    <x v="1"/>
    <x v="0"/>
  </r>
  <r>
    <x v="0"/>
    <s v="Mexico"/>
    <s v="Paseo"/>
    <s v="High"/>
    <x v="121"/>
    <n v="10"/>
    <n v="20"/>
    <n v="18100"/>
    <n v="2172"/>
    <n v="15928"/>
    <n v="9050"/>
    <n v="6878"/>
    <d v="2014-10-01T00:00:00"/>
    <x v="1"/>
    <x v="1"/>
    <x v="0"/>
  </r>
  <r>
    <x v="0"/>
    <s v="Mexico"/>
    <s v="Paseo"/>
    <s v="High"/>
    <x v="120"/>
    <n v="10"/>
    <n v="20"/>
    <n v="34300"/>
    <n v="4116"/>
    <n v="30184"/>
    <n v="17150"/>
    <n v="13034"/>
    <d v="2013-10-01T00:00:00"/>
    <x v="1"/>
    <x v="1"/>
    <x v="1"/>
  </r>
  <r>
    <x v="0"/>
    <s v="United States of America"/>
    <s v="Velo"/>
    <s v="High"/>
    <x v="11"/>
    <n v="120"/>
    <n v="350"/>
    <n v="345100"/>
    <n v="41412"/>
    <n v="303688"/>
    <n v="256360"/>
    <n v="47328"/>
    <d v="2014-10-01T00:00:00"/>
    <x v="1"/>
    <x v="1"/>
    <x v="0"/>
  </r>
  <r>
    <x v="0"/>
    <s v="Mexico"/>
    <s v="Velo"/>
    <s v="High"/>
    <x v="121"/>
    <n v="120"/>
    <n v="20"/>
    <n v="18100"/>
    <n v="2172"/>
    <n v="15928"/>
    <n v="9050"/>
    <n v="6878"/>
    <d v="2014-10-01T00:00:00"/>
    <x v="1"/>
    <x v="1"/>
    <x v="0"/>
  </r>
  <r>
    <x v="0"/>
    <s v="United States of America"/>
    <s v="VTT"/>
    <s v="High"/>
    <x v="11"/>
    <n v="250"/>
    <n v="350"/>
    <n v="345100"/>
    <n v="41412"/>
    <n v="303688"/>
    <n v="256360"/>
    <n v="47328"/>
    <d v="2014-10-01T00:00:00"/>
    <x v="1"/>
    <x v="1"/>
    <x v="0"/>
  </r>
  <r>
    <x v="0"/>
    <s v="Canada"/>
    <s v="Amarilla"/>
    <s v="High"/>
    <x v="119"/>
    <n v="260"/>
    <n v="7"/>
    <n v="19138"/>
    <n v="2296.56"/>
    <n v="16841.439999999999"/>
    <n v="13670"/>
    <n v="3171.4399999999987"/>
    <d v="2014-10-01T00:00:00"/>
    <x v="1"/>
    <x v="1"/>
    <x v="0"/>
  </r>
  <r>
    <x v="0"/>
    <s v="Canada"/>
    <s v="Montana"/>
    <s v="High"/>
    <x v="122"/>
    <n v="5"/>
    <n v="20"/>
    <n v="24980"/>
    <n v="3247.4"/>
    <n v="21732.6"/>
    <n v="12490"/>
    <n v="9242.5999999999985"/>
    <d v="2014-10-01T00:00:00"/>
    <x v="1"/>
    <x v="1"/>
    <x v="0"/>
  </r>
  <r>
    <x v="1"/>
    <s v="Canada"/>
    <s v="Paseo"/>
    <s v="High"/>
    <x v="123"/>
    <n v="10"/>
    <n v="15"/>
    <n v="23475"/>
    <n v="3051.75"/>
    <n v="20423.25"/>
    <n v="15650"/>
    <n v="4773.25"/>
    <d v="2014-10-01T00:00:00"/>
    <x v="1"/>
    <x v="1"/>
    <x v="0"/>
  </r>
  <r>
    <x v="0"/>
    <s v="Canada"/>
    <s v="Paseo"/>
    <s v="High"/>
    <x v="122"/>
    <n v="10"/>
    <n v="20"/>
    <n v="24980"/>
    <n v="3247.4"/>
    <n v="21732.6"/>
    <n v="12490"/>
    <n v="9242.5999999999985"/>
    <d v="2014-10-01T00:00:00"/>
    <x v="1"/>
    <x v="1"/>
    <x v="0"/>
  </r>
  <r>
    <x v="3"/>
    <s v="Mexico"/>
    <s v="Velo"/>
    <s v="High"/>
    <x v="124"/>
    <n v="120"/>
    <n v="12"/>
    <n v="4920"/>
    <n v="639.6"/>
    <n v="4280.3999999999996"/>
    <n v="1230"/>
    <n v="3050.3999999999996"/>
    <d v="2014-10-01T00:00:00"/>
    <x v="1"/>
    <x v="1"/>
    <x v="0"/>
  </r>
  <r>
    <x v="1"/>
    <s v="Canada"/>
    <s v="VTT"/>
    <s v="High"/>
    <x v="123"/>
    <n v="250"/>
    <n v="15"/>
    <n v="23475"/>
    <n v="3051.75"/>
    <n v="20423.25"/>
    <n v="15650"/>
    <n v="4773.25"/>
    <d v="2014-10-01T00:00:00"/>
    <x v="1"/>
    <x v="1"/>
    <x v="0"/>
  </r>
  <r>
    <x v="3"/>
    <s v="Mexico"/>
    <s v="Amarilla"/>
    <s v="High"/>
    <x v="124"/>
    <n v="260"/>
    <n v="12"/>
    <n v="4920"/>
    <n v="639.6"/>
    <n v="4280.3999999999996"/>
    <n v="1230"/>
    <n v="3050.3999999999996"/>
    <d v="2014-10-01T00:00:00"/>
    <x v="1"/>
    <x v="1"/>
    <x v="0"/>
  </r>
  <r>
    <x v="0"/>
    <s v="United States of America"/>
    <s v="Carretera"/>
    <s v="High"/>
    <x v="125"/>
    <n v="3"/>
    <n v="7"/>
    <n v="20972"/>
    <n v="2936.08"/>
    <n v="18035.919999999998"/>
    <n v="14980"/>
    <n v="3055.9199999999983"/>
    <d v="2013-10-01T00:00:00"/>
    <x v="1"/>
    <x v="1"/>
    <x v="1"/>
  </r>
  <r>
    <x v="0"/>
    <s v="United States of America"/>
    <s v="Montana"/>
    <s v="High"/>
    <x v="125"/>
    <n v="5"/>
    <n v="7"/>
    <n v="20972"/>
    <n v="2936.08"/>
    <n v="18035.919999999998"/>
    <n v="14980"/>
    <n v="3055.9199999999983"/>
    <d v="2013-10-01T00:00:00"/>
    <x v="1"/>
    <x v="1"/>
    <x v="1"/>
  </r>
  <r>
    <x v="3"/>
    <s v="France"/>
    <s v="Paseo"/>
    <s v="High"/>
    <x v="126"/>
    <n v="10"/>
    <n v="12"/>
    <n v="16716"/>
    <n v="2340.2399999999998"/>
    <n v="14375.76"/>
    <n v="4179"/>
    <n v="10196.76"/>
    <d v="2014-10-01T00:00:00"/>
    <x v="1"/>
    <x v="1"/>
    <x v="0"/>
  </r>
  <r>
    <x v="3"/>
    <s v="France"/>
    <s v="Amarilla"/>
    <s v="High"/>
    <x v="126"/>
    <n v="260"/>
    <n v="12"/>
    <n v="16716"/>
    <n v="2340.2399999999998"/>
    <n v="14375.76"/>
    <n v="4179"/>
    <n v="10196.76"/>
    <d v="2014-10-01T00:00:00"/>
    <x v="1"/>
    <x v="1"/>
    <x v="0"/>
  </r>
  <r>
    <x v="2"/>
    <s v="Canada"/>
    <s v="Carretera"/>
    <s v="High"/>
    <x v="127"/>
    <n v="3"/>
    <n v="300"/>
    <n v="448800"/>
    <n v="62832"/>
    <n v="385968"/>
    <n v="374000"/>
    <n v="11968"/>
    <d v="2014-10-01T00:00:00"/>
    <x v="1"/>
    <x v="1"/>
    <x v="0"/>
  </r>
  <r>
    <x v="2"/>
    <s v="United States of America"/>
    <s v="Carretera"/>
    <s v="High"/>
    <x v="128"/>
    <n v="3"/>
    <n v="300"/>
    <n v="303000"/>
    <n v="42420"/>
    <n v="260580"/>
    <n v="252500"/>
    <n v="8080"/>
    <d v="2014-10-01T00:00:00"/>
    <x v="1"/>
    <x v="1"/>
    <x v="0"/>
  </r>
  <r>
    <x v="0"/>
    <s v="Mexico"/>
    <s v="Montana"/>
    <s v="High"/>
    <x v="129"/>
    <n v="5"/>
    <n v="7"/>
    <n v="12089"/>
    <n v="1692.46"/>
    <n v="10396.540000000001"/>
    <n v="8635"/>
    <n v="1761.5400000000009"/>
    <d v="2013-10-01T00:00:00"/>
    <x v="1"/>
    <x v="1"/>
    <x v="1"/>
  </r>
  <r>
    <x v="1"/>
    <s v="Canada"/>
    <s v="Paseo"/>
    <s v="High"/>
    <x v="130"/>
    <n v="10"/>
    <n v="15"/>
    <n v="26145"/>
    <n v="3660.3"/>
    <n v="22484.7"/>
    <n v="17430"/>
    <n v="5054.7000000000007"/>
    <d v="2013-10-01T00:00:00"/>
    <x v="1"/>
    <x v="1"/>
    <x v="1"/>
  </r>
  <r>
    <x v="3"/>
    <s v="United States of America"/>
    <s v="Paseo"/>
    <s v="High"/>
    <x v="131"/>
    <n v="10"/>
    <n v="12"/>
    <n v="34968"/>
    <n v="4895.5200000000004"/>
    <n v="30072.48"/>
    <n v="8742"/>
    <n v="21330.48"/>
    <d v="2014-10-01T00:00:00"/>
    <x v="1"/>
    <x v="1"/>
    <x v="0"/>
  </r>
  <r>
    <x v="0"/>
    <s v="France"/>
    <s v="Paseo"/>
    <s v="High"/>
    <x v="132"/>
    <n v="10"/>
    <n v="7"/>
    <n v="12117"/>
    <n v="1696.38"/>
    <n v="10420.619999999999"/>
    <n v="8655"/>
    <n v="1765.619999999999"/>
    <d v="2014-10-01T00:00:00"/>
    <x v="1"/>
    <x v="1"/>
    <x v="0"/>
  </r>
  <r>
    <x v="2"/>
    <s v="Canada"/>
    <s v="Velo"/>
    <s v="High"/>
    <x v="133"/>
    <n v="120"/>
    <n v="300"/>
    <n v="80700"/>
    <n v="11298"/>
    <n v="69402"/>
    <n v="67250"/>
    <n v="2152"/>
    <d v="2013-10-01T00:00:00"/>
    <x v="1"/>
    <x v="1"/>
    <x v="1"/>
  </r>
  <r>
    <x v="2"/>
    <s v="Canada"/>
    <s v="VTT"/>
    <s v="High"/>
    <x v="133"/>
    <n v="250"/>
    <n v="300"/>
    <n v="80700"/>
    <n v="11298"/>
    <n v="69402"/>
    <n v="67250"/>
    <n v="2152"/>
    <d v="2013-10-01T00:00:00"/>
    <x v="1"/>
    <x v="1"/>
    <x v="1"/>
  </r>
  <r>
    <x v="2"/>
    <s v="Canada"/>
    <s v="VTT"/>
    <s v="High"/>
    <x v="127"/>
    <n v="250"/>
    <n v="300"/>
    <n v="448800"/>
    <n v="62832"/>
    <n v="385968"/>
    <n v="374000"/>
    <n v="11968"/>
    <d v="2014-10-01T00:00:00"/>
    <x v="1"/>
    <x v="1"/>
    <x v="0"/>
  </r>
  <r>
    <x v="2"/>
    <s v="United States of America"/>
    <s v="VTT"/>
    <s v="High"/>
    <x v="128"/>
    <n v="250"/>
    <n v="300"/>
    <n v="303000"/>
    <n v="42420"/>
    <n v="260580"/>
    <n v="252500"/>
    <n v="8080"/>
    <d v="2014-10-01T00:00:00"/>
    <x v="1"/>
    <x v="1"/>
    <x v="0"/>
  </r>
  <r>
    <x v="1"/>
    <s v="Canada"/>
    <s v="Amarilla"/>
    <s v="High"/>
    <x v="130"/>
    <n v="260"/>
    <n v="15"/>
    <n v="26145"/>
    <n v="3660.3"/>
    <n v="22484.7"/>
    <n v="17430"/>
    <n v="5054.7000000000007"/>
    <d v="2013-10-01T00:00:00"/>
    <x v="1"/>
    <x v="1"/>
    <x v="1"/>
  </r>
  <r>
    <x v="3"/>
    <s v="United States of America"/>
    <s v="Amarilla"/>
    <s v="High"/>
    <x v="131"/>
    <n v="260"/>
    <n v="12"/>
    <n v="34968"/>
    <n v="4895.5200000000004"/>
    <n v="30072.48"/>
    <n v="8742"/>
    <n v="21330.48"/>
    <d v="2014-10-01T00:00:00"/>
    <x v="1"/>
    <x v="1"/>
    <x v="0"/>
  </r>
  <r>
    <x v="0"/>
    <s v="France"/>
    <s v="Amarilla"/>
    <s v="High"/>
    <x v="132"/>
    <n v="260"/>
    <n v="7"/>
    <n v="12117"/>
    <n v="1696.38"/>
    <n v="10420.619999999999"/>
    <n v="8655"/>
    <n v="1765.619999999999"/>
    <d v="2014-10-01T00:00:00"/>
    <x v="1"/>
    <x v="1"/>
    <x v="0"/>
  </r>
  <r>
    <x v="0"/>
    <s v="Mexico"/>
    <s v="Amarilla"/>
    <s v="High"/>
    <x v="129"/>
    <n v="260"/>
    <n v="7"/>
    <n v="12089"/>
    <n v="1692.46"/>
    <n v="10396.540000000001"/>
    <n v="8635"/>
    <n v="1761.5400000000009"/>
    <d v="2013-10-01T00:00:00"/>
    <x v="1"/>
    <x v="1"/>
    <x v="1"/>
  </r>
  <r>
    <x v="4"/>
    <s v="Germany"/>
    <s v="Carretera"/>
    <s v="High"/>
    <x v="134"/>
    <n v="3"/>
    <n v="125"/>
    <n v="135625"/>
    <n v="20343.75"/>
    <n v="115281.25"/>
    <n v="130200"/>
    <n v="-14918.75"/>
    <d v="2014-10-01T00:00:00"/>
    <x v="1"/>
    <x v="1"/>
    <x v="0"/>
  </r>
  <r>
    <x v="2"/>
    <s v="Mexico"/>
    <s v="Montana"/>
    <s v="High"/>
    <x v="135"/>
    <n v="5"/>
    <n v="300"/>
    <n v="163800"/>
    <n v="24570"/>
    <n v="139230"/>
    <n v="136500"/>
    <n v="2730"/>
    <d v="2014-10-01T00:00:00"/>
    <x v="1"/>
    <x v="1"/>
    <x v="0"/>
  </r>
  <r>
    <x v="0"/>
    <s v="United States of America"/>
    <s v="Paseo"/>
    <s v="High"/>
    <x v="136"/>
    <n v="10"/>
    <n v="20"/>
    <n v="5340"/>
    <n v="801"/>
    <n v="4539"/>
    <n v="2670"/>
    <n v="1869"/>
    <d v="2013-10-01T00:00:00"/>
    <x v="1"/>
    <x v="1"/>
    <x v="1"/>
  </r>
  <r>
    <x v="4"/>
    <s v="Germany"/>
    <s v="Paseo"/>
    <s v="High"/>
    <x v="134"/>
    <n v="10"/>
    <n v="125"/>
    <n v="135625"/>
    <n v="20343.75"/>
    <n v="115281.25"/>
    <n v="130200"/>
    <n v="-14918.75"/>
    <d v="2014-10-01T00:00:00"/>
    <x v="1"/>
    <x v="1"/>
    <x v="0"/>
  </r>
  <r>
    <x v="1"/>
    <s v="Germany"/>
    <s v="Paseo"/>
    <s v="High"/>
    <x v="137"/>
    <n v="10"/>
    <n v="15"/>
    <n v="17625"/>
    <n v="2643.75"/>
    <n v="14981.25"/>
    <n v="11750"/>
    <n v="3231.25"/>
    <d v="2014-10-01T00:00:00"/>
    <x v="1"/>
    <x v="1"/>
    <x v="0"/>
  </r>
  <r>
    <x v="0"/>
    <s v="United States of America"/>
    <s v="VTT"/>
    <s v="High"/>
    <x v="136"/>
    <n v="250"/>
    <n v="20"/>
    <n v="5340"/>
    <n v="801"/>
    <n v="4539"/>
    <n v="2670"/>
    <n v="1869"/>
    <d v="2013-10-01T00:00:00"/>
    <x v="1"/>
    <x v="1"/>
    <x v="1"/>
  </r>
  <r>
    <x v="1"/>
    <s v="Germany"/>
    <s v="VTT"/>
    <s v="High"/>
    <x v="137"/>
    <n v="250"/>
    <n v="15"/>
    <n v="17625"/>
    <n v="2643.75"/>
    <n v="14981.25"/>
    <n v="11750"/>
    <n v="3231.25"/>
    <d v="2014-10-01T00:00:00"/>
    <x v="1"/>
    <x v="1"/>
    <x v="0"/>
  </r>
  <r>
    <x v="2"/>
    <s v="Mexico"/>
    <s v="Amarilla"/>
    <s v="High"/>
    <x v="135"/>
    <n v="260"/>
    <n v="300"/>
    <n v="163800"/>
    <n v="24570"/>
    <n v="139230"/>
    <n v="136500"/>
    <n v="2730"/>
    <d v="2014-10-01T00:00:00"/>
    <x v="1"/>
    <x v="1"/>
    <x v="0"/>
  </r>
  <r>
    <x v="0"/>
    <s v="Canada"/>
    <s v="Paseo"/>
    <s v="None"/>
    <x v="138"/>
    <n v="10"/>
    <n v="350"/>
    <n v="603750"/>
    <n v="0"/>
    <n v="603750"/>
    <n v="448500"/>
    <n v="155250"/>
    <d v="2013-11-01T00:00:00"/>
    <x v="2"/>
    <x v="2"/>
    <x v="1"/>
  </r>
  <r>
    <x v="3"/>
    <s v="United States of America"/>
    <s v="Paseo"/>
    <s v="None"/>
    <x v="139"/>
    <n v="10"/>
    <n v="12"/>
    <n v="10944"/>
    <n v="0"/>
    <n v="10944"/>
    <n v="2736"/>
    <n v="8208"/>
    <d v="2013-11-01T00:00:00"/>
    <x v="2"/>
    <x v="2"/>
    <x v="1"/>
  </r>
  <r>
    <x v="0"/>
    <s v="France"/>
    <s v="Velo"/>
    <s v="Low"/>
    <x v="140"/>
    <n v="120"/>
    <n v="7"/>
    <n v="4473"/>
    <n v="44.73"/>
    <n v="4428.2700000000004"/>
    <n v="3195"/>
    <n v="1233.2700000000004"/>
    <d v="2014-11-01T00:00:00"/>
    <x v="2"/>
    <x v="2"/>
    <x v="0"/>
  </r>
  <r>
    <x v="2"/>
    <s v="United States of America"/>
    <s v="Paseo"/>
    <s v="Low"/>
    <x v="141"/>
    <n v="10"/>
    <n v="300"/>
    <n v="871500"/>
    <n v="8715"/>
    <n v="862785"/>
    <n v="726250"/>
    <n v="136535"/>
    <d v="2014-11-01T00:00:00"/>
    <x v="2"/>
    <x v="2"/>
    <x v="0"/>
  </r>
  <r>
    <x v="0"/>
    <s v="Canada"/>
    <s v="Velo"/>
    <s v="Low"/>
    <x v="142"/>
    <n v="120"/>
    <n v="7"/>
    <n v="14644"/>
    <n v="146.44"/>
    <n v="14497.56"/>
    <n v="10460"/>
    <n v="4037.5599999999995"/>
    <d v="2013-11-01T00:00:00"/>
    <x v="2"/>
    <x v="2"/>
    <x v="1"/>
  </r>
  <r>
    <x v="4"/>
    <s v="France"/>
    <s v="VTT"/>
    <s v="Low"/>
    <x v="143"/>
    <n v="250"/>
    <n v="125"/>
    <n v="218000"/>
    <n v="2180"/>
    <n v="215820"/>
    <n v="209280"/>
    <n v="6540"/>
    <d v="2014-11-01T00:00:00"/>
    <x v="2"/>
    <x v="2"/>
    <x v="0"/>
  </r>
  <r>
    <x v="1"/>
    <s v="France"/>
    <s v="Amarilla"/>
    <s v="Low"/>
    <x v="144"/>
    <n v="260"/>
    <n v="15"/>
    <n v="4815"/>
    <n v="48.15"/>
    <n v="4766.8500000000004"/>
    <n v="3210"/>
    <n v="1556.8500000000004"/>
    <d v="2013-11-01T00:00:00"/>
    <x v="2"/>
    <x v="2"/>
    <x v="1"/>
  </r>
  <r>
    <x v="0"/>
    <s v="France"/>
    <s v="Carretera"/>
    <s v="Low"/>
    <x v="79"/>
    <n v="3"/>
    <n v="7"/>
    <n v="15015"/>
    <n v="300.3"/>
    <n v="14714.7"/>
    <n v="10725"/>
    <n v="3989.7000000000007"/>
    <d v="2013-11-01T00:00:00"/>
    <x v="2"/>
    <x v="2"/>
    <x v="1"/>
  </r>
  <r>
    <x v="3"/>
    <s v="Mexico"/>
    <s v="Montana"/>
    <s v="Low"/>
    <x v="145"/>
    <n v="5"/>
    <n v="12"/>
    <n v="8280"/>
    <n v="165.6"/>
    <n v="8114.4"/>
    <n v="2070"/>
    <n v="6044.4"/>
    <d v="2014-11-01T00:00:00"/>
    <x v="2"/>
    <x v="2"/>
    <x v="0"/>
  </r>
  <r>
    <x v="4"/>
    <s v="Mexico"/>
    <s v="Montana"/>
    <s v="Low"/>
    <x v="146"/>
    <n v="5"/>
    <n v="125"/>
    <n v="207500"/>
    <n v="4150"/>
    <n v="203350"/>
    <n v="199200"/>
    <n v="4150"/>
    <d v="2013-11-01T00:00:00"/>
    <x v="2"/>
    <x v="2"/>
    <x v="1"/>
  </r>
  <r>
    <x v="3"/>
    <s v="France"/>
    <s v="Paseo"/>
    <s v="Low"/>
    <x v="147"/>
    <n v="10"/>
    <n v="12"/>
    <n v="21420"/>
    <n v="428.4"/>
    <n v="20991.599999999999"/>
    <n v="5355"/>
    <n v="15636.599999999999"/>
    <d v="2013-11-01T00:00:00"/>
    <x v="2"/>
    <x v="2"/>
    <x v="1"/>
  </r>
  <r>
    <x v="0"/>
    <s v="United States of America"/>
    <s v="Amarilla"/>
    <s v="Low"/>
    <x v="148"/>
    <n v="260"/>
    <n v="20"/>
    <n v="24720"/>
    <n v="494.4"/>
    <n v="24225.599999999999"/>
    <n v="12360"/>
    <n v="11865.599999999999"/>
    <d v="2014-11-01T00:00:00"/>
    <x v="2"/>
    <x v="2"/>
    <x v="0"/>
  </r>
  <r>
    <x v="0"/>
    <s v="France"/>
    <s v="Amarilla"/>
    <s v="Low"/>
    <x v="149"/>
    <n v="260"/>
    <n v="20"/>
    <n v="18820"/>
    <n v="376.4"/>
    <n v="18443.599999999999"/>
    <n v="9410"/>
    <n v="9033.5999999999985"/>
    <d v="2014-11-01T00:00:00"/>
    <x v="2"/>
    <x v="2"/>
    <x v="0"/>
  </r>
  <r>
    <x v="0"/>
    <s v="Germany"/>
    <s v="Carretera"/>
    <s v="Medium"/>
    <x v="150"/>
    <n v="3"/>
    <n v="7"/>
    <n v="7112"/>
    <n v="355.6"/>
    <n v="6756.4"/>
    <n v="5080"/>
    <n v="1676.3999999999996"/>
    <d v="2013-11-01T00:00:00"/>
    <x v="2"/>
    <x v="2"/>
    <x v="1"/>
  </r>
  <r>
    <x v="1"/>
    <s v="Mexico"/>
    <s v="Carretera"/>
    <s v="Medium"/>
    <x v="151"/>
    <n v="3"/>
    <n v="15"/>
    <n v="41865"/>
    <n v="2093.25"/>
    <n v="39771.75"/>
    <n v="27910"/>
    <n v="11861.75"/>
    <d v="2014-11-01T00:00:00"/>
    <x v="2"/>
    <x v="2"/>
    <x v="0"/>
  </r>
  <r>
    <x v="3"/>
    <s v="Germany"/>
    <s v="Montana"/>
    <s v="Medium"/>
    <x v="152"/>
    <n v="5"/>
    <n v="12"/>
    <n v="28104"/>
    <n v="1405.2"/>
    <n v="26698.799999999999"/>
    <n v="7026"/>
    <n v="19672.8"/>
    <d v="2014-11-01T00:00:00"/>
    <x v="2"/>
    <x v="2"/>
    <x v="0"/>
  </r>
  <r>
    <x v="0"/>
    <s v="United States of America"/>
    <s v="VTT"/>
    <s v="Medium"/>
    <x v="153"/>
    <n v="250"/>
    <n v="20"/>
    <n v="25300"/>
    <n v="1265"/>
    <n v="24035"/>
    <n v="12650"/>
    <n v="11385"/>
    <d v="2013-11-01T00:00:00"/>
    <x v="2"/>
    <x v="2"/>
    <x v="1"/>
  </r>
  <r>
    <x v="0"/>
    <s v="Germany"/>
    <s v="VTT"/>
    <s v="Medium"/>
    <x v="154"/>
    <n v="250"/>
    <n v="20"/>
    <n v="45940"/>
    <n v="2297"/>
    <n v="43643"/>
    <n v="22970"/>
    <n v="20673"/>
    <d v="2013-11-01T00:00:00"/>
    <x v="2"/>
    <x v="2"/>
    <x v="1"/>
  </r>
  <r>
    <x v="1"/>
    <s v="United States of America"/>
    <s v="Carretera"/>
    <s v="Medium"/>
    <x v="155"/>
    <n v="3"/>
    <n v="15"/>
    <n v="30450"/>
    <n v="1827"/>
    <n v="28623"/>
    <n v="20300"/>
    <n v="8323"/>
    <d v="2014-11-01T00:00:00"/>
    <x v="2"/>
    <x v="2"/>
    <x v="0"/>
  </r>
  <r>
    <x v="0"/>
    <s v="United States of America"/>
    <s v="Carretera"/>
    <s v="Medium"/>
    <x v="156"/>
    <n v="3"/>
    <n v="7"/>
    <n v="1841"/>
    <n v="110.46"/>
    <n v="1730.54"/>
    <n v="1315"/>
    <n v="415.53999999999996"/>
    <d v="2013-11-01T00:00:00"/>
    <x v="2"/>
    <x v="2"/>
    <x v="1"/>
  </r>
  <r>
    <x v="3"/>
    <s v="United States of America"/>
    <s v="Montana"/>
    <s v="Medium"/>
    <x v="157"/>
    <n v="5"/>
    <n v="12"/>
    <n v="32676"/>
    <n v="1960.56"/>
    <n v="30715.439999999999"/>
    <n v="8169"/>
    <n v="22546.44"/>
    <d v="2014-11-01T00:00:00"/>
    <x v="2"/>
    <x v="2"/>
    <x v="0"/>
  </r>
  <r>
    <x v="0"/>
    <s v="Mexico"/>
    <s v="VTT"/>
    <s v="Medium"/>
    <x v="34"/>
    <n v="250"/>
    <n v="20"/>
    <n v="22460"/>
    <n v="1347.6"/>
    <n v="21112.400000000001"/>
    <n v="11230"/>
    <n v="9882.4000000000015"/>
    <d v="2013-11-01T00:00:00"/>
    <x v="2"/>
    <x v="2"/>
    <x v="1"/>
  </r>
  <r>
    <x v="0"/>
    <s v="Mexico"/>
    <s v="Velo"/>
    <s v="Medium"/>
    <x v="158"/>
    <n v="120"/>
    <n v="7"/>
    <n v="9331"/>
    <n v="559.86"/>
    <n v="8771.14"/>
    <n v="6665"/>
    <n v="2106.1399999999994"/>
    <d v="2014-11-01T00:00:00"/>
    <x v="2"/>
    <x v="2"/>
    <x v="0"/>
  </r>
  <r>
    <x v="3"/>
    <s v="France"/>
    <s v="Montana"/>
    <s v="Medium"/>
    <x v="152"/>
    <n v="5"/>
    <n v="12"/>
    <n v="28104"/>
    <n v="1967.28"/>
    <n v="26136.720000000001"/>
    <n v="7026"/>
    <n v="19110.72"/>
    <d v="2014-11-01T00:00:00"/>
    <x v="2"/>
    <x v="2"/>
    <x v="0"/>
  </r>
  <r>
    <x v="0"/>
    <s v="United States of America"/>
    <s v="Velo"/>
    <s v="Medium"/>
    <x v="159"/>
    <n v="120"/>
    <n v="7"/>
    <n v="3829"/>
    <n v="268.02999999999997"/>
    <n v="3560.9700000000003"/>
    <n v="2735"/>
    <n v="825.97000000000025"/>
    <d v="2014-11-01T00:00:00"/>
    <x v="2"/>
    <x v="2"/>
    <x v="0"/>
  </r>
  <r>
    <x v="4"/>
    <s v="Germany"/>
    <s v="Montana"/>
    <s v="Medium"/>
    <x v="160"/>
    <n v="5"/>
    <n v="125"/>
    <n v="312500"/>
    <n v="21875"/>
    <n v="290625"/>
    <n v="300000"/>
    <n v="-9375"/>
    <d v="2013-11-01T00:00:00"/>
    <x v="2"/>
    <x v="2"/>
    <x v="1"/>
  </r>
  <r>
    <x v="2"/>
    <s v="Canada"/>
    <s v="Paseo"/>
    <s v="Medium"/>
    <x v="161"/>
    <n v="10"/>
    <n v="300"/>
    <n v="421200"/>
    <n v="29484"/>
    <n v="391716"/>
    <n v="351000"/>
    <n v="40716"/>
    <d v="2013-11-01T00:00:00"/>
    <x v="2"/>
    <x v="2"/>
    <x v="1"/>
  </r>
  <r>
    <x v="3"/>
    <s v="Mexico"/>
    <s v="Paseo"/>
    <s v="Medium"/>
    <x v="162"/>
    <n v="10"/>
    <n v="12"/>
    <n v="33156"/>
    <n v="2320.92"/>
    <n v="30835.08"/>
    <n v="8289"/>
    <n v="22546.080000000002"/>
    <d v="2013-11-01T00:00:00"/>
    <x v="2"/>
    <x v="2"/>
    <x v="1"/>
  </r>
  <r>
    <x v="0"/>
    <s v="Canada"/>
    <s v="Amarilla"/>
    <s v="Medium"/>
    <x v="163"/>
    <n v="260"/>
    <n v="20"/>
    <n v="22360"/>
    <n v="1565.2"/>
    <n v="20794.8"/>
    <n v="11180"/>
    <n v="9614.7999999999993"/>
    <d v="2014-11-01T00:00:00"/>
    <x v="2"/>
    <x v="2"/>
    <x v="0"/>
  </r>
  <r>
    <x v="1"/>
    <s v="France"/>
    <s v="Carretera"/>
    <s v="Medium"/>
    <x v="164"/>
    <n v="3"/>
    <n v="15"/>
    <n v="7350"/>
    <n v="588"/>
    <n v="6762"/>
    <n v="4900"/>
    <n v="1862"/>
    <d v="2014-11-01T00:00:00"/>
    <x v="2"/>
    <x v="2"/>
    <x v="0"/>
  </r>
  <r>
    <x v="0"/>
    <s v="Germany"/>
    <s v="Paseo"/>
    <s v="Medium"/>
    <x v="0"/>
    <n v="10"/>
    <n v="350"/>
    <n v="751100"/>
    <n v="60088"/>
    <n v="691012"/>
    <n v="557960"/>
    <n v="133052"/>
    <d v="2013-11-01T00:00:00"/>
    <x v="2"/>
    <x v="2"/>
    <x v="1"/>
  </r>
  <r>
    <x v="2"/>
    <s v="France"/>
    <s v="Velo"/>
    <s v="Medium"/>
    <x v="109"/>
    <n v="120"/>
    <n v="300"/>
    <n v="115800"/>
    <n v="9264"/>
    <n v="106536"/>
    <n v="96500"/>
    <n v="10036"/>
    <d v="2013-11-01T00:00:00"/>
    <x v="2"/>
    <x v="2"/>
    <x v="1"/>
  </r>
  <r>
    <x v="0"/>
    <s v="Germany"/>
    <s v="Amarilla"/>
    <s v="Medium"/>
    <x v="165"/>
    <n v="260"/>
    <n v="20"/>
    <n v="30400"/>
    <n v="2432"/>
    <n v="27968"/>
    <n v="15200"/>
    <n v="12768"/>
    <d v="2014-11-01T00:00:00"/>
    <x v="2"/>
    <x v="2"/>
    <x v="0"/>
  </r>
  <r>
    <x v="3"/>
    <s v="Canada"/>
    <s v="Montana"/>
    <s v="Medium"/>
    <x v="166"/>
    <n v="5"/>
    <n v="12"/>
    <n v="27852"/>
    <n v="2506.6799999999998"/>
    <n v="25345.32"/>
    <n v="6963"/>
    <n v="18382.32"/>
    <d v="2014-11-01T00:00:00"/>
    <x v="2"/>
    <x v="2"/>
    <x v="0"/>
  </r>
  <r>
    <x v="4"/>
    <s v="France"/>
    <s v="Montana"/>
    <s v="Medium"/>
    <x v="167"/>
    <n v="5"/>
    <n v="125"/>
    <n v="232125"/>
    <n v="20891.25"/>
    <n v="211233.75"/>
    <n v="222840"/>
    <n v="-11606.25"/>
    <d v="2013-11-01T00:00:00"/>
    <x v="2"/>
    <x v="2"/>
    <x v="1"/>
  </r>
  <r>
    <x v="2"/>
    <s v="France"/>
    <s v="Paseo"/>
    <s v="Medium"/>
    <x v="168"/>
    <n v="10"/>
    <n v="300"/>
    <n v="397200"/>
    <n v="35748"/>
    <n v="361452"/>
    <n v="331000"/>
    <n v="30452"/>
    <d v="2014-11-01T00:00:00"/>
    <x v="2"/>
    <x v="2"/>
    <x v="0"/>
  </r>
  <r>
    <x v="3"/>
    <s v="Germany"/>
    <s v="Paseo"/>
    <s v="Medium"/>
    <x v="169"/>
    <n v="10"/>
    <n v="12"/>
    <n v="21300"/>
    <n v="1917"/>
    <n v="19383"/>
    <n v="5325"/>
    <n v="14058"/>
    <d v="2013-11-01T00:00:00"/>
    <x v="2"/>
    <x v="2"/>
    <x v="1"/>
  </r>
  <r>
    <x v="4"/>
    <s v="Mexico"/>
    <s v="VTT"/>
    <s v="Medium"/>
    <x v="170"/>
    <n v="250"/>
    <n v="125"/>
    <n v="109625"/>
    <n v="9866.25"/>
    <n v="99758.75"/>
    <n v="105240"/>
    <n v="-5481.25"/>
    <d v="2014-11-01T00:00:00"/>
    <x v="2"/>
    <x v="2"/>
    <x v="0"/>
  </r>
  <r>
    <x v="1"/>
    <s v="Germany"/>
    <s v="Amarilla"/>
    <s v="Medium"/>
    <x v="171"/>
    <n v="260"/>
    <n v="15"/>
    <n v="14550"/>
    <n v="1309.5"/>
    <n v="13240.5"/>
    <n v="9700"/>
    <n v="3540.5"/>
    <d v="2013-11-01T00:00:00"/>
    <x v="2"/>
    <x v="2"/>
    <x v="1"/>
  </r>
  <r>
    <x v="0"/>
    <s v="Mexico"/>
    <s v="Amarilla"/>
    <s v="Medium"/>
    <x v="172"/>
    <n v="260"/>
    <n v="20"/>
    <n v="33880"/>
    <n v="3049.2"/>
    <n v="30830.799999999999"/>
    <n v="16940"/>
    <n v="13890.8"/>
    <d v="2014-11-01T00:00:00"/>
    <x v="2"/>
    <x v="2"/>
    <x v="0"/>
  </r>
  <r>
    <x v="0"/>
    <s v="France"/>
    <s v="VTT"/>
    <s v="Medium"/>
    <x v="173"/>
    <n v="250"/>
    <n v="20"/>
    <n v="53640"/>
    <n v="4827.6000000000004"/>
    <n v="48812.4"/>
    <n v="26820"/>
    <n v="21992.400000000001"/>
    <d v="2013-11-01T00:00:00"/>
    <x v="2"/>
    <x v="2"/>
    <x v="1"/>
  </r>
  <r>
    <x v="4"/>
    <s v="United States of America"/>
    <s v="Montana"/>
    <s v="High"/>
    <x v="174"/>
    <n v="5"/>
    <n v="125"/>
    <n v="225500"/>
    <n v="22550"/>
    <n v="202950"/>
    <n v="216480"/>
    <n v="-13530"/>
    <d v="2013-11-01T00:00:00"/>
    <x v="2"/>
    <x v="2"/>
    <x v="1"/>
  </r>
  <r>
    <x v="0"/>
    <s v="Germany"/>
    <s v="Velo"/>
    <s v="High"/>
    <x v="175"/>
    <n v="120"/>
    <n v="7"/>
    <n v="18655"/>
    <n v="1865.5"/>
    <n v="16789.5"/>
    <n v="13325"/>
    <n v="3464.5"/>
    <d v="2014-11-01T00:00:00"/>
    <x v="2"/>
    <x v="2"/>
    <x v="0"/>
  </r>
  <r>
    <x v="4"/>
    <s v="Canada"/>
    <s v="VTT"/>
    <s v="High"/>
    <x v="176"/>
    <n v="250"/>
    <n v="125"/>
    <n v="316125"/>
    <n v="31612.5"/>
    <n v="284512.5"/>
    <n v="303480"/>
    <n v="-18967.5"/>
    <d v="2014-11-01T00:00:00"/>
    <x v="2"/>
    <x v="2"/>
    <x v="0"/>
  </r>
  <r>
    <x v="1"/>
    <s v="Canada"/>
    <s v="Carretera"/>
    <s v="High"/>
    <x v="177"/>
    <n v="3"/>
    <n v="15"/>
    <n v="23400"/>
    <n v="2574"/>
    <n v="20826"/>
    <n v="15600"/>
    <n v="5226"/>
    <d v="2013-11-01T00:00:00"/>
    <x v="2"/>
    <x v="2"/>
    <x v="1"/>
  </r>
  <r>
    <x v="0"/>
    <s v="Mexico"/>
    <s v="Carretera"/>
    <s v="High"/>
    <x v="178"/>
    <n v="3"/>
    <n v="7"/>
    <n v="18942"/>
    <n v="2083.62"/>
    <n v="16858.38"/>
    <n v="13530"/>
    <n v="3328.380000000001"/>
    <d v="2013-11-01T00:00:00"/>
    <x v="2"/>
    <x v="2"/>
    <x v="1"/>
  </r>
  <r>
    <x v="2"/>
    <s v="Canada"/>
    <s v="Paseo"/>
    <s v="High"/>
    <x v="179"/>
    <n v="10"/>
    <n v="300"/>
    <n v="409800"/>
    <n v="45078"/>
    <n v="364722"/>
    <n v="341500"/>
    <n v="23222"/>
    <d v="2014-11-01T00:00:00"/>
    <x v="2"/>
    <x v="2"/>
    <x v="0"/>
  </r>
  <r>
    <x v="0"/>
    <s v="Canada"/>
    <s v="Velo"/>
    <s v="High"/>
    <x v="180"/>
    <n v="120"/>
    <n v="7"/>
    <n v="12656"/>
    <n v="1392.16"/>
    <n v="11263.84"/>
    <n v="9040"/>
    <n v="2223.84"/>
    <d v="2014-11-01T00:00:00"/>
    <x v="2"/>
    <x v="2"/>
    <x v="0"/>
  </r>
  <r>
    <x v="0"/>
    <s v="Canada"/>
    <s v="VTT"/>
    <s v="High"/>
    <x v="181"/>
    <n v="250"/>
    <n v="20"/>
    <n v="58700"/>
    <n v="6457"/>
    <n v="52243"/>
    <n v="29350"/>
    <n v="22893"/>
    <d v="2013-11-01T00:00:00"/>
    <x v="2"/>
    <x v="2"/>
    <x v="1"/>
  </r>
  <r>
    <x v="1"/>
    <s v="Canada"/>
    <s v="Carretera"/>
    <s v="High"/>
    <x v="91"/>
    <n v="3"/>
    <n v="15"/>
    <n v="40335"/>
    <n v="4840.2"/>
    <n v="35494.800000000003"/>
    <n v="26890"/>
    <n v="8604.8000000000029"/>
    <d v="2014-11-01T00:00:00"/>
    <x v="2"/>
    <x v="2"/>
    <x v="0"/>
  </r>
  <r>
    <x v="0"/>
    <s v="France"/>
    <s v="Paseo"/>
    <s v="High"/>
    <x v="182"/>
    <n v="10"/>
    <n v="350"/>
    <n v="557900"/>
    <n v="66948"/>
    <n v="490952"/>
    <n v="414440"/>
    <n v="76512"/>
    <d v="2014-11-01T00:00:00"/>
    <x v="2"/>
    <x v="2"/>
    <x v="0"/>
  </r>
  <r>
    <x v="2"/>
    <s v="Germany"/>
    <s v="Paseo"/>
    <s v="High"/>
    <x v="183"/>
    <n v="10"/>
    <n v="300"/>
    <n v="407700"/>
    <n v="48924"/>
    <n v="358776"/>
    <n v="339750"/>
    <n v="19026"/>
    <d v="2014-11-01T00:00:00"/>
    <x v="2"/>
    <x v="2"/>
    <x v="0"/>
  </r>
  <r>
    <x v="2"/>
    <s v="Mexico"/>
    <s v="Paseo"/>
    <s v="High"/>
    <x v="184"/>
    <n v="10"/>
    <n v="300"/>
    <n v="645000"/>
    <n v="77400"/>
    <n v="567600"/>
    <n v="537500"/>
    <n v="30100"/>
    <d v="2014-11-01T00:00:00"/>
    <x v="2"/>
    <x v="2"/>
    <x v="0"/>
  </r>
  <r>
    <x v="0"/>
    <s v="Mexico"/>
    <s v="Paseo"/>
    <s v="High"/>
    <x v="185"/>
    <n v="10"/>
    <n v="350"/>
    <n v="418950"/>
    <n v="50274"/>
    <n v="368676"/>
    <n v="311220"/>
    <n v="57456"/>
    <d v="2014-11-01T00:00:00"/>
    <x v="2"/>
    <x v="2"/>
    <x v="0"/>
  </r>
  <r>
    <x v="4"/>
    <s v="United States of America"/>
    <s v="VTT"/>
    <s v="High"/>
    <x v="186"/>
    <n v="250"/>
    <n v="125"/>
    <n v="298375"/>
    <n v="35805"/>
    <n v="262570"/>
    <n v="286440"/>
    <n v="-23870"/>
    <d v="2014-11-01T00:00:00"/>
    <x v="2"/>
    <x v="2"/>
    <x v="0"/>
  </r>
  <r>
    <x v="1"/>
    <s v="United States of America"/>
    <s v="Amarilla"/>
    <s v="High"/>
    <x v="187"/>
    <n v="260"/>
    <n v="15"/>
    <n v="38220"/>
    <n v="4586.3999999999996"/>
    <n v="33633.599999999999"/>
    <n v="25480"/>
    <n v="8153.5999999999985"/>
    <d v="2013-11-01T00:00:00"/>
    <x v="2"/>
    <x v="2"/>
    <x v="1"/>
  </r>
  <r>
    <x v="0"/>
    <s v="Germany"/>
    <s v="Paseo"/>
    <s v="High"/>
    <x v="188"/>
    <n v="10"/>
    <n v="350"/>
    <n v="124950"/>
    <n v="16243.5"/>
    <n v="108706.5"/>
    <n v="92820"/>
    <n v="15886.5"/>
    <d v="2014-11-01T00:00:00"/>
    <x v="2"/>
    <x v="2"/>
    <x v="0"/>
  </r>
  <r>
    <x v="2"/>
    <s v="Mexico"/>
    <s v="Velo"/>
    <s v="High"/>
    <x v="189"/>
    <n v="120"/>
    <n v="300"/>
    <n v="781500"/>
    <n v="101595"/>
    <n v="679905"/>
    <n v="651250"/>
    <n v="28655"/>
    <d v="2013-11-01T00:00:00"/>
    <x v="2"/>
    <x v="2"/>
    <x v="1"/>
  </r>
  <r>
    <x v="1"/>
    <s v="Germany"/>
    <s v="Carretera"/>
    <s v="High"/>
    <x v="190"/>
    <n v="3"/>
    <n v="15"/>
    <n v="22695"/>
    <n v="3177.3"/>
    <n v="19517.7"/>
    <n v="15130"/>
    <n v="4387.7000000000007"/>
    <d v="2014-11-01T00:00:00"/>
    <x v="2"/>
    <x v="2"/>
    <x v="0"/>
  </r>
  <r>
    <x v="0"/>
    <s v="Canada"/>
    <s v="Paseo"/>
    <s v="High"/>
    <x v="191"/>
    <n v="10"/>
    <n v="350"/>
    <n v="245000"/>
    <n v="34300"/>
    <n v="210700"/>
    <n v="182000"/>
    <n v="28700"/>
    <d v="2014-11-01T00:00:00"/>
    <x v="2"/>
    <x v="2"/>
    <x v="0"/>
  </r>
  <r>
    <x v="3"/>
    <s v="Canada"/>
    <s v="Paseo"/>
    <s v="High"/>
    <x v="192"/>
    <n v="10"/>
    <n v="12"/>
    <n v="26664"/>
    <n v="3732.96"/>
    <n v="22931.040000000001"/>
    <n v="6666"/>
    <n v="16265.04"/>
    <d v="2013-11-01T00:00:00"/>
    <x v="2"/>
    <x v="2"/>
    <x v="1"/>
  </r>
  <r>
    <x v="0"/>
    <s v="United States of America"/>
    <s v="Paseo"/>
    <s v="High"/>
    <x v="193"/>
    <n v="10"/>
    <n v="350"/>
    <n v="411950"/>
    <n v="57673"/>
    <n v="354277"/>
    <n v="306020"/>
    <n v="48257"/>
    <d v="2014-11-01T00:00:00"/>
    <x v="2"/>
    <x v="2"/>
    <x v="0"/>
  </r>
  <r>
    <x v="0"/>
    <s v="France"/>
    <s v="Paseo"/>
    <s v="High"/>
    <x v="194"/>
    <n v="10"/>
    <n v="350"/>
    <n v="672700"/>
    <n v="94178"/>
    <n v="578522"/>
    <n v="499720"/>
    <n v="78802"/>
    <d v="2013-11-01T00:00:00"/>
    <x v="2"/>
    <x v="2"/>
    <x v="1"/>
  </r>
  <r>
    <x v="2"/>
    <s v="Germany"/>
    <s v="Velo"/>
    <s v="High"/>
    <x v="195"/>
    <n v="120"/>
    <n v="300"/>
    <n v="760800"/>
    <n v="106512"/>
    <n v="654288"/>
    <n v="634000"/>
    <n v="20288"/>
    <d v="2013-11-01T00:00:00"/>
    <x v="2"/>
    <x v="2"/>
    <x v="1"/>
  </r>
  <r>
    <x v="1"/>
    <s v="Mexico"/>
    <s v="Amarilla"/>
    <s v="High"/>
    <x v="196"/>
    <n v="260"/>
    <n v="15"/>
    <n v="28050"/>
    <n v="3927"/>
    <n v="24123"/>
    <n v="18700"/>
    <n v="5423"/>
    <d v="2013-11-01T00:00:00"/>
    <x v="2"/>
    <x v="2"/>
    <x v="1"/>
  </r>
  <r>
    <x v="0"/>
    <s v="United States of America"/>
    <s v="Paseo"/>
    <s v="High"/>
    <x v="197"/>
    <n v="10"/>
    <n v="350"/>
    <n v="702450"/>
    <n v="105367.5"/>
    <n v="597082.5"/>
    <n v="521820"/>
    <n v="75262.5"/>
    <d v="2013-11-01T00:00:00"/>
    <x v="2"/>
    <x v="2"/>
    <x v="1"/>
  </r>
  <r>
    <x v="0"/>
    <s v="Mexico"/>
    <s v="Paseo"/>
    <s v="High"/>
    <x v="5"/>
    <n v="10"/>
    <n v="350"/>
    <n v="752850"/>
    <n v="112927.5"/>
    <n v="639922.5"/>
    <n v="559260"/>
    <n v="80662.5"/>
    <d v="2013-11-01T00:00:00"/>
    <x v="2"/>
    <x v="2"/>
    <x v="1"/>
  </r>
  <r>
    <x v="2"/>
    <s v="United States of America"/>
    <s v="Velo"/>
    <s v="High"/>
    <x v="198"/>
    <n v="120"/>
    <n v="300"/>
    <n v="772200"/>
    <n v="115830"/>
    <n v="656370"/>
    <n v="643500"/>
    <n v="12870"/>
    <d v="2013-11-01T00:00:00"/>
    <x v="2"/>
    <x v="2"/>
    <x v="1"/>
  </r>
  <r>
    <x v="4"/>
    <s v="Canada"/>
    <s v="VTT"/>
    <s v="High"/>
    <x v="199"/>
    <n v="250"/>
    <n v="125"/>
    <n v="369250"/>
    <n v="55387.5"/>
    <n v="313862.5"/>
    <n v="354480"/>
    <n v="-40617.5"/>
    <d v="2013-11-01T00:00:00"/>
    <x v="2"/>
    <x v="2"/>
    <x v="1"/>
  </r>
  <r>
    <x v="4"/>
    <s v="Germany"/>
    <s v="VTT"/>
    <s v="High"/>
    <x v="200"/>
    <n v="250"/>
    <n v="125"/>
    <n v="69000"/>
    <n v="10350"/>
    <n v="58650"/>
    <n v="66240"/>
    <n v="-7590"/>
    <d v="2014-11-01T00:00:00"/>
    <x v="2"/>
    <x v="2"/>
    <x v="0"/>
  </r>
  <r>
    <x v="0"/>
    <s v="France"/>
    <s v="Paseo"/>
    <s v="Low"/>
    <x v="201"/>
    <n v="10"/>
    <n v="7"/>
    <n v="7210"/>
    <n v="72.099999999999994"/>
    <n v="7137.9"/>
    <n v="5150"/>
    <n v="1987.8999999999996"/>
    <d v="2014-05-01T00:00:00"/>
    <x v="3"/>
    <x v="3"/>
    <x v="0"/>
  </r>
  <r>
    <x v="0"/>
    <s v="Mexico"/>
    <s v="Velo"/>
    <s v="Low"/>
    <x v="202"/>
    <n v="120"/>
    <n v="7"/>
    <n v="2534"/>
    <n v="25.34"/>
    <n v="2508.66"/>
    <n v="1810"/>
    <n v="698.65999999999985"/>
    <d v="2014-05-01T00:00:00"/>
    <x v="3"/>
    <x v="3"/>
    <x v="0"/>
  </r>
  <r>
    <x v="2"/>
    <s v="France"/>
    <s v="Paseo"/>
    <s v="Low"/>
    <x v="203"/>
    <n v="10"/>
    <n v="300"/>
    <n v="275400"/>
    <n v="5508"/>
    <n v="269892"/>
    <n v="229500"/>
    <n v="40392"/>
    <d v="2014-05-01T00:00:00"/>
    <x v="3"/>
    <x v="3"/>
    <x v="0"/>
  </r>
  <r>
    <x v="2"/>
    <s v="Germany"/>
    <s v="Paseo"/>
    <s v="Low"/>
    <x v="204"/>
    <n v="10"/>
    <n v="300"/>
    <n v="518400"/>
    <n v="10368"/>
    <n v="508032"/>
    <n v="432000"/>
    <n v="76032"/>
    <d v="2014-05-01T00:00:00"/>
    <x v="3"/>
    <x v="3"/>
    <x v="0"/>
  </r>
  <r>
    <x v="4"/>
    <s v="Germany"/>
    <s v="Amarilla"/>
    <s v="Low"/>
    <x v="205"/>
    <n v="260"/>
    <n v="125"/>
    <n v="284500"/>
    <n v="5690"/>
    <n v="278810"/>
    <n v="273120"/>
    <n v="5690"/>
    <d v="2014-05-01T00:00:00"/>
    <x v="3"/>
    <x v="3"/>
    <x v="0"/>
  </r>
  <r>
    <x v="0"/>
    <s v="Canada"/>
    <s v="Carretera"/>
    <s v="Low"/>
    <x v="206"/>
    <n v="3"/>
    <n v="20"/>
    <n v="16620"/>
    <n v="498.6"/>
    <n v="16121.4"/>
    <n v="8310"/>
    <n v="7811.4"/>
    <d v="2014-05-01T00:00:00"/>
    <x v="3"/>
    <x v="3"/>
    <x v="0"/>
  </r>
  <r>
    <x v="2"/>
    <s v="United States of America"/>
    <s v="Paseo"/>
    <s v="Low"/>
    <x v="207"/>
    <n v="10"/>
    <n v="300"/>
    <n v="875400"/>
    <n v="35016"/>
    <n v="840384"/>
    <n v="729500"/>
    <n v="110884"/>
    <d v="2014-05-01T00:00:00"/>
    <x v="3"/>
    <x v="3"/>
    <x v="0"/>
  </r>
  <r>
    <x v="3"/>
    <s v="France"/>
    <s v="VTT"/>
    <s v="Low"/>
    <x v="208"/>
    <n v="250"/>
    <n v="12"/>
    <n v="10392"/>
    <n v="415.68"/>
    <n v="9976.32"/>
    <n v="2598"/>
    <n v="7378.32"/>
    <d v="2014-05-01T00:00:00"/>
    <x v="3"/>
    <x v="3"/>
    <x v="0"/>
  </r>
  <r>
    <x v="0"/>
    <s v="France"/>
    <s v="Carretera"/>
    <s v="Medium"/>
    <x v="209"/>
    <n v="3"/>
    <n v="20"/>
    <n v="31260"/>
    <n v="1563"/>
    <n v="29697"/>
    <n v="15630"/>
    <n v="14067"/>
    <d v="2014-05-01T00:00:00"/>
    <x v="3"/>
    <x v="3"/>
    <x v="0"/>
  </r>
  <r>
    <x v="0"/>
    <s v="United States of America"/>
    <s v="Paseo"/>
    <s v="Medium"/>
    <x v="210"/>
    <n v="10"/>
    <n v="7"/>
    <n v="16289"/>
    <n v="814.45"/>
    <n v="15474.55"/>
    <n v="11635"/>
    <n v="3839.5499999999993"/>
    <d v="2014-05-01T00:00:00"/>
    <x v="3"/>
    <x v="3"/>
    <x v="0"/>
  </r>
  <r>
    <x v="0"/>
    <s v="Germany"/>
    <s v="Montana"/>
    <s v="Medium"/>
    <x v="211"/>
    <n v="5"/>
    <n v="350"/>
    <n v="511000"/>
    <n v="30660"/>
    <n v="480340"/>
    <n v="379600"/>
    <n v="100740"/>
    <d v="2014-05-01T00:00:00"/>
    <x v="3"/>
    <x v="3"/>
    <x v="0"/>
  </r>
  <r>
    <x v="1"/>
    <s v="Germany"/>
    <s v="Velo"/>
    <s v="Medium"/>
    <x v="212"/>
    <n v="120"/>
    <n v="15"/>
    <n v="22950"/>
    <n v="1377"/>
    <n v="21573"/>
    <n v="15300"/>
    <n v="6273"/>
    <d v="2014-05-01T00:00:00"/>
    <x v="3"/>
    <x v="3"/>
    <x v="0"/>
  </r>
  <r>
    <x v="1"/>
    <s v="Canada"/>
    <s v="Velo"/>
    <s v="Medium"/>
    <x v="213"/>
    <n v="120"/>
    <n v="15"/>
    <n v="18930"/>
    <n v="1325.1"/>
    <n v="17604.900000000001"/>
    <n v="12620"/>
    <n v="4984.9000000000015"/>
    <d v="2014-05-01T00:00:00"/>
    <x v="3"/>
    <x v="3"/>
    <x v="0"/>
  </r>
  <r>
    <x v="2"/>
    <s v="Canada"/>
    <s v="Paseo"/>
    <s v="Medium"/>
    <x v="214"/>
    <n v="10"/>
    <n v="300"/>
    <n v="510600"/>
    <n v="35742"/>
    <n v="474858"/>
    <n v="425500"/>
    <n v="49358"/>
    <d v="2014-05-01T00:00:00"/>
    <x v="3"/>
    <x v="3"/>
    <x v="0"/>
  </r>
  <r>
    <x v="4"/>
    <s v="Canada"/>
    <s v="Amarilla"/>
    <s v="Medium"/>
    <x v="215"/>
    <n v="260"/>
    <n v="125"/>
    <n v="205625"/>
    <n v="14393.75"/>
    <n v="191231.25"/>
    <n v="197400"/>
    <n v="-6168.75"/>
    <d v="2014-05-01T00:00:00"/>
    <x v="3"/>
    <x v="3"/>
    <x v="0"/>
  </r>
  <r>
    <x v="0"/>
    <s v="Canada"/>
    <s v="Paseo"/>
    <s v="Medium"/>
    <x v="216"/>
    <n v="10"/>
    <n v="7"/>
    <n v="1799"/>
    <n v="143.91999999999999"/>
    <n v="1655.08"/>
    <n v="1285"/>
    <n v="370.07999999999993"/>
    <d v="2014-05-01T00:00:00"/>
    <x v="3"/>
    <x v="3"/>
    <x v="0"/>
  </r>
  <r>
    <x v="0"/>
    <s v="Germany"/>
    <s v="Paseo"/>
    <s v="Medium"/>
    <x v="217"/>
    <n v="10"/>
    <n v="7"/>
    <n v="7665"/>
    <n v="613.20000000000005"/>
    <n v="7051.8"/>
    <n v="5475"/>
    <n v="1576.8000000000002"/>
    <d v="2014-05-01T00:00:00"/>
    <x v="3"/>
    <x v="3"/>
    <x v="0"/>
  </r>
  <r>
    <x v="0"/>
    <s v="France"/>
    <s v="Montana"/>
    <s v="Medium"/>
    <x v="218"/>
    <n v="5"/>
    <n v="350"/>
    <n v="583100"/>
    <n v="52479"/>
    <n v="530621"/>
    <n v="433160"/>
    <n v="97461"/>
    <d v="2014-05-01T00:00:00"/>
    <x v="3"/>
    <x v="3"/>
    <x v="0"/>
  </r>
  <r>
    <x v="1"/>
    <s v="Mexico"/>
    <s v="Velo"/>
    <s v="Medium"/>
    <x v="219"/>
    <n v="120"/>
    <n v="15"/>
    <n v="3675"/>
    <n v="330.75"/>
    <n v="3344.25"/>
    <n v="2450"/>
    <n v="894.25"/>
    <d v="2014-05-01T00:00:00"/>
    <x v="3"/>
    <x v="3"/>
    <x v="0"/>
  </r>
  <r>
    <x v="3"/>
    <s v="Germany"/>
    <s v="VTT"/>
    <s v="Medium"/>
    <x v="220"/>
    <n v="250"/>
    <n v="12"/>
    <n v="10560"/>
    <n v="950.4"/>
    <n v="9609.6"/>
    <n v="2640"/>
    <n v="6969.6"/>
    <d v="2014-05-01T00:00:00"/>
    <x v="3"/>
    <x v="3"/>
    <x v="0"/>
  </r>
  <r>
    <x v="0"/>
    <s v="Germany"/>
    <s v="Carretera"/>
    <s v="Medium"/>
    <x v="69"/>
    <n v="3"/>
    <n v="20"/>
    <n v="13260"/>
    <n v="1193.4000000000001"/>
    <n v="12066.6"/>
    <n v="6630"/>
    <n v="5436.6"/>
    <d v="2014-05-01T00:00:00"/>
    <x v="3"/>
    <x v="3"/>
    <x v="0"/>
  </r>
  <r>
    <x v="0"/>
    <s v="United States of America"/>
    <s v="Montana"/>
    <s v="High"/>
    <x v="221"/>
    <n v="5"/>
    <n v="350"/>
    <n v="809550"/>
    <n v="80955"/>
    <n v="728595"/>
    <n v="601380"/>
    <n v="127215"/>
    <d v="2014-05-01T00:00:00"/>
    <x v="3"/>
    <x v="3"/>
    <x v="0"/>
  </r>
  <r>
    <x v="2"/>
    <s v="Mexico"/>
    <s v="Paseo"/>
    <s v="High"/>
    <x v="222"/>
    <n v="10"/>
    <n v="300"/>
    <n v="177300"/>
    <n v="17730"/>
    <n v="159570"/>
    <n v="147750"/>
    <n v="11820"/>
    <d v="2014-05-01T00:00:00"/>
    <x v="3"/>
    <x v="3"/>
    <x v="0"/>
  </r>
  <r>
    <x v="1"/>
    <s v="United States of America"/>
    <s v="Velo"/>
    <s v="High"/>
    <x v="223"/>
    <n v="120"/>
    <n v="15"/>
    <n v="11850"/>
    <n v="1185"/>
    <n v="10665"/>
    <n v="7900"/>
    <n v="2765"/>
    <d v="2014-05-01T00:00:00"/>
    <x v="3"/>
    <x v="3"/>
    <x v="0"/>
  </r>
  <r>
    <x v="4"/>
    <s v="Mexico"/>
    <s v="VTT"/>
    <s v="High"/>
    <x v="224"/>
    <n v="250"/>
    <n v="125"/>
    <n v="42625"/>
    <n v="4262.5"/>
    <n v="38362.5"/>
    <n v="40920"/>
    <n v="-2557.5"/>
    <d v="2014-05-01T00:00:00"/>
    <x v="3"/>
    <x v="3"/>
    <x v="0"/>
  </r>
  <r>
    <x v="0"/>
    <s v="Mexico"/>
    <s v="Amarilla"/>
    <s v="High"/>
    <x v="225"/>
    <n v="260"/>
    <n v="20"/>
    <n v="40780"/>
    <n v="4078"/>
    <n v="36702"/>
    <n v="20390"/>
    <n v="16312"/>
    <d v="2014-05-01T00:00:00"/>
    <x v="3"/>
    <x v="3"/>
    <x v="0"/>
  </r>
  <r>
    <x v="4"/>
    <s v="France"/>
    <s v="Amarilla"/>
    <s v="High"/>
    <x v="226"/>
    <n v="260"/>
    <n v="125"/>
    <n v="179125"/>
    <n v="19703.75"/>
    <n v="159421.25"/>
    <n v="171960"/>
    <n v="-12538.75"/>
    <d v="2014-05-01T00:00:00"/>
    <x v="3"/>
    <x v="3"/>
    <x v="0"/>
  </r>
  <r>
    <x v="3"/>
    <s v="Canada"/>
    <s v="VTT"/>
    <s v="High"/>
    <x v="227"/>
    <n v="250"/>
    <n v="12"/>
    <n v="25308"/>
    <n v="3036.96"/>
    <n v="22271.040000000001"/>
    <n v="6327"/>
    <n v="15944.04"/>
    <d v="2014-05-01T00:00:00"/>
    <x v="3"/>
    <x v="3"/>
    <x v="0"/>
  </r>
  <r>
    <x v="3"/>
    <s v="Mexico"/>
    <s v="Montana"/>
    <s v="High"/>
    <x v="228"/>
    <n v="5"/>
    <n v="12"/>
    <n v="31932"/>
    <n v="3831.84"/>
    <n v="28100.16"/>
    <n v="7983"/>
    <n v="20117.16"/>
    <d v="2014-05-01T00:00:00"/>
    <x v="3"/>
    <x v="3"/>
    <x v="0"/>
  </r>
  <r>
    <x v="0"/>
    <s v="United States of America"/>
    <s v="Carretera"/>
    <s v="High"/>
    <x v="130"/>
    <n v="3"/>
    <n v="20"/>
    <n v="34860"/>
    <n v="4880.3999999999996"/>
    <n v="29979.599999999999"/>
    <n v="17430"/>
    <n v="12549.599999999999"/>
    <d v="2014-05-01T00:00:00"/>
    <x v="3"/>
    <x v="3"/>
    <x v="0"/>
  </r>
  <r>
    <x v="0"/>
    <s v="Canada"/>
    <s v="Montana"/>
    <s v="High"/>
    <x v="229"/>
    <n v="5"/>
    <n v="350"/>
    <n v="70000"/>
    <n v="9800"/>
    <n v="60200"/>
    <n v="52000"/>
    <n v="8200"/>
    <d v="2014-05-01T00:00:00"/>
    <x v="3"/>
    <x v="3"/>
    <x v="0"/>
  </r>
  <r>
    <x v="4"/>
    <s v="United States of America"/>
    <s v="Amarilla"/>
    <s v="High"/>
    <x v="230"/>
    <n v="260"/>
    <n v="125"/>
    <n v="355500"/>
    <n v="49770"/>
    <n v="305730"/>
    <n v="341280"/>
    <n v="-35550"/>
    <d v="2014-05-01T00:00:00"/>
    <x v="3"/>
    <x v="3"/>
    <x v="0"/>
  </r>
  <r>
    <x v="0"/>
    <s v="Mexico"/>
    <s v="Paseo"/>
    <s v="High"/>
    <x v="85"/>
    <n v="10"/>
    <n v="350"/>
    <n v="997850"/>
    <n v="149677.5"/>
    <n v="848172.5"/>
    <n v="741260"/>
    <n v="106912.5"/>
    <d v="2014-05-01T00:00:00"/>
    <x v="3"/>
    <x v="3"/>
    <x v="0"/>
  </r>
  <r>
    <x v="1"/>
    <s v="France"/>
    <s v="Velo"/>
    <s v="High"/>
    <x v="231"/>
    <n v="120"/>
    <n v="15"/>
    <n v="42390"/>
    <n v="6358.5"/>
    <n v="36031.5"/>
    <n v="28260"/>
    <n v="7771.5"/>
    <d v="2014-05-01T00:00:00"/>
    <x v="3"/>
    <x v="3"/>
    <x v="0"/>
  </r>
  <r>
    <x v="3"/>
    <s v="United States of America"/>
    <s v="VTT"/>
    <s v="High"/>
    <x v="232"/>
    <n v="250"/>
    <n v="12"/>
    <n v="21672"/>
    <n v="3250.8"/>
    <n v="18421.2"/>
    <n v="5418"/>
    <n v="13003.2"/>
    <d v="2014-05-01T00:00:00"/>
    <x v="3"/>
    <x v="3"/>
    <x v="0"/>
  </r>
  <r>
    <x v="1"/>
    <s v="Germany"/>
    <s v="Montana"/>
    <s v="None"/>
    <x v="233"/>
    <n v="5"/>
    <n v="15"/>
    <n v="13815"/>
    <n v="0"/>
    <n v="13815"/>
    <n v="9210"/>
    <n v="4605"/>
    <d v="2014-03-01T00:00:00"/>
    <x v="4"/>
    <x v="4"/>
    <x v="0"/>
  </r>
  <r>
    <x v="3"/>
    <s v="Germany"/>
    <s v="Velo"/>
    <s v="None"/>
    <x v="234"/>
    <n v="120"/>
    <n v="12"/>
    <n v="25932"/>
    <n v="0"/>
    <n v="25932"/>
    <n v="6483"/>
    <n v="19449"/>
    <d v="2014-03-01T00:00:00"/>
    <x v="4"/>
    <x v="4"/>
    <x v="0"/>
  </r>
  <r>
    <x v="0"/>
    <s v="Canada"/>
    <s v="VTT"/>
    <s v="Low"/>
    <x v="235"/>
    <n v="250"/>
    <n v="7"/>
    <n v="9282"/>
    <n v="92.82"/>
    <n v="9189.18"/>
    <n v="6630"/>
    <n v="2559.1800000000003"/>
    <d v="2014-03-01T00:00:00"/>
    <x v="4"/>
    <x v="4"/>
    <x v="0"/>
  </r>
  <r>
    <x v="0"/>
    <s v="Mexico"/>
    <s v="Carretera"/>
    <s v="Low"/>
    <x v="236"/>
    <n v="3"/>
    <n v="350"/>
    <n v="423500"/>
    <n v="4235"/>
    <n v="419265"/>
    <n v="314600"/>
    <n v="104665"/>
    <d v="2014-03-01T00:00:00"/>
    <x v="4"/>
    <x v="4"/>
    <x v="0"/>
  </r>
  <r>
    <x v="1"/>
    <s v="Mexico"/>
    <s v="Montana"/>
    <s v="Low"/>
    <x v="237"/>
    <n v="5"/>
    <n v="15"/>
    <n v="33210"/>
    <n v="332.1"/>
    <n v="32877.9"/>
    <n v="22140"/>
    <n v="10737.900000000001"/>
    <d v="2014-03-01T00:00:00"/>
    <x v="4"/>
    <x v="4"/>
    <x v="0"/>
  </r>
  <r>
    <x v="0"/>
    <s v="Germany"/>
    <s v="VTT"/>
    <s v="Low"/>
    <x v="156"/>
    <n v="250"/>
    <n v="7"/>
    <n v="1841"/>
    <n v="18.41"/>
    <n v="1822.59"/>
    <n v="1315"/>
    <n v="507.58999999999992"/>
    <d v="2014-03-01T00:00:00"/>
    <x v="4"/>
    <x v="4"/>
    <x v="0"/>
  </r>
  <r>
    <x v="2"/>
    <s v="Germany"/>
    <s v="Amarilla"/>
    <s v="Low"/>
    <x v="238"/>
    <n v="260"/>
    <n v="300"/>
    <n v="77700"/>
    <n v="1554"/>
    <n v="76146"/>
    <n v="64750"/>
    <n v="11396"/>
    <d v="2014-03-01T00:00:00"/>
    <x v="4"/>
    <x v="4"/>
    <x v="0"/>
  </r>
  <r>
    <x v="2"/>
    <s v="Mexico"/>
    <s v="Amarilla"/>
    <s v="Low"/>
    <x v="239"/>
    <n v="260"/>
    <n v="300"/>
    <n v="330300"/>
    <n v="6606"/>
    <n v="323694"/>
    <n v="275250"/>
    <n v="48444"/>
    <d v="2014-03-01T00:00:00"/>
    <x v="4"/>
    <x v="4"/>
    <x v="0"/>
  </r>
  <r>
    <x v="4"/>
    <s v="Canada"/>
    <s v="Paseo"/>
    <s v="Low"/>
    <x v="240"/>
    <n v="10"/>
    <n v="125"/>
    <n v="221750"/>
    <n v="6652.5"/>
    <n v="215097.5"/>
    <n v="212880"/>
    <n v="2217.5"/>
    <d v="2014-03-01T00:00:00"/>
    <x v="4"/>
    <x v="4"/>
    <x v="0"/>
  </r>
  <r>
    <x v="1"/>
    <s v="Canada"/>
    <s v="Montana"/>
    <s v="Low"/>
    <x v="241"/>
    <n v="5"/>
    <n v="15"/>
    <n v="29505"/>
    <n v="1180.2"/>
    <n v="28324.799999999999"/>
    <n v="19670"/>
    <n v="8654.7999999999993"/>
    <d v="2014-03-01T00:00:00"/>
    <x v="4"/>
    <x v="4"/>
    <x v="0"/>
  </r>
  <r>
    <x v="4"/>
    <s v="Germany"/>
    <s v="Paseo"/>
    <s v="Low"/>
    <x v="242"/>
    <n v="10"/>
    <n v="125"/>
    <n v="99375"/>
    <n v="3975"/>
    <n v="95400"/>
    <n v="95400"/>
    <n v="0"/>
    <d v="2014-03-01T00:00:00"/>
    <x v="4"/>
    <x v="4"/>
    <x v="0"/>
  </r>
  <r>
    <x v="3"/>
    <s v="United States of America"/>
    <s v="Velo"/>
    <s v="Low"/>
    <x v="243"/>
    <n v="120"/>
    <n v="12"/>
    <n v="17580"/>
    <n v="703.2"/>
    <n v="16876.8"/>
    <n v="4395"/>
    <n v="12481.8"/>
    <d v="2014-03-01T00:00:00"/>
    <x v="4"/>
    <x v="4"/>
    <x v="0"/>
  </r>
  <r>
    <x v="4"/>
    <s v="United States of America"/>
    <s v="Paseo"/>
    <s v="Medium"/>
    <x v="116"/>
    <n v="10"/>
    <n v="125"/>
    <n v="374000"/>
    <n v="18700"/>
    <n v="355300"/>
    <n v="359040"/>
    <n v="-3740"/>
    <d v="2014-03-01T00:00:00"/>
    <x v="4"/>
    <x v="4"/>
    <x v="0"/>
  </r>
  <r>
    <x v="4"/>
    <s v="France"/>
    <s v="Paseo"/>
    <s v="Medium"/>
    <x v="244"/>
    <n v="10"/>
    <n v="125"/>
    <n v="298125"/>
    <n v="14906.25"/>
    <n v="283218.75"/>
    <n v="286200"/>
    <n v="-2981.25"/>
    <d v="2014-03-01T00:00:00"/>
    <x v="4"/>
    <x v="4"/>
    <x v="0"/>
  </r>
  <r>
    <x v="0"/>
    <s v="United States of America"/>
    <s v="Carretera"/>
    <s v="Medium"/>
    <x v="245"/>
    <n v="3"/>
    <n v="350"/>
    <n v="616350"/>
    <n v="43144.5"/>
    <n v="573205.5"/>
    <n v="457860"/>
    <n v="115345.5"/>
    <d v="2014-03-01T00:00:00"/>
    <x v="4"/>
    <x v="4"/>
    <x v="0"/>
  </r>
  <r>
    <x v="1"/>
    <s v="France"/>
    <s v="Montana"/>
    <s v="Medium"/>
    <x v="246"/>
    <n v="5"/>
    <n v="15"/>
    <n v="37515"/>
    <n v="3001.2"/>
    <n v="34513.800000000003"/>
    <n v="25010"/>
    <n v="9503.8000000000029"/>
    <d v="2014-03-01T00:00:00"/>
    <x v="4"/>
    <x v="4"/>
    <x v="0"/>
  </r>
  <r>
    <x v="4"/>
    <s v="Mexico"/>
    <s v="Paseo"/>
    <s v="Medium"/>
    <x v="247"/>
    <n v="10"/>
    <n v="125"/>
    <n v="139250"/>
    <n v="11140"/>
    <n v="128110"/>
    <n v="133680"/>
    <n v="-5570"/>
    <d v="2014-03-01T00:00:00"/>
    <x v="4"/>
    <x v="4"/>
    <x v="0"/>
  </r>
  <r>
    <x v="3"/>
    <s v="Canada"/>
    <s v="Velo"/>
    <s v="Medium"/>
    <x v="248"/>
    <n v="120"/>
    <n v="12"/>
    <n v="7176"/>
    <n v="574.08000000000004"/>
    <n v="6601.92"/>
    <n v="1794"/>
    <n v="4807.92"/>
    <d v="2014-03-01T00:00:00"/>
    <x v="4"/>
    <x v="4"/>
    <x v="0"/>
  </r>
  <r>
    <x v="0"/>
    <s v="United States of America"/>
    <s v="Paseo"/>
    <s v="Medium"/>
    <x v="249"/>
    <n v="10"/>
    <n v="20"/>
    <n v="19460"/>
    <n v="1751.4"/>
    <n v="17708.599999999999"/>
    <n v="9730"/>
    <n v="7978.5999999999985"/>
    <d v="2014-03-01T00:00:00"/>
    <x v="4"/>
    <x v="4"/>
    <x v="0"/>
  </r>
  <r>
    <x v="3"/>
    <s v="France"/>
    <s v="Velo"/>
    <s v="Medium"/>
    <x v="241"/>
    <n v="120"/>
    <n v="12"/>
    <n v="23604"/>
    <n v="2124.36"/>
    <n v="21479.64"/>
    <n v="5901"/>
    <n v="15578.64"/>
    <d v="2014-03-01T00:00:00"/>
    <x v="4"/>
    <x v="4"/>
    <x v="0"/>
  </r>
  <r>
    <x v="0"/>
    <s v="France"/>
    <s v="Paseo"/>
    <s v="High"/>
    <x v="250"/>
    <n v="10"/>
    <n v="20"/>
    <n v="39080"/>
    <n v="3908"/>
    <n v="35172"/>
    <n v="19540"/>
    <n v="15632"/>
    <d v="2014-03-01T00:00:00"/>
    <x v="4"/>
    <x v="4"/>
    <x v="0"/>
  </r>
  <r>
    <x v="2"/>
    <s v="United States of America"/>
    <s v="Amarilla"/>
    <s v="High"/>
    <x v="41"/>
    <n v="260"/>
    <n v="300"/>
    <n v="897900"/>
    <n v="89790"/>
    <n v="808110"/>
    <n v="748250"/>
    <n v="59860"/>
    <d v="2014-03-01T00:00:00"/>
    <x v="4"/>
    <x v="4"/>
    <x v="0"/>
  </r>
  <r>
    <x v="0"/>
    <s v="United States of America"/>
    <s v="VTT"/>
    <s v="High"/>
    <x v="251"/>
    <n v="250"/>
    <n v="7"/>
    <n v="11053"/>
    <n v="1215.83"/>
    <n v="9837.17"/>
    <n v="7895"/>
    <n v="1942.17"/>
    <d v="2014-03-01T00:00:00"/>
    <x v="4"/>
    <x v="4"/>
    <x v="0"/>
  </r>
  <r>
    <x v="0"/>
    <s v="Germany"/>
    <s v="Carretera"/>
    <s v="High"/>
    <x v="252"/>
    <n v="3"/>
    <n v="350"/>
    <n v="277200"/>
    <n v="30492"/>
    <n v="246708"/>
    <n v="205920"/>
    <n v="40788"/>
    <d v="2014-03-01T00:00:00"/>
    <x v="4"/>
    <x v="4"/>
    <x v="0"/>
  </r>
  <r>
    <x v="0"/>
    <s v="Mexico"/>
    <s v="Paseo"/>
    <s v="High"/>
    <x v="253"/>
    <n v="10"/>
    <n v="20"/>
    <n v="22440"/>
    <n v="2468.4"/>
    <n v="19971.599999999999"/>
    <n v="11220"/>
    <n v="8751.5999999999985"/>
    <d v="2014-03-01T00:00:00"/>
    <x v="4"/>
    <x v="4"/>
    <x v="0"/>
  </r>
  <r>
    <x v="1"/>
    <s v="United States of America"/>
    <s v="Montana"/>
    <s v="High"/>
    <x v="254"/>
    <n v="5"/>
    <n v="15"/>
    <n v="10155"/>
    <n v="1218.5999999999999"/>
    <n v="8936.4"/>
    <n v="6770"/>
    <n v="2166.3999999999996"/>
    <d v="2014-03-01T00:00:00"/>
    <x v="4"/>
    <x v="4"/>
    <x v="0"/>
  </r>
  <r>
    <x v="0"/>
    <s v="France"/>
    <s v="VTT"/>
    <s v="High"/>
    <x v="255"/>
    <n v="250"/>
    <n v="7"/>
    <n v="10437"/>
    <n v="1252.44"/>
    <n v="9184.56"/>
    <n v="7455"/>
    <n v="1729.5599999999995"/>
    <d v="2014-03-01T00:00:00"/>
    <x v="4"/>
    <x v="4"/>
    <x v="0"/>
  </r>
  <r>
    <x v="0"/>
    <s v="Canada"/>
    <s v="Carretera"/>
    <s v="High"/>
    <x v="256"/>
    <n v="3"/>
    <n v="350"/>
    <n v="323050"/>
    <n v="41996.5"/>
    <n v="281053.5"/>
    <n v="239980"/>
    <n v="41073.5"/>
    <d v="2014-03-01T00:00:00"/>
    <x v="4"/>
    <x v="4"/>
    <x v="0"/>
  </r>
  <r>
    <x v="0"/>
    <s v="France"/>
    <s v="Carretera"/>
    <s v="High"/>
    <x v="257"/>
    <n v="3"/>
    <n v="350"/>
    <n v="626500"/>
    <n v="81445"/>
    <n v="545055"/>
    <n v="465400"/>
    <n v="79655"/>
    <d v="2014-03-01T00:00:00"/>
    <x v="4"/>
    <x v="4"/>
    <x v="0"/>
  </r>
  <r>
    <x v="0"/>
    <s v="Canada"/>
    <s v="Paseo"/>
    <s v="High"/>
    <x v="258"/>
    <n v="10"/>
    <n v="20"/>
    <n v="48560"/>
    <n v="6798.4"/>
    <n v="41761.599999999999"/>
    <n v="24280"/>
    <n v="17481.599999999999"/>
    <d v="2014-03-01T00:00:00"/>
    <x v="4"/>
    <x v="4"/>
    <x v="0"/>
  </r>
  <r>
    <x v="0"/>
    <s v="Mexico"/>
    <s v="VTT"/>
    <s v="High"/>
    <x v="259"/>
    <n v="250"/>
    <n v="7"/>
    <n v="20321"/>
    <n v="2844.94"/>
    <n v="17476.060000000001"/>
    <n v="14515"/>
    <n v="2961.0600000000013"/>
    <d v="2014-03-01T00:00:00"/>
    <x v="4"/>
    <x v="4"/>
    <x v="0"/>
  </r>
  <r>
    <x v="2"/>
    <s v="Canada"/>
    <s v="Amarilla"/>
    <s v="High"/>
    <x v="260"/>
    <n v="260"/>
    <n v="300"/>
    <n v="266400"/>
    <n v="37296"/>
    <n v="229104"/>
    <n v="222000"/>
    <n v="7104"/>
    <d v="2014-03-01T00:00:00"/>
    <x v="4"/>
    <x v="4"/>
    <x v="0"/>
  </r>
  <r>
    <x v="0"/>
    <s v="Germany"/>
    <s v="Paseo"/>
    <s v="High"/>
    <x v="261"/>
    <n v="10"/>
    <n v="20"/>
    <n v="23160"/>
    <n v="3474"/>
    <n v="19686"/>
    <n v="11580"/>
    <n v="8106"/>
    <d v="2014-03-01T00:00:00"/>
    <x v="4"/>
    <x v="4"/>
    <x v="0"/>
  </r>
  <r>
    <x v="3"/>
    <s v="Mexico"/>
    <s v="Velo"/>
    <s v="High"/>
    <x v="262"/>
    <n v="120"/>
    <n v="12"/>
    <n v="6000"/>
    <n v="900"/>
    <n v="5100"/>
    <n v="1500"/>
    <n v="3600"/>
    <d v="2014-03-01T00:00:00"/>
    <x v="4"/>
    <x v="4"/>
    <x v="0"/>
  </r>
  <r>
    <x v="2"/>
    <s v="France"/>
    <s v="Amarilla"/>
    <s v="High"/>
    <x v="263"/>
    <n v="260"/>
    <n v="300"/>
    <n v="742500"/>
    <n v="111375"/>
    <n v="631125"/>
    <n v="618750"/>
    <n v="12375"/>
    <d v="2014-03-01T00:00:00"/>
    <x v="4"/>
    <x v="4"/>
    <x v="0"/>
  </r>
  <r>
    <x v="1"/>
    <s v="France"/>
    <s v="Carretera"/>
    <s v="None"/>
    <x v="264"/>
    <n v="3"/>
    <n v="15"/>
    <n v="32670"/>
    <n v="0"/>
    <n v="32670"/>
    <n v="21780"/>
    <n v="10890"/>
    <d v="2014-06-01T00:00:00"/>
    <x v="5"/>
    <x v="5"/>
    <x v="0"/>
  </r>
  <r>
    <x v="1"/>
    <s v="Germany"/>
    <s v="Carretera"/>
    <s v="None"/>
    <x v="260"/>
    <n v="3"/>
    <n v="15"/>
    <n v="13320"/>
    <n v="0"/>
    <n v="13320"/>
    <n v="8880"/>
    <n v="4440"/>
    <d v="2014-06-01T00:00:00"/>
    <x v="5"/>
    <x v="5"/>
    <x v="0"/>
  </r>
  <r>
    <x v="1"/>
    <s v="Mexico"/>
    <s v="Carretera"/>
    <s v="None"/>
    <x v="68"/>
    <n v="3"/>
    <n v="15"/>
    <n v="37050"/>
    <n v="0"/>
    <n v="37050"/>
    <n v="24700"/>
    <n v="12350"/>
    <d v="2014-06-01T00:00:00"/>
    <x v="5"/>
    <x v="5"/>
    <x v="0"/>
  </r>
  <r>
    <x v="3"/>
    <s v="Canada"/>
    <s v="Montana"/>
    <s v="None"/>
    <x v="265"/>
    <n v="5"/>
    <n v="12"/>
    <n v="30216"/>
    <n v="0"/>
    <n v="30216"/>
    <n v="7554"/>
    <n v="22662"/>
    <d v="2014-06-01T00:00:00"/>
    <x v="5"/>
    <x v="5"/>
    <x v="0"/>
  </r>
  <r>
    <x v="0"/>
    <s v="France"/>
    <s v="Montana"/>
    <s v="None"/>
    <x v="266"/>
    <n v="5"/>
    <n v="20"/>
    <n v="37980"/>
    <n v="0"/>
    <n v="37980"/>
    <n v="18990"/>
    <n v="18990"/>
    <d v="2014-06-01T00:00:00"/>
    <x v="5"/>
    <x v="5"/>
    <x v="0"/>
  </r>
  <r>
    <x v="3"/>
    <s v="Germany"/>
    <s v="Montana"/>
    <s v="None"/>
    <x v="267"/>
    <n v="5"/>
    <n v="12"/>
    <n v="18540"/>
    <n v="0"/>
    <n v="18540"/>
    <n v="4635"/>
    <n v="13905"/>
    <d v="2014-06-01T00:00:00"/>
    <x v="5"/>
    <x v="5"/>
    <x v="0"/>
  </r>
  <r>
    <x v="1"/>
    <s v="Mexico"/>
    <s v="Montana"/>
    <s v="None"/>
    <x v="68"/>
    <n v="5"/>
    <n v="15"/>
    <n v="37050"/>
    <n v="0"/>
    <n v="37050"/>
    <n v="24700"/>
    <n v="12350"/>
    <d v="2014-06-01T00:00:00"/>
    <x v="5"/>
    <x v="5"/>
    <x v="0"/>
  </r>
  <r>
    <x v="3"/>
    <s v="Canada"/>
    <s v="Paseo"/>
    <s v="None"/>
    <x v="265"/>
    <n v="10"/>
    <n v="12"/>
    <n v="30216"/>
    <n v="0"/>
    <n v="30216"/>
    <n v="7554"/>
    <n v="22662"/>
    <d v="2014-06-01T00:00:00"/>
    <x v="5"/>
    <x v="5"/>
    <x v="0"/>
  </r>
  <r>
    <x v="0"/>
    <s v="Germany"/>
    <s v="Paseo"/>
    <s v="None"/>
    <x v="268"/>
    <n v="10"/>
    <n v="350"/>
    <n v="352100"/>
    <n v="0"/>
    <n v="352100"/>
    <n v="261560"/>
    <n v="90540"/>
    <d v="2014-06-01T00:00:00"/>
    <x v="5"/>
    <x v="5"/>
    <x v="0"/>
  </r>
  <r>
    <x v="0"/>
    <s v="Germany"/>
    <s v="Velo"/>
    <s v="None"/>
    <x v="268"/>
    <n v="120"/>
    <n v="350"/>
    <n v="352100"/>
    <n v="0"/>
    <n v="352100"/>
    <n v="261560"/>
    <n v="90540"/>
    <d v="2014-06-01T00:00:00"/>
    <x v="5"/>
    <x v="5"/>
    <x v="0"/>
  </r>
  <r>
    <x v="3"/>
    <s v="Germany"/>
    <s v="Velo"/>
    <s v="None"/>
    <x v="267"/>
    <n v="120"/>
    <n v="12"/>
    <n v="18540"/>
    <n v="0"/>
    <n v="18540"/>
    <n v="4635"/>
    <n v="13905"/>
    <d v="2014-06-01T00:00:00"/>
    <x v="5"/>
    <x v="5"/>
    <x v="0"/>
  </r>
  <r>
    <x v="1"/>
    <s v="France"/>
    <s v="VTT"/>
    <s v="None"/>
    <x v="264"/>
    <n v="250"/>
    <n v="15"/>
    <n v="32670"/>
    <n v="0"/>
    <n v="32670"/>
    <n v="21780"/>
    <n v="10890"/>
    <d v="2014-06-01T00:00:00"/>
    <x v="5"/>
    <x v="5"/>
    <x v="0"/>
  </r>
  <r>
    <x v="1"/>
    <s v="Germany"/>
    <s v="VTT"/>
    <s v="None"/>
    <x v="260"/>
    <n v="250"/>
    <n v="15"/>
    <n v="13320"/>
    <n v="0"/>
    <n v="13320"/>
    <n v="8880"/>
    <n v="4440"/>
    <d v="2014-06-01T00:00:00"/>
    <x v="5"/>
    <x v="5"/>
    <x v="0"/>
  </r>
  <r>
    <x v="0"/>
    <s v="France"/>
    <s v="Amarilla"/>
    <s v="None"/>
    <x v="266"/>
    <n v="260"/>
    <n v="20"/>
    <n v="37980"/>
    <n v="0"/>
    <n v="37980"/>
    <n v="18990"/>
    <n v="18990"/>
    <d v="2014-06-01T00:00:00"/>
    <x v="5"/>
    <x v="5"/>
    <x v="0"/>
  </r>
  <r>
    <x v="4"/>
    <s v="United States of America"/>
    <s v="Paseo"/>
    <s v="Low"/>
    <x v="98"/>
    <n v="10"/>
    <n v="125"/>
    <n v="90875"/>
    <n v="908.75"/>
    <n v="89966.25"/>
    <n v="87240"/>
    <n v="2726.25"/>
    <d v="2014-06-01T00:00:00"/>
    <x v="5"/>
    <x v="5"/>
    <x v="0"/>
  </r>
  <r>
    <x v="4"/>
    <s v="France"/>
    <s v="Paseo"/>
    <s v="Low"/>
    <x v="269"/>
    <n v="10"/>
    <n v="125"/>
    <n v="98375"/>
    <n v="983.75"/>
    <n v="97391.25"/>
    <n v="94440"/>
    <n v="2951.25"/>
    <d v="2014-06-01T00:00:00"/>
    <x v="5"/>
    <x v="5"/>
    <x v="0"/>
  </r>
  <r>
    <x v="4"/>
    <s v="United States of America"/>
    <s v="VTT"/>
    <s v="Low"/>
    <x v="98"/>
    <n v="250"/>
    <n v="125"/>
    <n v="90875"/>
    <n v="908.75"/>
    <n v="89966.25"/>
    <n v="87240"/>
    <n v="2726.25"/>
    <d v="2014-06-01T00:00:00"/>
    <x v="5"/>
    <x v="5"/>
    <x v="0"/>
  </r>
  <r>
    <x v="4"/>
    <s v="France"/>
    <s v="VTT"/>
    <s v="Low"/>
    <x v="269"/>
    <n v="250"/>
    <n v="125"/>
    <n v="98375"/>
    <n v="983.75"/>
    <n v="97391.25"/>
    <n v="94440"/>
    <n v="2951.25"/>
    <d v="2014-06-01T00:00:00"/>
    <x v="5"/>
    <x v="5"/>
    <x v="0"/>
  </r>
  <r>
    <x v="3"/>
    <s v="United States of America"/>
    <s v="Montana"/>
    <s v="Low"/>
    <x v="270"/>
    <n v="5"/>
    <n v="12"/>
    <n v="13704"/>
    <n v="274.08"/>
    <n v="13429.92"/>
    <n v="3426"/>
    <n v="10003.92"/>
    <d v="2014-06-01T00:00:00"/>
    <x v="5"/>
    <x v="5"/>
    <x v="0"/>
  </r>
  <r>
    <x v="3"/>
    <s v="United States of America"/>
    <s v="Paseo"/>
    <s v="Low"/>
    <x v="270"/>
    <n v="10"/>
    <n v="12"/>
    <n v="13704"/>
    <n v="274.08"/>
    <n v="13429.92"/>
    <n v="3426"/>
    <n v="10003.92"/>
    <d v="2014-06-01T00:00:00"/>
    <x v="5"/>
    <x v="5"/>
    <x v="0"/>
  </r>
  <r>
    <x v="4"/>
    <s v="Mexico"/>
    <s v="Paseo"/>
    <s v="Low"/>
    <x v="271"/>
    <n v="10"/>
    <n v="125"/>
    <n v="82750"/>
    <n v="1655"/>
    <n v="81095"/>
    <n v="79440"/>
    <n v="1655"/>
    <d v="2014-06-01T00:00:00"/>
    <x v="5"/>
    <x v="5"/>
    <x v="0"/>
  </r>
  <r>
    <x v="4"/>
    <s v="Mexico"/>
    <s v="VTT"/>
    <s v="Low"/>
    <x v="271"/>
    <n v="250"/>
    <n v="125"/>
    <n v="82750"/>
    <n v="1655"/>
    <n v="81095"/>
    <n v="79440"/>
    <n v="1655"/>
    <d v="2014-06-01T00:00:00"/>
    <x v="5"/>
    <x v="5"/>
    <x v="0"/>
  </r>
  <r>
    <x v="2"/>
    <s v="Germany"/>
    <s v="Carretera"/>
    <s v="Low"/>
    <x v="272"/>
    <n v="3"/>
    <n v="300"/>
    <n v="206700"/>
    <n v="6201"/>
    <n v="200499"/>
    <n v="172250"/>
    <n v="28249"/>
    <d v="2014-06-01T00:00:00"/>
    <x v="5"/>
    <x v="5"/>
    <x v="0"/>
  </r>
  <r>
    <x v="3"/>
    <s v="France"/>
    <s v="Montana"/>
    <s v="Low"/>
    <x v="273"/>
    <n v="5"/>
    <n v="12"/>
    <n v="22812"/>
    <n v="684.36"/>
    <n v="22127.64"/>
    <n v="5703"/>
    <n v="16424.64"/>
    <d v="2014-06-01T00:00:00"/>
    <x v="5"/>
    <x v="5"/>
    <x v="0"/>
  </r>
  <r>
    <x v="3"/>
    <s v="France"/>
    <s v="Paseo"/>
    <s v="Low"/>
    <x v="273"/>
    <n v="10"/>
    <n v="12"/>
    <n v="22812"/>
    <n v="684.36"/>
    <n v="22127.64"/>
    <n v="5703"/>
    <n v="16424.64"/>
    <d v="2014-06-01T00:00:00"/>
    <x v="5"/>
    <x v="5"/>
    <x v="0"/>
  </r>
  <r>
    <x v="2"/>
    <s v="Germany"/>
    <s v="Paseo"/>
    <s v="Low"/>
    <x v="272"/>
    <n v="10"/>
    <n v="300"/>
    <n v="206700"/>
    <n v="6201"/>
    <n v="200499"/>
    <n v="172250"/>
    <n v="28249"/>
    <d v="2014-06-01T00:00:00"/>
    <x v="5"/>
    <x v="5"/>
    <x v="0"/>
  </r>
  <r>
    <x v="4"/>
    <s v="Germany"/>
    <s v="Paseo"/>
    <s v="Low"/>
    <x v="274"/>
    <n v="10"/>
    <n v="125"/>
    <n v="196250"/>
    <n v="5887.5"/>
    <n v="190362.5"/>
    <n v="188400"/>
    <n v="1962.5"/>
    <d v="2014-06-01T00:00:00"/>
    <x v="5"/>
    <x v="5"/>
    <x v="0"/>
  </r>
  <r>
    <x v="4"/>
    <s v="Germany"/>
    <s v="VTT"/>
    <s v="Low"/>
    <x v="274"/>
    <n v="250"/>
    <n v="125"/>
    <n v="196250"/>
    <n v="5887.5"/>
    <n v="190362.5"/>
    <n v="188400"/>
    <n v="1962.5"/>
    <d v="2014-06-01T00:00:00"/>
    <x v="5"/>
    <x v="5"/>
    <x v="0"/>
  </r>
  <r>
    <x v="2"/>
    <s v="United States of America"/>
    <s v="Carretera"/>
    <s v="Medium"/>
    <x v="275"/>
    <n v="3"/>
    <n v="300"/>
    <n v="297300"/>
    <n v="14865"/>
    <n v="282435"/>
    <n v="247750"/>
    <n v="34685"/>
    <d v="2014-06-01T00:00:00"/>
    <x v="5"/>
    <x v="5"/>
    <x v="0"/>
  </r>
  <r>
    <x v="2"/>
    <s v="United States of America"/>
    <s v="Paseo"/>
    <s v="Medium"/>
    <x v="275"/>
    <n v="10"/>
    <n v="300"/>
    <n v="297300"/>
    <n v="14865"/>
    <n v="282435"/>
    <n v="247750"/>
    <n v="34685"/>
    <d v="2014-06-01T00:00:00"/>
    <x v="5"/>
    <x v="5"/>
    <x v="0"/>
  </r>
  <r>
    <x v="0"/>
    <s v="United States of America"/>
    <s v="Paseo"/>
    <s v="Medium"/>
    <x v="276"/>
    <n v="10"/>
    <n v="350"/>
    <n v="210700"/>
    <n v="10535"/>
    <n v="200165"/>
    <n v="156520"/>
    <n v="43645"/>
    <d v="2014-06-01T00:00:00"/>
    <x v="5"/>
    <x v="5"/>
    <x v="0"/>
  </r>
  <r>
    <x v="0"/>
    <s v="United States of America"/>
    <s v="Velo"/>
    <s v="Medium"/>
    <x v="276"/>
    <n v="120"/>
    <n v="350"/>
    <n v="210700"/>
    <n v="10535"/>
    <n v="200165"/>
    <n v="156520"/>
    <n v="43645"/>
    <d v="2014-06-01T00:00:00"/>
    <x v="5"/>
    <x v="5"/>
    <x v="0"/>
  </r>
  <r>
    <x v="1"/>
    <s v="Canada"/>
    <s v="Carretera"/>
    <s v="Medium"/>
    <x v="230"/>
    <n v="3"/>
    <n v="15"/>
    <n v="42660"/>
    <n v="2559.6"/>
    <n v="40100.400000000001"/>
    <n v="28440"/>
    <n v="11660.400000000001"/>
    <d v="2014-06-01T00:00:00"/>
    <x v="5"/>
    <x v="5"/>
    <x v="0"/>
  </r>
  <r>
    <x v="0"/>
    <s v="France"/>
    <s v="Paseo"/>
    <s v="Medium"/>
    <x v="127"/>
    <n v="10"/>
    <n v="350"/>
    <n v="523600"/>
    <n v="31416"/>
    <n v="492184"/>
    <n v="388960"/>
    <n v="103224"/>
    <d v="2014-06-01T00:00:00"/>
    <x v="5"/>
    <x v="5"/>
    <x v="0"/>
  </r>
  <r>
    <x v="0"/>
    <s v="France"/>
    <s v="Velo"/>
    <s v="Medium"/>
    <x v="127"/>
    <n v="120"/>
    <n v="350"/>
    <n v="523600"/>
    <n v="31416"/>
    <n v="492184"/>
    <n v="388960"/>
    <n v="103224"/>
    <d v="2014-06-01T00:00:00"/>
    <x v="5"/>
    <x v="5"/>
    <x v="0"/>
  </r>
  <r>
    <x v="0"/>
    <s v="Mexico"/>
    <s v="Velo"/>
    <s v="Medium"/>
    <x v="277"/>
    <n v="120"/>
    <n v="7"/>
    <n v="10486"/>
    <n v="629.16"/>
    <n v="9856.84"/>
    <n v="7490"/>
    <n v="2366.84"/>
    <d v="2014-06-01T00:00:00"/>
    <x v="5"/>
    <x v="5"/>
    <x v="0"/>
  </r>
  <r>
    <x v="1"/>
    <s v="Canada"/>
    <s v="VTT"/>
    <s v="Medium"/>
    <x v="230"/>
    <n v="250"/>
    <n v="15"/>
    <n v="42660"/>
    <n v="2559.6"/>
    <n v="40100.400000000001"/>
    <n v="28440"/>
    <n v="11660.400000000001"/>
    <d v="2014-06-01T00:00:00"/>
    <x v="5"/>
    <x v="5"/>
    <x v="0"/>
  </r>
  <r>
    <x v="0"/>
    <s v="Mexico"/>
    <s v="VTT"/>
    <s v="Medium"/>
    <x v="277"/>
    <n v="250"/>
    <n v="7"/>
    <n v="10486"/>
    <n v="629.16"/>
    <n v="9856.84"/>
    <n v="7490"/>
    <n v="2366.84"/>
    <d v="2014-06-01T00:00:00"/>
    <x v="5"/>
    <x v="5"/>
    <x v="0"/>
  </r>
  <r>
    <x v="0"/>
    <s v="Canada"/>
    <s v="Velo"/>
    <s v="Medium"/>
    <x v="278"/>
    <n v="120"/>
    <n v="7"/>
    <n v="7945"/>
    <n v="556.15"/>
    <n v="7388.85"/>
    <n v="5675"/>
    <n v="1713.8500000000004"/>
    <d v="2014-06-01T00:00:00"/>
    <x v="5"/>
    <x v="5"/>
    <x v="0"/>
  </r>
  <r>
    <x v="0"/>
    <s v="Canada"/>
    <s v="Amarilla"/>
    <s v="Medium"/>
    <x v="278"/>
    <n v="260"/>
    <n v="7"/>
    <n v="7945"/>
    <n v="556.15"/>
    <n v="7388.85"/>
    <n v="5675"/>
    <n v="1713.8500000000004"/>
    <d v="2014-06-01T00:00:00"/>
    <x v="5"/>
    <x v="5"/>
    <x v="0"/>
  </r>
  <r>
    <x v="2"/>
    <s v="France"/>
    <s v="Carretera"/>
    <s v="Medium"/>
    <x v="279"/>
    <n v="3"/>
    <n v="300"/>
    <n v="134400"/>
    <n v="9408"/>
    <n v="124992"/>
    <n v="112000"/>
    <n v="12992"/>
    <d v="2014-06-01T00:00:00"/>
    <x v="5"/>
    <x v="5"/>
    <x v="0"/>
  </r>
  <r>
    <x v="2"/>
    <s v="France"/>
    <s v="Paseo"/>
    <s v="Medium"/>
    <x v="279"/>
    <n v="10"/>
    <n v="300"/>
    <n v="134400"/>
    <n v="9408"/>
    <n v="124992"/>
    <n v="112000"/>
    <n v="12992"/>
    <d v="2014-06-01T00:00:00"/>
    <x v="5"/>
    <x v="5"/>
    <x v="0"/>
  </r>
  <r>
    <x v="0"/>
    <s v="United States of America"/>
    <s v="Montana"/>
    <s v="Medium"/>
    <x v="280"/>
    <n v="5"/>
    <n v="20"/>
    <n v="25640"/>
    <n v="2051.1999999999998"/>
    <n v="23588.799999999999"/>
    <n v="12820"/>
    <n v="10768.8"/>
    <d v="2014-06-01T00:00:00"/>
    <x v="5"/>
    <x v="5"/>
    <x v="0"/>
  </r>
  <r>
    <x v="0"/>
    <s v="United States of America"/>
    <s v="Amarilla"/>
    <s v="Medium"/>
    <x v="280"/>
    <n v="260"/>
    <n v="20"/>
    <n v="25640"/>
    <n v="2051.1999999999998"/>
    <n v="23588.799999999999"/>
    <n v="12820"/>
    <n v="10768.8"/>
    <d v="2014-06-01T00:00:00"/>
    <x v="5"/>
    <x v="5"/>
    <x v="0"/>
  </r>
  <r>
    <x v="0"/>
    <s v="Canada"/>
    <s v="Montana"/>
    <s v="Medium"/>
    <x v="281"/>
    <n v="5"/>
    <n v="20"/>
    <n v="14160"/>
    <n v="1132.8"/>
    <n v="13027.2"/>
    <n v="7080"/>
    <n v="5947.2000000000007"/>
    <d v="2014-06-01T00:00:00"/>
    <x v="5"/>
    <x v="5"/>
    <x v="0"/>
  </r>
  <r>
    <x v="0"/>
    <s v="Germany"/>
    <s v="Paseo"/>
    <s v="Medium"/>
    <x v="179"/>
    <n v="10"/>
    <n v="20"/>
    <n v="27320"/>
    <n v="2185.6"/>
    <n v="25134.400000000001"/>
    <n v="13660"/>
    <n v="11474.400000000001"/>
    <d v="2014-06-01T00:00:00"/>
    <x v="5"/>
    <x v="5"/>
    <x v="0"/>
  </r>
  <r>
    <x v="2"/>
    <s v="Mexico"/>
    <s v="Paseo"/>
    <s v="Medium"/>
    <x v="282"/>
    <n v="10"/>
    <n v="300"/>
    <n v="738000"/>
    <n v="59040"/>
    <n v="678960"/>
    <n v="615000"/>
    <n v="63960"/>
    <d v="2014-06-01T00:00:00"/>
    <x v="5"/>
    <x v="5"/>
    <x v="0"/>
  </r>
  <r>
    <x v="0"/>
    <s v="United States of America"/>
    <s v="Velo"/>
    <s v="Medium"/>
    <x v="283"/>
    <n v="120"/>
    <n v="7"/>
    <n v="20349"/>
    <n v="1627.92"/>
    <n v="18721.080000000002"/>
    <n v="14535"/>
    <n v="4186.0800000000017"/>
    <d v="2014-06-01T00:00:00"/>
    <x v="5"/>
    <x v="5"/>
    <x v="0"/>
  </r>
  <r>
    <x v="0"/>
    <s v="Germany"/>
    <s v="Velo"/>
    <s v="Medium"/>
    <x v="284"/>
    <n v="120"/>
    <n v="7"/>
    <n v="16366"/>
    <n v="1309.28"/>
    <n v="15056.72"/>
    <n v="11690"/>
    <n v="3366.7199999999993"/>
    <d v="2014-06-01T00:00:00"/>
    <x v="5"/>
    <x v="5"/>
    <x v="0"/>
  </r>
  <r>
    <x v="0"/>
    <s v="Germany"/>
    <s v="VTT"/>
    <s v="Medium"/>
    <x v="284"/>
    <n v="250"/>
    <n v="7"/>
    <n v="16366"/>
    <n v="1309.28"/>
    <n v="15056.72"/>
    <n v="11690"/>
    <n v="3366.7199999999993"/>
    <d v="2014-06-01T00:00:00"/>
    <x v="5"/>
    <x v="5"/>
    <x v="0"/>
  </r>
  <r>
    <x v="0"/>
    <s v="Canada"/>
    <s v="Amarilla"/>
    <s v="Medium"/>
    <x v="281"/>
    <n v="260"/>
    <n v="20"/>
    <n v="14160"/>
    <n v="1132.8"/>
    <n v="13027.2"/>
    <n v="7080"/>
    <n v="5947.2000000000007"/>
    <d v="2014-06-01T00:00:00"/>
    <x v="5"/>
    <x v="5"/>
    <x v="0"/>
  </r>
  <r>
    <x v="0"/>
    <s v="United States of America"/>
    <s v="Amarilla"/>
    <s v="Medium"/>
    <x v="283"/>
    <n v="260"/>
    <n v="7"/>
    <n v="20349"/>
    <n v="1627.92"/>
    <n v="18721.080000000002"/>
    <n v="14535"/>
    <n v="4186.0800000000017"/>
    <d v="2014-06-01T00:00:00"/>
    <x v="5"/>
    <x v="5"/>
    <x v="0"/>
  </r>
  <r>
    <x v="0"/>
    <s v="Germany"/>
    <s v="Amarilla"/>
    <s v="Medium"/>
    <x v="179"/>
    <n v="260"/>
    <n v="20"/>
    <n v="27320"/>
    <n v="2185.6"/>
    <n v="25134.400000000001"/>
    <n v="13660"/>
    <n v="11474.400000000001"/>
    <d v="2014-06-01T00:00:00"/>
    <x v="5"/>
    <x v="5"/>
    <x v="0"/>
  </r>
  <r>
    <x v="2"/>
    <s v="Mexico"/>
    <s v="Amarilla"/>
    <s v="Medium"/>
    <x v="282"/>
    <n v="260"/>
    <n v="300"/>
    <n v="738000"/>
    <n v="59040"/>
    <n v="678960"/>
    <n v="615000"/>
    <n v="63960"/>
    <d v="2014-06-01T00:00:00"/>
    <x v="5"/>
    <x v="5"/>
    <x v="0"/>
  </r>
  <r>
    <x v="2"/>
    <s v="Canada"/>
    <s v="Carretera"/>
    <s v="Medium"/>
    <x v="285"/>
    <n v="3"/>
    <n v="300"/>
    <n v="328200"/>
    <n v="29538"/>
    <n v="298662"/>
    <n v="273500"/>
    <n v="25162"/>
    <d v="2014-06-01T00:00:00"/>
    <x v="5"/>
    <x v="5"/>
    <x v="0"/>
  </r>
  <r>
    <x v="2"/>
    <s v="Canada"/>
    <s v="Paseo"/>
    <s v="Medium"/>
    <x v="285"/>
    <n v="10"/>
    <n v="300"/>
    <n v="328200"/>
    <n v="29538"/>
    <n v="298662"/>
    <n v="273500"/>
    <n v="25162"/>
    <d v="2014-06-01T00:00:00"/>
    <x v="5"/>
    <x v="5"/>
    <x v="0"/>
  </r>
  <r>
    <x v="0"/>
    <s v="Mexico"/>
    <s v="Paseo"/>
    <s v="Medium"/>
    <x v="286"/>
    <n v="10"/>
    <n v="20"/>
    <n v="20760"/>
    <n v="1868.4"/>
    <n v="18891.599999999999"/>
    <n v="10380"/>
    <n v="8511.5999999999985"/>
    <d v="2014-06-01T00:00:00"/>
    <x v="5"/>
    <x v="5"/>
    <x v="0"/>
  </r>
  <r>
    <x v="0"/>
    <s v="Mexico"/>
    <s v="Amarilla"/>
    <s v="Medium"/>
    <x v="286"/>
    <n v="260"/>
    <n v="20"/>
    <n v="20760"/>
    <n v="1868.4"/>
    <n v="18891.599999999999"/>
    <n v="10380"/>
    <n v="8511.5999999999985"/>
    <d v="2014-06-01T00:00:00"/>
    <x v="5"/>
    <x v="5"/>
    <x v="0"/>
  </r>
  <r>
    <x v="0"/>
    <s v="Mexico"/>
    <s v="Carretera"/>
    <s v="High"/>
    <x v="287"/>
    <n v="3"/>
    <n v="350"/>
    <n v="310100"/>
    <n v="37212"/>
    <n v="272888"/>
    <n v="230360"/>
    <n v="42528"/>
    <d v="2014-06-01T00:00:00"/>
    <x v="5"/>
    <x v="5"/>
    <x v="0"/>
  </r>
  <r>
    <x v="0"/>
    <s v="Mexico"/>
    <s v="Paseo"/>
    <s v="High"/>
    <x v="287"/>
    <n v="10"/>
    <n v="350"/>
    <n v="310100"/>
    <n v="37212"/>
    <n v="272888"/>
    <n v="230360"/>
    <n v="42528"/>
    <d v="2014-06-01T00:00:00"/>
    <x v="5"/>
    <x v="5"/>
    <x v="0"/>
  </r>
  <r>
    <x v="1"/>
    <s v="United States of America"/>
    <s v="Carretera"/>
    <s v="High"/>
    <x v="288"/>
    <n v="3"/>
    <n v="15"/>
    <n v="38505"/>
    <n v="5005.6499999999996"/>
    <n v="33499.35"/>
    <n v="25670"/>
    <n v="7829.3499999999985"/>
    <d v="2014-06-01T00:00:00"/>
    <x v="5"/>
    <x v="5"/>
    <x v="0"/>
  </r>
  <r>
    <x v="1"/>
    <s v="United States of America"/>
    <s v="VTT"/>
    <s v="High"/>
    <x v="288"/>
    <n v="250"/>
    <n v="15"/>
    <n v="38505"/>
    <n v="5005.6499999999996"/>
    <n v="33499.35"/>
    <n v="25670"/>
    <n v="7829.3499999999985"/>
    <d v="2014-06-01T00:00:00"/>
    <x v="5"/>
    <x v="5"/>
    <x v="0"/>
  </r>
  <r>
    <x v="3"/>
    <s v="Mexico"/>
    <s v="Montana"/>
    <s v="High"/>
    <x v="289"/>
    <n v="5"/>
    <n v="12"/>
    <n v="7248"/>
    <n v="942.24"/>
    <n v="6305.76"/>
    <n v="1812"/>
    <n v="4493.76"/>
    <d v="2014-06-01T00:00:00"/>
    <x v="5"/>
    <x v="5"/>
    <x v="0"/>
  </r>
  <r>
    <x v="0"/>
    <s v="Canada"/>
    <s v="Paseo"/>
    <s v="High"/>
    <x v="290"/>
    <n v="10"/>
    <n v="350"/>
    <n v="921200"/>
    <n v="119756"/>
    <n v="801444"/>
    <n v="684320"/>
    <n v="117124"/>
    <d v="2014-06-01T00:00:00"/>
    <x v="5"/>
    <x v="5"/>
    <x v="0"/>
  </r>
  <r>
    <x v="4"/>
    <s v="Canada"/>
    <s v="Paseo"/>
    <s v="High"/>
    <x v="291"/>
    <n v="10"/>
    <n v="125"/>
    <n v="197875"/>
    <n v="25723.75"/>
    <n v="172151.25"/>
    <n v="189960"/>
    <n v="-17808.75"/>
    <d v="2014-06-01T00:00:00"/>
    <x v="5"/>
    <x v="5"/>
    <x v="0"/>
  </r>
  <r>
    <x v="0"/>
    <s v="Canada"/>
    <s v="Velo"/>
    <s v="High"/>
    <x v="290"/>
    <n v="120"/>
    <n v="350"/>
    <n v="921200"/>
    <n v="119756"/>
    <n v="801444"/>
    <n v="684320"/>
    <n v="117124"/>
    <d v="2014-06-01T00:00:00"/>
    <x v="5"/>
    <x v="5"/>
    <x v="0"/>
  </r>
  <r>
    <x v="0"/>
    <s v="France"/>
    <s v="Velo"/>
    <s v="High"/>
    <x v="292"/>
    <n v="120"/>
    <n v="7"/>
    <n v="8330"/>
    <n v="1082.9000000000001"/>
    <n v="7247.1"/>
    <n v="5950"/>
    <n v="1297.1000000000004"/>
    <d v="2014-06-01T00:00:00"/>
    <x v="5"/>
    <x v="5"/>
    <x v="0"/>
  </r>
  <r>
    <x v="3"/>
    <s v="Mexico"/>
    <s v="Velo"/>
    <s v="High"/>
    <x v="289"/>
    <n v="120"/>
    <n v="12"/>
    <n v="7248"/>
    <n v="942.24"/>
    <n v="6305.76"/>
    <n v="1812"/>
    <n v="4493.76"/>
    <d v="2014-06-01T00:00:00"/>
    <x v="5"/>
    <x v="5"/>
    <x v="0"/>
  </r>
  <r>
    <x v="4"/>
    <s v="Canada"/>
    <s v="VTT"/>
    <s v="High"/>
    <x v="291"/>
    <n v="250"/>
    <n v="125"/>
    <n v="197875"/>
    <n v="25723.75"/>
    <n v="172151.25"/>
    <n v="189960"/>
    <n v="-17808.75"/>
    <d v="2014-06-01T00:00:00"/>
    <x v="5"/>
    <x v="5"/>
    <x v="0"/>
  </r>
  <r>
    <x v="0"/>
    <s v="France"/>
    <s v="Amarilla"/>
    <s v="High"/>
    <x v="292"/>
    <n v="260"/>
    <n v="7"/>
    <n v="8330"/>
    <n v="1082.9000000000001"/>
    <n v="7247.1"/>
    <n v="5950"/>
    <n v="1297.1000000000004"/>
    <d v="2014-06-01T00:00:00"/>
    <x v="5"/>
    <x v="5"/>
    <x v="0"/>
  </r>
  <r>
    <x v="4"/>
    <s v="Canada"/>
    <s v="Montana"/>
    <s v="None"/>
    <x v="293"/>
    <n v="5"/>
    <n v="125"/>
    <n v="333187.5"/>
    <n v="0"/>
    <n v="333187.5"/>
    <n v="319860"/>
    <n v="13327.5"/>
    <d v="2014-07-01T00:00:00"/>
    <x v="6"/>
    <x v="6"/>
    <x v="0"/>
  </r>
  <r>
    <x v="3"/>
    <s v="Germany"/>
    <s v="Paseo"/>
    <s v="None"/>
    <x v="105"/>
    <n v="10"/>
    <n v="12"/>
    <n v="4404"/>
    <n v="0"/>
    <n v="4404"/>
    <n v="1101"/>
    <n v="3303"/>
    <d v="2014-07-01T00:00:00"/>
    <x v="6"/>
    <x v="6"/>
    <x v="0"/>
  </r>
  <r>
    <x v="0"/>
    <s v="Germany"/>
    <s v="Amarilla"/>
    <s v="None"/>
    <x v="294"/>
    <n v="260"/>
    <n v="7"/>
    <n v="11802"/>
    <n v="0"/>
    <n v="11802"/>
    <n v="8430"/>
    <n v="3372"/>
    <d v="2014-07-01T00:00:00"/>
    <x v="6"/>
    <x v="6"/>
    <x v="0"/>
  </r>
  <r>
    <x v="0"/>
    <s v="United States of America"/>
    <s v="Carretera"/>
    <s v="Low"/>
    <x v="176"/>
    <n v="3"/>
    <n v="7"/>
    <n v="17703"/>
    <n v="177.03"/>
    <n v="17525.97"/>
    <n v="12645"/>
    <n v="4880.9699999999993"/>
    <d v="2014-07-01T00:00:00"/>
    <x v="6"/>
    <x v="6"/>
    <x v="0"/>
  </r>
  <r>
    <x v="0"/>
    <s v="France"/>
    <s v="Montana"/>
    <s v="Low"/>
    <x v="295"/>
    <n v="5"/>
    <n v="20"/>
    <n v="27510"/>
    <n v="275.10000000000002"/>
    <n v="27234.899999999998"/>
    <n v="13755"/>
    <n v="13479.899999999998"/>
    <d v="2014-07-01T00:00:00"/>
    <x v="6"/>
    <x v="6"/>
    <x v="0"/>
  </r>
  <r>
    <x v="4"/>
    <s v="Mexico"/>
    <s v="Paseo"/>
    <s v="Low"/>
    <x v="296"/>
    <n v="10"/>
    <n v="125"/>
    <n v="227875"/>
    <n v="2278.75"/>
    <n v="225596.25"/>
    <n v="218760"/>
    <n v="6836.25"/>
    <d v="2014-07-01T00:00:00"/>
    <x v="6"/>
    <x v="6"/>
    <x v="0"/>
  </r>
  <r>
    <x v="3"/>
    <s v="United States of America"/>
    <s v="Paseo"/>
    <s v="Low"/>
    <x v="297"/>
    <n v="10"/>
    <n v="12"/>
    <n v="16434"/>
    <n v="493.02"/>
    <n v="15940.98"/>
    <n v="4108.5"/>
    <n v="11832.48"/>
    <d v="2014-07-01T00:00:00"/>
    <x v="6"/>
    <x v="6"/>
    <x v="0"/>
  </r>
  <r>
    <x v="0"/>
    <s v="United States of America"/>
    <s v="Paseo"/>
    <s v="Low"/>
    <x v="298"/>
    <n v="10"/>
    <n v="350"/>
    <n v="1207500"/>
    <n v="48300"/>
    <n v="1159200"/>
    <n v="897000"/>
    <n v="262200"/>
    <d v="2014-07-01T00:00:00"/>
    <x v="6"/>
    <x v="6"/>
    <x v="0"/>
  </r>
  <r>
    <x v="4"/>
    <s v="France"/>
    <s v="Paseo"/>
    <s v="Low"/>
    <x v="299"/>
    <n v="10"/>
    <n v="125"/>
    <n v="373500"/>
    <n v="14940"/>
    <n v="358560"/>
    <n v="358560"/>
    <n v="0"/>
    <d v="2014-07-01T00:00:00"/>
    <x v="6"/>
    <x v="6"/>
    <x v="0"/>
  </r>
  <r>
    <x v="0"/>
    <s v="Mexico"/>
    <s v="Amarilla"/>
    <s v="Medium"/>
    <x v="300"/>
    <n v="260"/>
    <n v="7"/>
    <n v="11781"/>
    <n v="589.04999999999995"/>
    <n v="11191.95"/>
    <n v="8415"/>
    <n v="2776.9500000000007"/>
    <d v="2014-07-01T00:00:00"/>
    <x v="6"/>
    <x v="6"/>
    <x v="0"/>
  </r>
  <r>
    <x v="4"/>
    <s v="United States of America"/>
    <s v="Montana"/>
    <s v="Medium"/>
    <x v="301"/>
    <n v="5"/>
    <n v="125"/>
    <n v="453375"/>
    <n v="22668.75"/>
    <n v="430706.25"/>
    <n v="435240"/>
    <n v="-4533.75"/>
    <d v="2014-07-01T00:00:00"/>
    <x v="6"/>
    <x v="6"/>
    <x v="0"/>
  </r>
  <r>
    <x v="4"/>
    <s v="Germany"/>
    <s v="Paseo"/>
    <s v="Medium"/>
    <x v="302"/>
    <n v="10"/>
    <n v="125"/>
    <n v="439125"/>
    <n v="30738.75"/>
    <n v="408386.25"/>
    <n v="421560"/>
    <n v="-13173.75"/>
    <d v="2014-07-01T00:00:00"/>
    <x v="6"/>
    <x v="6"/>
    <x v="0"/>
  </r>
  <r>
    <x v="2"/>
    <s v="France"/>
    <s v="Velo"/>
    <s v="Medium"/>
    <x v="303"/>
    <n v="120"/>
    <n v="300"/>
    <n v="497700"/>
    <n v="34839"/>
    <n v="462861"/>
    <n v="414750"/>
    <n v="48111"/>
    <d v="2014-07-01T00:00:00"/>
    <x v="6"/>
    <x v="6"/>
    <x v="0"/>
  </r>
  <r>
    <x v="0"/>
    <s v="Germany"/>
    <s v="Montana"/>
    <s v="Medium"/>
    <x v="304"/>
    <n v="5"/>
    <n v="20"/>
    <n v="12900"/>
    <n v="1032"/>
    <n v="11868"/>
    <n v="6450"/>
    <n v="5418"/>
    <d v="2014-07-01T00:00:00"/>
    <x v="6"/>
    <x v="6"/>
    <x v="0"/>
  </r>
  <r>
    <x v="0"/>
    <s v="United States of America"/>
    <s v="VTT"/>
    <s v="Medium"/>
    <x v="305"/>
    <n v="250"/>
    <n v="20"/>
    <n v="8730"/>
    <n v="698.40000000000009"/>
    <n v="8031.5999999999995"/>
    <n v="4365"/>
    <n v="3666.5999999999995"/>
    <d v="2014-07-01T00:00:00"/>
    <x v="6"/>
    <x v="6"/>
    <x v="0"/>
  </r>
  <r>
    <x v="2"/>
    <s v="Canada"/>
    <s v="Velo"/>
    <s v="Medium"/>
    <x v="306"/>
    <n v="120"/>
    <n v="300"/>
    <n v="1138050"/>
    <n v="102424.5"/>
    <n v="1035625.5"/>
    <n v="948375"/>
    <n v="87250.5"/>
    <d v="2014-07-01T00:00:00"/>
    <x v="6"/>
    <x v="6"/>
    <x v="0"/>
  </r>
  <r>
    <x v="0"/>
    <s v="Germany"/>
    <s v="Velo"/>
    <s v="Medium"/>
    <x v="307"/>
    <n v="120"/>
    <n v="350"/>
    <n v="457450"/>
    <n v="41170.5"/>
    <n v="416279.5"/>
    <n v="339820"/>
    <n v="76459.5"/>
    <d v="2014-07-01T00:00:00"/>
    <x v="6"/>
    <x v="6"/>
    <x v="0"/>
  </r>
  <r>
    <x v="0"/>
    <s v="Canada"/>
    <s v="Carretera"/>
    <s v="Medium"/>
    <x v="308"/>
    <n v="3"/>
    <n v="7"/>
    <n v="5733"/>
    <n v="515.97"/>
    <n v="5217.03"/>
    <n v="4095"/>
    <n v="1122.03"/>
    <d v="2014-07-01T00:00:00"/>
    <x v="6"/>
    <x v="6"/>
    <x v="0"/>
  </r>
  <r>
    <x v="1"/>
    <s v="Canada"/>
    <s v="Amarilla"/>
    <s v="Medium"/>
    <x v="309"/>
    <n v="260"/>
    <n v="15"/>
    <n v="24457.5"/>
    <n v="2201.1750000000002"/>
    <n v="22256.324999999997"/>
    <n v="16305"/>
    <n v="5951.3249999999989"/>
    <d v="2014-07-01T00:00:00"/>
    <x v="6"/>
    <x v="6"/>
    <x v="0"/>
  </r>
  <r>
    <x v="0"/>
    <s v="France"/>
    <s v="Velo"/>
    <s v="High"/>
    <x v="140"/>
    <n v="120"/>
    <n v="350"/>
    <n v="223650"/>
    <n v="22365"/>
    <n v="201285"/>
    <n v="166140"/>
    <n v="35145"/>
    <d v="2014-07-01T00:00:00"/>
    <x v="6"/>
    <x v="6"/>
    <x v="0"/>
  </r>
  <r>
    <x v="1"/>
    <s v="Mexico"/>
    <s v="VTT"/>
    <s v="High"/>
    <x v="310"/>
    <n v="250"/>
    <n v="15"/>
    <n v="9615"/>
    <n v="961.5"/>
    <n v="8653.5"/>
    <n v="6410"/>
    <n v="2243.5"/>
    <d v="2014-07-01T00:00:00"/>
    <x v="6"/>
    <x v="6"/>
    <x v="0"/>
  </r>
  <r>
    <x v="1"/>
    <s v="United States of America"/>
    <s v="Amarilla"/>
    <s v="High"/>
    <x v="311"/>
    <n v="260"/>
    <n v="15"/>
    <n v="47992.5"/>
    <n v="5279.1749999999993"/>
    <n v="42713.324999999997"/>
    <n v="31995"/>
    <n v="10718.324999999999"/>
    <d v="2014-07-01T00:00:00"/>
    <x v="6"/>
    <x v="6"/>
    <x v="0"/>
  </r>
  <r>
    <x v="2"/>
    <s v="Germany"/>
    <s v="Carretera"/>
    <s v="High"/>
    <x v="312"/>
    <n v="3"/>
    <n v="300"/>
    <n v="843300"/>
    <n v="92763"/>
    <n v="750537"/>
    <n v="702750"/>
    <n v="47787"/>
    <d v="2014-07-01T00:00:00"/>
    <x v="6"/>
    <x v="6"/>
    <x v="0"/>
  </r>
  <r>
    <x v="0"/>
    <s v="Canada"/>
    <s v="Paseo"/>
    <s v="High"/>
    <x v="313"/>
    <n v="10"/>
    <n v="350"/>
    <n v="736575"/>
    <n v="81023.25"/>
    <n v="655551.75"/>
    <n v="547170"/>
    <n v="108381.75"/>
    <d v="2014-07-01T00:00:00"/>
    <x v="6"/>
    <x v="6"/>
    <x v="0"/>
  </r>
  <r>
    <x v="3"/>
    <s v="Canada"/>
    <s v="Paseo"/>
    <s v="High"/>
    <x v="314"/>
    <n v="10"/>
    <n v="12"/>
    <n v="48312"/>
    <n v="5314.32"/>
    <n v="42997.68"/>
    <n v="12078"/>
    <n v="30919.68"/>
    <d v="2014-07-01T00:00:00"/>
    <x v="6"/>
    <x v="6"/>
    <x v="0"/>
  </r>
  <r>
    <x v="3"/>
    <s v="France"/>
    <s v="Paseo"/>
    <s v="High"/>
    <x v="315"/>
    <n v="10"/>
    <n v="12"/>
    <n v="29106"/>
    <n v="3201.66"/>
    <n v="25904.340000000004"/>
    <n v="7276.5"/>
    <n v="18627.840000000004"/>
    <d v="2014-07-01T00:00:00"/>
    <x v="6"/>
    <x v="6"/>
    <x v="0"/>
  </r>
  <r>
    <x v="0"/>
    <s v="Mexico"/>
    <s v="Velo"/>
    <s v="High"/>
    <x v="316"/>
    <n v="120"/>
    <n v="350"/>
    <n v="488250"/>
    <n v="58590"/>
    <n v="429660"/>
    <n v="362700"/>
    <n v="66960"/>
    <d v="2014-07-01T00:00:00"/>
    <x v="6"/>
    <x v="6"/>
    <x v="0"/>
  </r>
  <r>
    <x v="1"/>
    <s v="France"/>
    <s v="VTT"/>
    <s v="High"/>
    <x v="317"/>
    <n v="250"/>
    <n v="15"/>
    <n v="58117.5"/>
    <n v="6974.0999999999995"/>
    <n v="51143.399999999994"/>
    <n v="38745"/>
    <n v="12398.399999999998"/>
    <d v="2014-07-01T00:00:00"/>
    <x v="6"/>
    <x v="6"/>
    <x v="0"/>
  </r>
  <r>
    <x v="0"/>
    <s v="France"/>
    <s v="Amarilla"/>
    <s v="High"/>
    <x v="318"/>
    <n v="260"/>
    <n v="7"/>
    <n v="23950.5"/>
    <n v="2874.06"/>
    <n v="21076.44"/>
    <n v="17107.5"/>
    <n v="3968.9399999999987"/>
    <d v="2014-07-01T00:00:00"/>
    <x v="6"/>
    <x v="6"/>
    <x v="0"/>
  </r>
  <r>
    <x v="0"/>
    <s v="Mexico"/>
    <s v="Montana"/>
    <s v="High"/>
    <x v="319"/>
    <n v="5"/>
    <n v="20"/>
    <n v="45100"/>
    <n v="5863"/>
    <n v="39237"/>
    <n v="22550"/>
    <n v="16687"/>
    <d v="2014-07-01T00:00:00"/>
    <x v="6"/>
    <x v="6"/>
    <x v="0"/>
  </r>
  <r>
    <x v="3"/>
    <s v="Mexico"/>
    <s v="Paseo"/>
    <s v="High"/>
    <x v="320"/>
    <n v="10"/>
    <n v="12"/>
    <n v="6852"/>
    <n v="890.76"/>
    <n v="5961.24"/>
    <n v="1713"/>
    <n v="4248.24"/>
    <d v="2014-07-01T00:00:00"/>
    <x v="6"/>
    <x v="6"/>
    <x v="0"/>
  </r>
  <r>
    <x v="2"/>
    <s v="Mexico"/>
    <s v="Carretera"/>
    <s v="High"/>
    <x v="321"/>
    <n v="3"/>
    <n v="300"/>
    <n v="240300"/>
    <n v="33642"/>
    <n v="206658"/>
    <n v="200250"/>
    <n v="6408"/>
    <d v="2014-07-01T00:00:00"/>
    <x v="6"/>
    <x v="6"/>
    <x v="0"/>
  </r>
  <r>
    <x v="2"/>
    <s v="United States of America"/>
    <s v="Velo"/>
    <s v="High"/>
    <x v="282"/>
    <n v="120"/>
    <n v="300"/>
    <n v="738000"/>
    <n v="103320"/>
    <n v="634680"/>
    <n v="615000"/>
    <n v="19680"/>
    <d v="2014-07-01T00:00:00"/>
    <x v="6"/>
    <x v="6"/>
    <x v="0"/>
  </r>
  <r>
    <x v="0"/>
    <s v="Canada"/>
    <s v="VTT"/>
    <s v="High"/>
    <x v="322"/>
    <n v="250"/>
    <n v="20"/>
    <n v="17310"/>
    <n v="2596.5"/>
    <n v="14713.5"/>
    <n v="8655"/>
    <n v="6058.5"/>
    <d v="2014-07-01T00:00:00"/>
    <x v="6"/>
    <x v="6"/>
    <x v="0"/>
  </r>
  <r>
    <x v="1"/>
    <s v="Germany"/>
    <s v="VTT"/>
    <s v="High"/>
    <x v="323"/>
    <n v="250"/>
    <n v="15"/>
    <n v="7380"/>
    <n v="1107"/>
    <n v="6273"/>
    <n v="4920"/>
    <n v="1353"/>
    <d v="2014-07-01T00:00:00"/>
    <x v="6"/>
    <x v="6"/>
    <x v="0"/>
  </r>
  <r>
    <x v="0"/>
    <s v="Canada"/>
    <s v="Carretera"/>
    <s v="None"/>
    <x v="324"/>
    <n v="3"/>
    <n v="20"/>
    <n v="32370"/>
    <n v="0"/>
    <n v="32370"/>
    <n v="16185"/>
    <n v="16185"/>
    <d v="2014-01-01T00:00:00"/>
    <x v="7"/>
    <x v="7"/>
    <x v="0"/>
  </r>
  <r>
    <x v="0"/>
    <s v="Germany"/>
    <s v="Carretera"/>
    <s v="None"/>
    <x v="325"/>
    <n v="3"/>
    <n v="20"/>
    <n v="26420"/>
    <n v="0"/>
    <n v="26420"/>
    <n v="13210"/>
    <n v="13210"/>
    <d v="2014-01-01T00:00:00"/>
    <x v="7"/>
    <x v="7"/>
    <x v="0"/>
  </r>
  <r>
    <x v="0"/>
    <s v="Mexico"/>
    <s v="Velo"/>
    <s v="None"/>
    <x v="326"/>
    <n v="120"/>
    <n v="7"/>
    <n v="10451"/>
    <n v="0"/>
    <n v="10451"/>
    <n v="7465"/>
    <n v="2986"/>
    <d v="2014-01-01T00:00:00"/>
    <x v="7"/>
    <x v="7"/>
    <x v="0"/>
  </r>
  <r>
    <x v="0"/>
    <s v="France"/>
    <s v="Paseo"/>
    <s v="Low"/>
    <x v="327"/>
    <n v="10"/>
    <n v="7"/>
    <n v="27615"/>
    <n v="276.14999999999998"/>
    <n v="27338.850000000002"/>
    <n v="19725"/>
    <n v="7613.8500000000022"/>
    <d v="2014-01-01T00:00:00"/>
    <x v="7"/>
    <x v="7"/>
    <x v="0"/>
  </r>
  <r>
    <x v="2"/>
    <s v="France"/>
    <s v="Paseo"/>
    <s v="Low"/>
    <x v="328"/>
    <n v="10"/>
    <n v="300"/>
    <n v="730350"/>
    <n v="21910.5"/>
    <n v="708439.5"/>
    <n v="608625"/>
    <n v="99814.5"/>
    <d v="2014-01-01T00:00:00"/>
    <x v="7"/>
    <x v="7"/>
    <x v="0"/>
  </r>
  <r>
    <x v="3"/>
    <s v="Germany"/>
    <s v="VTT"/>
    <s v="Low"/>
    <x v="329"/>
    <n v="250"/>
    <n v="12"/>
    <n v="29748"/>
    <n v="892.44"/>
    <n v="28855.56"/>
    <n v="7437"/>
    <n v="21418.560000000001"/>
    <d v="2014-01-01T00:00:00"/>
    <x v="7"/>
    <x v="7"/>
    <x v="0"/>
  </r>
  <r>
    <x v="0"/>
    <s v="Canada"/>
    <s v="Paseo"/>
    <s v="Low"/>
    <x v="330"/>
    <n v="10"/>
    <n v="7"/>
    <n v="29757"/>
    <n v="1190.28"/>
    <n v="28566.720000000001"/>
    <n v="21255"/>
    <n v="7311.7199999999993"/>
    <d v="2014-01-01T00:00:00"/>
    <x v="7"/>
    <x v="7"/>
    <x v="0"/>
  </r>
  <r>
    <x v="0"/>
    <s v="Germany"/>
    <s v="Paseo"/>
    <s v="Medium"/>
    <x v="331"/>
    <n v="10"/>
    <n v="7"/>
    <n v="9604"/>
    <n v="480.2"/>
    <n v="9123.7999999999993"/>
    <n v="6860"/>
    <n v="2263.7999999999993"/>
    <d v="2014-01-01T00:00:00"/>
    <x v="7"/>
    <x v="7"/>
    <x v="0"/>
  </r>
  <r>
    <x v="0"/>
    <s v="France"/>
    <s v="Montana"/>
    <s v="Medium"/>
    <x v="332"/>
    <n v="5"/>
    <n v="350"/>
    <n v="484575"/>
    <n v="24228.75"/>
    <n v="460346.25"/>
    <n v="359970"/>
    <n v="100376.25"/>
    <d v="2014-01-01T00:00:00"/>
    <x v="7"/>
    <x v="7"/>
    <x v="0"/>
  </r>
  <r>
    <x v="1"/>
    <s v="United States of America"/>
    <s v="Velo"/>
    <s v="Medium"/>
    <x v="333"/>
    <n v="120"/>
    <n v="15"/>
    <n v="8325"/>
    <n v="416.25"/>
    <n v="7908.75"/>
    <n v="5550"/>
    <n v="2358.75"/>
    <d v="2014-01-01T00:00:00"/>
    <x v="7"/>
    <x v="7"/>
    <x v="0"/>
  </r>
  <r>
    <x v="1"/>
    <s v="Mexico"/>
    <s v="Velo"/>
    <s v="Medium"/>
    <x v="334"/>
    <n v="120"/>
    <n v="15"/>
    <n v="42915"/>
    <n v="2145.75"/>
    <n v="40769.25"/>
    <n v="28610"/>
    <n v="12159.25"/>
    <d v="2014-01-01T00:00:00"/>
    <x v="7"/>
    <x v="7"/>
    <x v="0"/>
  </r>
  <r>
    <x v="0"/>
    <s v="United States of America"/>
    <s v="Carretera"/>
    <s v="Medium"/>
    <x v="335"/>
    <n v="3"/>
    <n v="20"/>
    <n v="22350"/>
    <n v="1341"/>
    <n v="21009"/>
    <n v="11175"/>
    <n v="9834"/>
    <d v="2014-01-01T00:00:00"/>
    <x v="7"/>
    <x v="7"/>
    <x v="0"/>
  </r>
  <r>
    <x v="4"/>
    <s v="France"/>
    <s v="Amarilla"/>
    <s v="Medium"/>
    <x v="336"/>
    <n v="260"/>
    <n v="125"/>
    <n v="248437.5"/>
    <n v="14906.25"/>
    <n v="233531.25"/>
    <n v="238500"/>
    <n v="-4968.75"/>
    <d v="2014-01-01T00:00:00"/>
    <x v="7"/>
    <x v="7"/>
    <x v="0"/>
  </r>
  <r>
    <x v="3"/>
    <s v="Mexico"/>
    <s v="Montana"/>
    <s v="Medium"/>
    <x v="337"/>
    <n v="5"/>
    <n v="12"/>
    <n v="28080"/>
    <n v="1965.6"/>
    <n v="26114.400000000001"/>
    <n v="7020"/>
    <n v="19094.400000000001"/>
    <d v="2014-01-01T00:00:00"/>
    <x v="7"/>
    <x v="7"/>
    <x v="0"/>
  </r>
  <r>
    <x v="3"/>
    <s v="Canada"/>
    <s v="VTT"/>
    <s v="Medium"/>
    <x v="338"/>
    <n v="250"/>
    <n v="12"/>
    <n v="38934"/>
    <n v="2725.38"/>
    <n v="36208.620000000003"/>
    <n v="9733.5"/>
    <n v="26475.120000000003"/>
    <d v="2014-01-01T00:00:00"/>
    <x v="7"/>
    <x v="7"/>
    <x v="0"/>
  </r>
  <r>
    <x v="2"/>
    <s v="Mexico"/>
    <s v="Paseo"/>
    <s v="Medium"/>
    <x v="339"/>
    <n v="10"/>
    <n v="300"/>
    <n v="769500"/>
    <n v="69255"/>
    <n v="700245"/>
    <n v="641250"/>
    <n v="58995"/>
    <d v="2014-01-01T00:00:00"/>
    <x v="7"/>
    <x v="7"/>
    <x v="0"/>
  </r>
  <r>
    <x v="0"/>
    <s v="Mexico"/>
    <s v="Paseo"/>
    <s v="Medium"/>
    <x v="340"/>
    <n v="10"/>
    <n v="350"/>
    <n v="845950"/>
    <n v="76135.5"/>
    <n v="769814.5"/>
    <n v="628420"/>
    <n v="141394.5"/>
    <d v="2014-01-01T00:00:00"/>
    <x v="7"/>
    <x v="7"/>
    <x v="0"/>
  </r>
  <r>
    <x v="3"/>
    <s v="United States of America"/>
    <s v="VTT"/>
    <s v="Medium"/>
    <x v="341"/>
    <n v="250"/>
    <n v="12"/>
    <n v="23472"/>
    <n v="2112.48"/>
    <n v="21359.52"/>
    <n v="5868"/>
    <n v="15491.52"/>
    <d v="2014-01-01T00:00:00"/>
    <x v="7"/>
    <x v="7"/>
    <x v="0"/>
  </r>
  <r>
    <x v="1"/>
    <s v="Germany"/>
    <s v="Velo"/>
    <s v="High"/>
    <x v="342"/>
    <n v="120"/>
    <n v="15"/>
    <n v="10215"/>
    <n v="1021.5"/>
    <n v="9193.5"/>
    <n v="6810"/>
    <n v="2383.5"/>
    <d v="2014-01-01T00:00:00"/>
    <x v="7"/>
    <x v="7"/>
    <x v="0"/>
  </r>
  <r>
    <x v="4"/>
    <s v="United States of America"/>
    <s v="Amarilla"/>
    <s v="High"/>
    <x v="343"/>
    <n v="260"/>
    <n v="125"/>
    <n v="72375"/>
    <n v="7237.5"/>
    <n v="65137.5"/>
    <n v="69480"/>
    <n v="-4342.5"/>
    <d v="2014-01-01T00:00:00"/>
    <x v="7"/>
    <x v="7"/>
    <x v="0"/>
  </r>
  <r>
    <x v="1"/>
    <s v="Canada"/>
    <s v="Velo"/>
    <s v="High"/>
    <x v="344"/>
    <n v="120"/>
    <n v="15"/>
    <n v="5760"/>
    <n v="633.59999999999991"/>
    <n v="5126.3999999999996"/>
    <n v="3840"/>
    <n v="1286.3999999999999"/>
    <d v="2014-01-01T00:00:00"/>
    <x v="7"/>
    <x v="7"/>
    <x v="0"/>
  </r>
  <r>
    <x v="0"/>
    <s v="Germany"/>
    <s v="Montana"/>
    <s v="High"/>
    <x v="72"/>
    <n v="5"/>
    <n v="350"/>
    <n v="268100"/>
    <n v="29491"/>
    <n v="238609"/>
    <n v="199160"/>
    <n v="39449"/>
    <d v="2014-01-01T00:00:00"/>
    <x v="7"/>
    <x v="7"/>
    <x v="0"/>
  </r>
  <r>
    <x v="2"/>
    <s v="Canada"/>
    <s v="Paseo"/>
    <s v="High"/>
    <x v="345"/>
    <n v="10"/>
    <n v="300"/>
    <n v="261900"/>
    <n v="28809"/>
    <n v="233091"/>
    <n v="218250"/>
    <n v="14841"/>
    <d v="2014-01-01T00:00:00"/>
    <x v="7"/>
    <x v="7"/>
    <x v="0"/>
  </r>
  <r>
    <x v="3"/>
    <s v="France"/>
    <s v="VTT"/>
    <s v="High"/>
    <x v="346"/>
    <n v="250"/>
    <n v="12"/>
    <n v="20808"/>
    <n v="2288.88"/>
    <n v="18519.12"/>
    <n v="5202"/>
    <n v="13317.119999999999"/>
    <d v="2014-01-01T00:00:00"/>
    <x v="7"/>
    <x v="7"/>
    <x v="0"/>
  </r>
  <r>
    <x v="4"/>
    <s v="Mexico"/>
    <s v="VTT"/>
    <s v="High"/>
    <x v="347"/>
    <n v="250"/>
    <n v="125"/>
    <n v="69250"/>
    <n v="7617.5"/>
    <n v="61632.5"/>
    <n v="66480"/>
    <n v="-4847.5"/>
    <d v="2014-01-01T00:00:00"/>
    <x v="7"/>
    <x v="7"/>
    <x v="0"/>
  </r>
  <r>
    <x v="4"/>
    <s v="Germany"/>
    <s v="Amarilla"/>
    <s v="High"/>
    <x v="348"/>
    <n v="260"/>
    <n v="125"/>
    <n v="395625"/>
    <n v="43518.75"/>
    <n v="352106.25"/>
    <n v="379800"/>
    <n v="-27693.75"/>
    <d v="2014-01-01T00:00:00"/>
    <x v="7"/>
    <x v="7"/>
    <x v="0"/>
  </r>
  <r>
    <x v="0"/>
    <s v="Mexico"/>
    <s v="Amarilla"/>
    <s v="High"/>
    <x v="349"/>
    <n v="260"/>
    <n v="20"/>
    <n v="52580"/>
    <n v="5783.8"/>
    <n v="46796.2"/>
    <n v="26290"/>
    <n v="20506.199999999997"/>
    <d v="2014-01-01T00:00:00"/>
    <x v="7"/>
    <x v="7"/>
    <x v="0"/>
  </r>
  <r>
    <x v="2"/>
    <s v="United States of America"/>
    <s v="Paseo"/>
    <s v="High"/>
    <x v="350"/>
    <n v="10"/>
    <n v="300"/>
    <n v="1048500"/>
    <n v="125820"/>
    <n v="922680"/>
    <n v="873750"/>
    <n v="48930"/>
    <d v="2014-01-01T00:00:00"/>
    <x v="7"/>
    <x v="7"/>
    <x v="0"/>
  </r>
  <r>
    <x v="0"/>
    <s v="France"/>
    <s v="Carretera"/>
    <s v="High"/>
    <x v="351"/>
    <n v="3"/>
    <n v="20"/>
    <n v="50430"/>
    <n v="6051.6"/>
    <n v="44378.399999999994"/>
    <n v="25215"/>
    <n v="19163.399999999998"/>
    <d v="2014-01-01T00:00:00"/>
    <x v="7"/>
    <x v="7"/>
    <x v="0"/>
  </r>
  <r>
    <x v="0"/>
    <s v="United States of America"/>
    <s v="Montana"/>
    <s v="High"/>
    <x v="352"/>
    <n v="5"/>
    <n v="350"/>
    <n v="343875"/>
    <n v="44703.75"/>
    <n v="299171.25"/>
    <n v="255450"/>
    <n v="43721.25"/>
    <d v="2014-01-01T00:00:00"/>
    <x v="7"/>
    <x v="7"/>
    <x v="0"/>
  </r>
  <r>
    <x v="0"/>
    <s v="United States of America"/>
    <s v="Paseo"/>
    <s v="High"/>
    <x v="353"/>
    <n v="10"/>
    <n v="7"/>
    <n v="10069.5"/>
    <n v="1309.0350000000001"/>
    <n v="8760.4650000000001"/>
    <n v="7192.5"/>
    <n v="1567.9649999999992"/>
    <d v="2014-01-01T00:00:00"/>
    <x v="7"/>
    <x v="7"/>
    <x v="0"/>
  </r>
  <r>
    <x v="2"/>
    <s v="Germany"/>
    <s v="Paseo"/>
    <s v="High"/>
    <x v="354"/>
    <n v="10"/>
    <n v="300"/>
    <n v="242100"/>
    <n v="31473"/>
    <n v="210627"/>
    <n v="201750"/>
    <n v="8877"/>
    <d v="2014-01-01T00:00:00"/>
    <x v="7"/>
    <x v="7"/>
    <x v="0"/>
  </r>
  <r>
    <x v="1"/>
    <s v="France"/>
    <s v="Velo"/>
    <s v="High"/>
    <x v="355"/>
    <n v="120"/>
    <n v="15"/>
    <n v="59962.5"/>
    <n v="7795.125"/>
    <n v="52167.375"/>
    <n v="39975"/>
    <n v="12192.375"/>
    <d v="2014-01-01T00:00:00"/>
    <x v="7"/>
    <x v="7"/>
    <x v="0"/>
  </r>
  <r>
    <x v="4"/>
    <s v="Canada"/>
    <s v="Amarilla"/>
    <s v="High"/>
    <x v="303"/>
    <n v="260"/>
    <n v="125"/>
    <n v="207375"/>
    <n v="26958.75"/>
    <n v="180416.25"/>
    <n v="199080"/>
    <n v="-18663.75"/>
    <d v="2014-01-01T00:00:00"/>
    <x v="7"/>
    <x v="7"/>
    <x v="0"/>
  </r>
  <r>
    <x v="0"/>
    <s v="Canada"/>
    <s v="Montana"/>
    <s v="High"/>
    <x v="356"/>
    <n v="5"/>
    <n v="350"/>
    <n v="779625"/>
    <n v="109147.5"/>
    <n v="670477.5"/>
    <n v="579150"/>
    <n v="91327.5"/>
    <d v="2014-01-01T00:00:00"/>
    <x v="7"/>
    <x v="7"/>
    <x v="0"/>
  </r>
  <r>
    <x v="0"/>
    <s v="Canada"/>
    <s v="Paseo"/>
    <s v="None"/>
    <x v="357"/>
    <n v="10"/>
    <n v="20"/>
    <n v="5840"/>
    <n v="0"/>
    <n v="5840"/>
    <n v="2920"/>
    <n v="2920"/>
    <d v="2014-02-01T00:00:00"/>
    <x v="8"/>
    <x v="8"/>
    <x v="0"/>
  </r>
  <r>
    <x v="1"/>
    <s v="Mexico"/>
    <s v="Paseo"/>
    <s v="None"/>
    <x v="358"/>
    <n v="10"/>
    <n v="15"/>
    <n v="14610"/>
    <n v="0"/>
    <n v="14610"/>
    <n v="9740"/>
    <n v="4870"/>
    <d v="2014-02-01T00:00:00"/>
    <x v="8"/>
    <x v="8"/>
    <x v="0"/>
  </r>
  <r>
    <x v="4"/>
    <s v="France"/>
    <s v="Velo"/>
    <s v="None"/>
    <x v="174"/>
    <n v="120"/>
    <n v="125"/>
    <n v="225500"/>
    <n v="0"/>
    <n v="225500"/>
    <n v="216480"/>
    <n v="9020"/>
    <d v="2014-02-01T00:00:00"/>
    <x v="8"/>
    <x v="8"/>
    <x v="0"/>
  </r>
  <r>
    <x v="2"/>
    <s v="Canada"/>
    <s v="VTT"/>
    <s v="None"/>
    <x v="359"/>
    <n v="250"/>
    <n v="300"/>
    <n v="600300"/>
    <n v="0"/>
    <n v="600300"/>
    <n v="500250"/>
    <n v="100050"/>
    <d v="2014-02-01T00:00:00"/>
    <x v="8"/>
    <x v="8"/>
    <x v="0"/>
  </r>
  <r>
    <x v="0"/>
    <s v="France"/>
    <s v="Amarilla"/>
    <s v="None"/>
    <x v="360"/>
    <n v="260"/>
    <n v="350"/>
    <n v="962500"/>
    <n v="0"/>
    <n v="962500"/>
    <n v="715000"/>
    <n v="247500"/>
    <d v="2014-02-01T00:00:00"/>
    <x v="8"/>
    <x v="8"/>
    <x v="0"/>
  </r>
  <r>
    <x v="1"/>
    <s v="France"/>
    <s v="Paseo"/>
    <s v="Low"/>
    <x v="361"/>
    <n v="10"/>
    <n v="15"/>
    <n v="34440"/>
    <n v="344.4"/>
    <n v="34095.599999999999"/>
    <n v="22960"/>
    <n v="11135.599999999999"/>
    <d v="2014-02-01T00:00:00"/>
    <x v="8"/>
    <x v="8"/>
    <x v="0"/>
  </r>
  <r>
    <x v="3"/>
    <s v="United States of America"/>
    <s v="Carretera"/>
    <s v="Low"/>
    <x v="362"/>
    <n v="3"/>
    <n v="12"/>
    <n v="22296"/>
    <n v="222.96"/>
    <n v="22073.040000000001"/>
    <n v="5574"/>
    <n v="16499.04"/>
    <d v="2014-02-01T00:00:00"/>
    <x v="8"/>
    <x v="8"/>
    <x v="0"/>
  </r>
  <r>
    <x v="1"/>
    <s v="United States of America"/>
    <s v="Paseo"/>
    <s v="Low"/>
    <x v="88"/>
    <n v="10"/>
    <n v="15"/>
    <n v="22710"/>
    <n v="227.1"/>
    <n v="22482.9"/>
    <n v="15140"/>
    <n v="7342.9000000000015"/>
    <d v="2014-02-01T00:00:00"/>
    <x v="8"/>
    <x v="8"/>
    <x v="0"/>
  </r>
  <r>
    <x v="1"/>
    <s v="Canada"/>
    <s v="Paseo"/>
    <s v="Low"/>
    <x v="363"/>
    <n v="10"/>
    <n v="15"/>
    <n v="35445"/>
    <n v="708.9"/>
    <n v="34736.1"/>
    <n v="23630"/>
    <n v="11106.099999999999"/>
    <d v="2014-02-01T00:00:00"/>
    <x v="8"/>
    <x v="8"/>
    <x v="0"/>
  </r>
  <r>
    <x v="0"/>
    <s v="Germany"/>
    <s v="Montana"/>
    <s v="Low"/>
    <x v="364"/>
    <n v="5"/>
    <n v="7"/>
    <n v="13706"/>
    <n v="411.18"/>
    <n v="13294.82"/>
    <n v="9790"/>
    <n v="3504.8199999999997"/>
    <d v="2014-02-01T00:00:00"/>
    <x v="8"/>
    <x v="8"/>
    <x v="0"/>
  </r>
  <r>
    <x v="2"/>
    <s v="United States of America"/>
    <s v="VTT"/>
    <s v="Low"/>
    <x v="230"/>
    <n v="250"/>
    <n v="300"/>
    <n v="853200"/>
    <n v="25596"/>
    <n v="827604"/>
    <n v="711000"/>
    <n v="116604"/>
    <d v="2014-02-01T00:00:00"/>
    <x v="8"/>
    <x v="8"/>
    <x v="0"/>
  </r>
  <r>
    <x v="0"/>
    <s v="Mexico"/>
    <s v="Amarilla"/>
    <s v="Low"/>
    <x v="365"/>
    <n v="260"/>
    <n v="350"/>
    <n v="652750"/>
    <n v="26110"/>
    <n v="626640"/>
    <n v="484900"/>
    <n v="141740"/>
    <d v="2014-02-01T00:00:00"/>
    <x v="8"/>
    <x v="8"/>
    <x v="0"/>
  </r>
  <r>
    <x v="3"/>
    <s v="France"/>
    <s v="Carretera"/>
    <s v="Medium"/>
    <x v="365"/>
    <n v="3"/>
    <n v="12"/>
    <n v="22380"/>
    <n v="1119"/>
    <n v="21261"/>
    <n v="5595"/>
    <n v="15666"/>
    <d v="2014-02-01T00:00:00"/>
    <x v="8"/>
    <x v="8"/>
    <x v="0"/>
  </r>
  <r>
    <x v="3"/>
    <s v="Germany"/>
    <s v="Carretera"/>
    <s v="Medium"/>
    <x v="366"/>
    <n v="3"/>
    <n v="12"/>
    <n v="13392"/>
    <n v="669.6"/>
    <n v="12722.4"/>
    <n v="3348"/>
    <n v="9374.4"/>
    <d v="2014-02-01T00:00:00"/>
    <x v="8"/>
    <x v="8"/>
    <x v="0"/>
  </r>
  <r>
    <x v="0"/>
    <s v="France"/>
    <s v="Paseo"/>
    <s v="Medium"/>
    <x v="367"/>
    <n v="10"/>
    <n v="20"/>
    <n v="26060"/>
    <n v="1303"/>
    <n v="24757"/>
    <n v="13030"/>
    <n v="11727"/>
    <d v="2014-02-01T00:00:00"/>
    <x v="8"/>
    <x v="8"/>
    <x v="0"/>
  </r>
  <r>
    <x v="4"/>
    <s v="Germany"/>
    <s v="Velo"/>
    <s v="Medium"/>
    <x v="354"/>
    <n v="120"/>
    <n v="125"/>
    <n v="100875"/>
    <n v="5043.75"/>
    <n v="95831.25"/>
    <n v="96840"/>
    <n v="-1008.75"/>
    <d v="2014-02-01T00:00:00"/>
    <x v="8"/>
    <x v="8"/>
    <x v="0"/>
  </r>
  <r>
    <x v="0"/>
    <s v="Germany"/>
    <s v="Amarilla"/>
    <s v="Medium"/>
    <x v="368"/>
    <n v="260"/>
    <n v="350"/>
    <n v="472500"/>
    <n v="23625"/>
    <n v="448875"/>
    <n v="351000"/>
    <n v="97875"/>
    <d v="2014-02-01T00:00:00"/>
    <x v="8"/>
    <x v="8"/>
    <x v="0"/>
  </r>
  <r>
    <x v="4"/>
    <s v="Canada"/>
    <s v="Velo"/>
    <s v="Medium"/>
    <x v="369"/>
    <n v="120"/>
    <n v="125"/>
    <n v="119000"/>
    <n v="7140"/>
    <n v="111860"/>
    <n v="114240"/>
    <n v="-2380"/>
    <d v="2014-02-01T00:00:00"/>
    <x v="8"/>
    <x v="8"/>
    <x v="0"/>
  </r>
  <r>
    <x v="4"/>
    <s v="United States of America"/>
    <s v="Velo"/>
    <s v="Medium"/>
    <x v="370"/>
    <n v="120"/>
    <n v="125"/>
    <n v="344375"/>
    <n v="20662.5"/>
    <n v="323712.5"/>
    <n v="330600"/>
    <n v="-6887.5"/>
    <d v="2014-02-01T00:00:00"/>
    <x v="8"/>
    <x v="8"/>
    <x v="0"/>
  </r>
  <r>
    <x v="3"/>
    <s v="Mexico"/>
    <s v="Carretera"/>
    <s v="Medium"/>
    <x v="98"/>
    <n v="3"/>
    <n v="12"/>
    <n v="8724"/>
    <n v="610.67999999999995"/>
    <n v="8113.32"/>
    <n v="2181"/>
    <n v="5932.32"/>
    <d v="2014-02-01T00:00:00"/>
    <x v="8"/>
    <x v="8"/>
    <x v="0"/>
  </r>
  <r>
    <x v="2"/>
    <s v="France"/>
    <s v="VTT"/>
    <s v="Medium"/>
    <x v="371"/>
    <n v="250"/>
    <n v="300"/>
    <n v="287700"/>
    <n v="20139"/>
    <n v="267561"/>
    <n v="239750"/>
    <n v="27811"/>
    <d v="2014-02-01T00:00:00"/>
    <x v="8"/>
    <x v="8"/>
    <x v="0"/>
  </r>
  <r>
    <x v="2"/>
    <s v="Mexico"/>
    <s v="VTT"/>
    <s v="Medium"/>
    <x v="372"/>
    <n v="250"/>
    <n v="300"/>
    <n v="824100"/>
    <n v="57687"/>
    <n v="766413"/>
    <n v="686750"/>
    <n v="79663"/>
    <d v="2014-02-01T00:00:00"/>
    <x v="8"/>
    <x v="8"/>
    <x v="0"/>
  </r>
  <r>
    <x v="0"/>
    <s v="Canada"/>
    <s v="Montana"/>
    <s v="Medium"/>
    <x v="373"/>
    <n v="5"/>
    <n v="7"/>
    <n v="3416"/>
    <n v="273.27999999999997"/>
    <n v="3142.7200000000003"/>
    <n v="2440"/>
    <n v="702.72000000000025"/>
    <d v="2014-02-01T00:00:00"/>
    <x v="8"/>
    <x v="8"/>
    <x v="0"/>
  </r>
  <r>
    <x v="2"/>
    <s v="Germany"/>
    <s v="VTT"/>
    <s v="Medium"/>
    <x v="374"/>
    <n v="250"/>
    <n v="300"/>
    <n v="797700"/>
    <n v="71793"/>
    <n v="725907"/>
    <n v="664750"/>
    <n v="61157"/>
    <d v="2014-02-01T00:00:00"/>
    <x v="8"/>
    <x v="8"/>
    <x v="0"/>
  </r>
  <r>
    <x v="0"/>
    <s v="Canada"/>
    <s v="Amarilla"/>
    <s v="High"/>
    <x v="375"/>
    <n v="260"/>
    <n v="350"/>
    <n v="784000"/>
    <n v="78400"/>
    <n v="705600"/>
    <n v="582400"/>
    <n v="123200"/>
    <d v="2014-02-01T00:00:00"/>
    <x v="8"/>
    <x v="8"/>
    <x v="0"/>
  </r>
  <r>
    <x v="3"/>
    <s v="Canada"/>
    <s v="Carretera"/>
    <s v="High"/>
    <x v="376"/>
    <n v="3"/>
    <n v="12"/>
    <n v="23244"/>
    <n v="2556.84"/>
    <n v="20687.16"/>
    <n v="5811"/>
    <n v="14876.16"/>
    <d v="2014-02-01T00:00:00"/>
    <x v="8"/>
    <x v="8"/>
    <x v="0"/>
  </r>
  <r>
    <x v="0"/>
    <s v="United States of America"/>
    <s v="Amarilla"/>
    <s v="High"/>
    <x v="377"/>
    <n v="260"/>
    <n v="350"/>
    <n v="94500"/>
    <n v="11340"/>
    <n v="83160"/>
    <n v="70200"/>
    <n v="12960"/>
    <d v="2014-02-01T00:00:00"/>
    <x v="8"/>
    <x v="8"/>
    <x v="0"/>
  </r>
  <r>
    <x v="0"/>
    <s v="United States of America"/>
    <s v="Montana"/>
    <s v="High"/>
    <x v="378"/>
    <n v="5"/>
    <n v="7"/>
    <n v="9086"/>
    <n v="1181.18"/>
    <n v="7904.82"/>
    <n v="6490"/>
    <n v="1414.8199999999997"/>
    <d v="2014-02-01T00:00:00"/>
    <x v="8"/>
    <x v="8"/>
    <x v="0"/>
  </r>
  <r>
    <x v="0"/>
    <s v="United States of America"/>
    <s v="Paseo"/>
    <s v="High"/>
    <x v="379"/>
    <n v="10"/>
    <n v="20"/>
    <n v="52820"/>
    <n v="6866.6"/>
    <n v="45953.4"/>
    <n v="26410"/>
    <n v="19543.400000000001"/>
    <d v="2014-02-01T00:00:00"/>
    <x v="8"/>
    <x v="8"/>
    <x v="0"/>
  </r>
  <r>
    <x v="0"/>
    <s v="Germany"/>
    <s v="Paseo"/>
    <s v="High"/>
    <x v="380"/>
    <n v="10"/>
    <n v="20"/>
    <n v="54160"/>
    <n v="7040.8"/>
    <n v="47119.199999999997"/>
    <n v="27080"/>
    <n v="20039.199999999997"/>
    <d v="2014-02-01T00:00:00"/>
    <x v="8"/>
    <x v="8"/>
    <x v="0"/>
  </r>
  <r>
    <x v="0"/>
    <s v="France"/>
    <s v="Montana"/>
    <s v="High"/>
    <x v="381"/>
    <n v="5"/>
    <n v="7"/>
    <n v="2051"/>
    <n v="287.14"/>
    <n v="1763.8600000000001"/>
    <n v="1465"/>
    <n v="298.86000000000013"/>
    <d v="2014-02-01T00:00:00"/>
    <x v="8"/>
    <x v="8"/>
    <x v="0"/>
  </r>
  <r>
    <x v="1"/>
    <s v="Germany"/>
    <s v="Paseo"/>
    <s v="High"/>
    <x v="382"/>
    <n v="10"/>
    <n v="15"/>
    <n v="4170"/>
    <n v="583.79999999999995"/>
    <n v="3586.2"/>
    <n v="2780"/>
    <n v="806.19999999999982"/>
    <d v="2014-02-01T00:00:00"/>
    <x v="8"/>
    <x v="8"/>
    <x v="0"/>
  </r>
  <r>
    <x v="0"/>
    <s v="Mexico"/>
    <s v="Paseo"/>
    <s v="High"/>
    <x v="383"/>
    <n v="10"/>
    <n v="20"/>
    <n v="5200"/>
    <n v="728"/>
    <n v="4472"/>
    <n v="2600"/>
    <n v="1872"/>
    <d v="2014-02-01T00:00:00"/>
    <x v="8"/>
    <x v="8"/>
    <x v="0"/>
  </r>
  <r>
    <x v="4"/>
    <s v="Mexico"/>
    <s v="Velo"/>
    <s v="High"/>
    <x v="384"/>
    <n v="120"/>
    <n v="125"/>
    <n v="196875"/>
    <n v="27562.5"/>
    <n v="169312.5"/>
    <n v="189000"/>
    <n v="-19687.5"/>
    <d v="2014-02-01T00:00:00"/>
    <x v="8"/>
    <x v="8"/>
    <x v="0"/>
  </r>
  <r>
    <x v="0"/>
    <s v="Mexico"/>
    <s v="Montana"/>
    <s v="High"/>
    <x v="385"/>
    <n v="5"/>
    <n v="7"/>
    <n v="9576"/>
    <n v="1436.4"/>
    <n v="8139.6"/>
    <n v="6840"/>
    <n v="1299.6000000000004"/>
    <d v="2014-02-01T00:00:00"/>
    <x v="8"/>
    <x v="8"/>
    <x v="0"/>
  </r>
  <r>
    <x v="0"/>
    <s v="Germany"/>
    <s v="Carretera"/>
    <s v="None"/>
    <x v="190"/>
    <n v="3"/>
    <n v="350"/>
    <n v="529550"/>
    <n v="0"/>
    <n v="529550"/>
    <n v="393380"/>
    <n v="136170"/>
    <d v="2014-12-01T00:00:00"/>
    <x v="9"/>
    <x v="9"/>
    <x v="0"/>
  </r>
  <r>
    <x v="1"/>
    <s v="United States of America"/>
    <s v="Montana"/>
    <s v="None"/>
    <x v="386"/>
    <n v="5"/>
    <n v="15"/>
    <n v="9225"/>
    <n v="0"/>
    <n v="9225"/>
    <n v="6150"/>
    <n v="3075"/>
    <d v="2014-12-01T00:00:00"/>
    <x v="9"/>
    <x v="9"/>
    <x v="0"/>
  </r>
  <r>
    <x v="1"/>
    <s v="Canada"/>
    <s v="Paseo"/>
    <s v="None"/>
    <x v="387"/>
    <n v="10"/>
    <n v="15"/>
    <n v="32280"/>
    <n v="0"/>
    <n v="32280"/>
    <n v="21520"/>
    <n v="10760"/>
    <d v="2013-12-01T00:00:00"/>
    <x v="9"/>
    <x v="9"/>
    <x v="1"/>
  </r>
  <r>
    <x v="0"/>
    <s v="Canada"/>
    <s v="Paseo"/>
    <s v="None"/>
    <x v="388"/>
    <n v="10"/>
    <n v="20"/>
    <n v="36340"/>
    <n v="0"/>
    <n v="36340"/>
    <n v="18170"/>
    <n v="18170"/>
    <d v="2014-12-01T00:00:00"/>
    <x v="9"/>
    <x v="9"/>
    <x v="0"/>
  </r>
  <r>
    <x v="0"/>
    <s v="Germany"/>
    <s v="Paseo"/>
    <s v="None"/>
    <x v="190"/>
    <n v="10"/>
    <n v="350"/>
    <n v="529550"/>
    <n v="0"/>
    <n v="529550"/>
    <n v="393380"/>
    <n v="136170"/>
    <d v="2014-12-01T00:00:00"/>
    <x v="9"/>
    <x v="9"/>
    <x v="0"/>
  </r>
  <r>
    <x v="0"/>
    <s v="Canada"/>
    <s v="VTT"/>
    <s v="None"/>
    <x v="388"/>
    <n v="250"/>
    <n v="20"/>
    <n v="36340"/>
    <n v="0"/>
    <n v="36340"/>
    <n v="18170"/>
    <n v="18170"/>
    <d v="2014-12-01T00:00:00"/>
    <x v="9"/>
    <x v="9"/>
    <x v="0"/>
  </r>
  <r>
    <x v="1"/>
    <s v="United States of America"/>
    <s v="Amarilla"/>
    <s v="None"/>
    <x v="386"/>
    <n v="260"/>
    <n v="15"/>
    <n v="9225"/>
    <n v="0"/>
    <n v="9225"/>
    <n v="6150"/>
    <n v="3075"/>
    <d v="2014-12-01T00:00:00"/>
    <x v="9"/>
    <x v="9"/>
    <x v="0"/>
  </r>
  <r>
    <x v="0"/>
    <s v="France"/>
    <s v="Carretera"/>
    <s v="Low"/>
    <x v="389"/>
    <n v="3"/>
    <n v="350"/>
    <n v="754250"/>
    <n v="7542.5"/>
    <n v="746707.5"/>
    <n v="560300"/>
    <n v="186407.5"/>
    <d v="2014-12-01T00:00:00"/>
    <x v="9"/>
    <x v="9"/>
    <x v="0"/>
  </r>
  <r>
    <x v="0"/>
    <s v="France"/>
    <s v="Paseo"/>
    <s v="Low"/>
    <x v="389"/>
    <n v="10"/>
    <n v="350"/>
    <n v="754250"/>
    <n v="7542.5"/>
    <n v="746707.5"/>
    <n v="560300"/>
    <n v="186407.5"/>
    <d v="2014-12-01T00:00:00"/>
    <x v="9"/>
    <x v="9"/>
    <x v="0"/>
  </r>
  <r>
    <x v="0"/>
    <s v="Canada"/>
    <s v="Carretera"/>
    <s v="Low"/>
    <x v="390"/>
    <n v="3"/>
    <n v="350"/>
    <n v="998200"/>
    <n v="19964"/>
    <n v="978236"/>
    <n v="741520"/>
    <n v="236716"/>
    <d v="2014-12-01T00:00:00"/>
    <x v="9"/>
    <x v="9"/>
    <x v="0"/>
  </r>
  <r>
    <x v="2"/>
    <s v="Canada"/>
    <s v="Paseo"/>
    <s v="Low"/>
    <x v="391"/>
    <n v="10"/>
    <n v="300"/>
    <n v="574800"/>
    <n v="11496"/>
    <n v="563304"/>
    <n v="479000"/>
    <n v="84304"/>
    <d v="2014-12-01T00:00:00"/>
    <x v="9"/>
    <x v="9"/>
    <x v="0"/>
  </r>
  <r>
    <x v="0"/>
    <s v="Canada"/>
    <s v="Paseo"/>
    <s v="Low"/>
    <x v="390"/>
    <n v="10"/>
    <n v="350"/>
    <n v="998200"/>
    <n v="19964"/>
    <n v="978236"/>
    <n v="741520"/>
    <n v="236716"/>
    <d v="2014-12-01T00:00:00"/>
    <x v="9"/>
    <x v="9"/>
    <x v="0"/>
  </r>
  <r>
    <x v="4"/>
    <s v="Canada"/>
    <s v="Paseo"/>
    <s v="Low"/>
    <x v="392"/>
    <n v="10"/>
    <n v="125"/>
    <n v="341125"/>
    <n v="6822.5"/>
    <n v="334302.5"/>
    <n v="327480"/>
    <n v="6822.5"/>
    <d v="2014-12-01T00:00:00"/>
    <x v="9"/>
    <x v="9"/>
    <x v="0"/>
  </r>
  <r>
    <x v="1"/>
    <s v="United States of America"/>
    <s v="Paseo"/>
    <s v="Low"/>
    <x v="393"/>
    <n v="10"/>
    <n v="15"/>
    <n v="28875"/>
    <n v="577.5"/>
    <n v="28297.5"/>
    <n v="19250"/>
    <n v="9047.5"/>
    <d v="2013-12-01T00:00:00"/>
    <x v="9"/>
    <x v="9"/>
    <x v="1"/>
  </r>
  <r>
    <x v="0"/>
    <s v="United States of America"/>
    <s v="Paseo"/>
    <s v="Low"/>
    <x v="394"/>
    <n v="10"/>
    <n v="7"/>
    <n v="14091"/>
    <n v="281.82"/>
    <n v="13809.18"/>
    <n v="10065"/>
    <n v="3744.1800000000003"/>
    <d v="2013-12-01T00:00:00"/>
    <x v="9"/>
    <x v="9"/>
    <x v="1"/>
  </r>
  <r>
    <x v="3"/>
    <s v="France"/>
    <s v="Paseo"/>
    <s v="Low"/>
    <x v="395"/>
    <n v="10"/>
    <n v="12"/>
    <n v="12660"/>
    <n v="253.2"/>
    <n v="12406.8"/>
    <n v="3165"/>
    <n v="9241.7999999999993"/>
    <d v="2014-12-01T00:00:00"/>
    <x v="9"/>
    <x v="9"/>
    <x v="0"/>
  </r>
  <r>
    <x v="3"/>
    <s v="Mexico"/>
    <s v="Paseo"/>
    <s v="Low"/>
    <x v="396"/>
    <n v="10"/>
    <n v="12"/>
    <n v="13008"/>
    <n v="260.16000000000003"/>
    <n v="12747.84"/>
    <n v="3252"/>
    <n v="9495.84"/>
    <d v="2014-12-01T00:00:00"/>
    <x v="9"/>
    <x v="9"/>
    <x v="0"/>
  </r>
  <r>
    <x v="3"/>
    <s v="France"/>
    <s v="Velo"/>
    <s v="Low"/>
    <x v="395"/>
    <n v="120"/>
    <n v="12"/>
    <n v="12660"/>
    <n v="253.2"/>
    <n v="12406.8"/>
    <n v="3165"/>
    <n v="9241.7999999999993"/>
    <d v="2014-12-01T00:00:00"/>
    <x v="9"/>
    <x v="9"/>
    <x v="0"/>
  </r>
  <r>
    <x v="0"/>
    <s v="Mexico"/>
    <s v="Velo"/>
    <s v="Low"/>
    <x v="14"/>
    <n v="120"/>
    <n v="20"/>
    <n v="10880"/>
    <n v="217.6"/>
    <n v="10662.4"/>
    <n v="5440"/>
    <n v="5222.3999999999996"/>
    <d v="2013-12-01T00:00:00"/>
    <x v="9"/>
    <x v="9"/>
    <x v="1"/>
  </r>
  <r>
    <x v="3"/>
    <s v="Mexico"/>
    <s v="Velo"/>
    <s v="Low"/>
    <x v="396"/>
    <n v="120"/>
    <n v="12"/>
    <n v="13008"/>
    <n v="260.16000000000003"/>
    <n v="12747.84"/>
    <n v="3252"/>
    <n v="9495.84"/>
    <d v="2014-12-01T00:00:00"/>
    <x v="9"/>
    <x v="9"/>
    <x v="0"/>
  </r>
  <r>
    <x v="4"/>
    <s v="Canada"/>
    <s v="VTT"/>
    <s v="Low"/>
    <x v="392"/>
    <n v="250"/>
    <n v="125"/>
    <n v="341125"/>
    <n v="6822.5"/>
    <n v="334302.5"/>
    <n v="327480"/>
    <n v="6822.5"/>
    <d v="2014-12-01T00:00:00"/>
    <x v="9"/>
    <x v="9"/>
    <x v="0"/>
  </r>
  <r>
    <x v="0"/>
    <s v="United States of America"/>
    <s v="VTT"/>
    <s v="Low"/>
    <x v="397"/>
    <n v="250"/>
    <n v="350"/>
    <n v="93100"/>
    <n v="1862"/>
    <n v="91238"/>
    <n v="69160"/>
    <n v="22078"/>
    <d v="2013-12-01T00:00:00"/>
    <x v="9"/>
    <x v="9"/>
    <x v="1"/>
  </r>
  <r>
    <x v="0"/>
    <s v="Mexico"/>
    <s v="VTT"/>
    <s v="Low"/>
    <x v="398"/>
    <n v="250"/>
    <n v="350"/>
    <n v="679000"/>
    <n v="13580"/>
    <n v="665420"/>
    <n v="504400"/>
    <n v="161020"/>
    <d v="2013-12-01T00:00:00"/>
    <x v="9"/>
    <x v="9"/>
    <x v="1"/>
  </r>
  <r>
    <x v="2"/>
    <s v="Canada"/>
    <s v="Amarilla"/>
    <s v="Low"/>
    <x v="391"/>
    <n v="260"/>
    <n v="300"/>
    <n v="574800"/>
    <n v="11496"/>
    <n v="563304"/>
    <n v="479000"/>
    <n v="84304"/>
    <d v="2014-12-01T00:00:00"/>
    <x v="9"/>
    <x v="9"/>
    <x v="0"/>
  </r>
  <r>
    <x v="3"/>
    <s v="Canada"/>
    <s v="Carretera"/>
    <s v="Low"/>
    <x v="399"/>
    <n v="3"/>
    <n v="12"/>
    <n v="10896"/>
    <n v="326.88"/>
    <n v="10569.12"/>
    <n v="2724"/>
    <n v="7845.1200000000008"/>
    <d v="2013-12-01T00:00:00"/>
    <x v="9"/>
    <x v="9"/>
    <x v="1"/>
  </r>
  <r>
    <x v="4"/>
    <s v="France"/>
    <s v="Montana"/>
    <s v="Low"/>
    <x v="400"/>
    <n v="5"/>
    <n v="125"/>
    <n v="160875"/>
    <n v="4826.25"/>
    <n v="156048.75"/>
    <n v="154440"/>
    <n v="1608.75"/>
    <d v="2014-12-01T00:00:00"/>
    <x v="9"/>
    <x v="9"/>
    <x v="0"/>
  </r>
  <r>
    <x v="4"/>
    <s v="Germany"/>
    <s v="Montana"/>
    <s v="Low"/>
    <x v="401"/>
    <n v="5"/>
    <n v="125"/>
    <n v="213250"/>
    <n v="6397.5"/>
    <n v="206852.5"/>
    <n v="204720"/>
    <n v="2132.5"/>
    <d v="2014-12-01T00:00:00"/>
    <x v="9"/>
    <x v="9"/>
    <x v="0"/>
  </r>
  <r>
    <x v="4"/>
    <s v="France"/>
    <s v="Paseo"/>
    <s v="Low"/>
    <x v="400"/>
    <n v="10"/>
    <n v="125"/>
    <n v="160875"/>
    <n v="4826.25"/>
    <n v="156048.75"/>
    <n v="154440"/>
    <n v="1608.75"/>
    <d v="2014-12-01T00:00:00"/>
    <x v="9"/>
    <x v="9"/>
    <x v="0"/>
  </r>
  <r>
    <x v="4"/>
    <s v="Germany"/>
    <s v="Paseo"/>
    <s v="Low"/>
    <x v="401"/>
    <n v="10"/>
    <n v="125"/>
    <n v="213250"/>
    <n v="6397.5"/>
    <n v="206852.5"/>
    <n v="204720"/>
    <n v="2132.5"/>
    <d v="2014-12-01T00:00:00"/>
    <x v="9"/>
    <x v="9"/>
    <x v="0"/>
  </r>
  <r>
    <x v="1"/>
    <s v="France"/>
    <s v="Paseo"/>
    <s v="Low"/>
    <x v="402"/>
    <n v="10"/>
    <n v="15"/>
    <n v="33915"/>
    <n v="1356.6"/>
    <n v="32558.400000000001"/>
    <n v="22610"/>
    <n v="9948.4000000000015"/>
    <d v="2013-12-01T00:00:00"/>
    <x v="9"/>
    <x v="9"/>
    <x v="1"/>
  </r>
  <r>
    <x v="0"/>
    <s v="United States of America"/>
    <s v="Carretera"/>
    <s v="Low"/>
    <x v="403"/>
    <n v="3"/>
    <n v="350"/>
    <n v="95900"/>
    <n v="3836"/>
    <n v="92064"/>
    <n v="71240"/>
    <n v="20824"/>
    <d v="2014-12-01T00:00:00"/>
    <x v="9"/>
    <x v="9"/>
    <x v="0"/>
  </r>
  <r>
    <x v="4"/>
    <s v="Mexico"/>
    <s v="Montana"/>
    <s v="Low"/>
    <x v="404"/>
    <n v="5"/>
    <n v="125"/>
    <n v="142250"/>
    <n v="5690"/>
    <n v="136560"/>
    <n v="136560"/>
    <n v="0"/>
    <d v="2014-12-01T00:00:00"/>
    <x v="9"/>
    <x v="9"/>
    <x v="0"/>
  </r>
  <r>
    <x v="0"/>
    <s v="United States of America"/>
    <s v="Paseo"/>
    <s v="Low"/>
    <x v="403"/>
    <n v="10"/>
    <n v="350"/>
    <n v="95900"/>
    <n v="3836"/>
    <n v="92064"/>
    <n v="71240"/>
    <n v="20824"/>
    <d v="2014-12-01T00:00:00"/>
    <x v="9"/>
    <x v="9"/>
    <x v="0"/>
  </r>
  <r>
    <x v="4"/>
    <s v="Mexico"/>
    <s v="Paseo"/>
    <s v="Low"/>
    <x v="404"/>
    <n v="10"/>
    <n v="125"/>
    <n v="142250"/>
    <n v="5690"/>
    <n v="136560"/>
    <n v="136560"/>
    <n v="0"/>
    <d v="2014-12-01T00:00:00"/>
    <x v="9"/>
    <x v="9"/>
    <x v="0"/>
  </r>
  <r>
    <x v="0"/>
    <s v="Canada"/>
    <s v="Amarilla"/>
    <s v="Low"/>
    <x v="405"/>
    <n v="260"/>
    <n v="350"/>
    <n v="622300"/>
    <n v="24892"/>
    <n v="597408"/>
    <n v="462280"/>
    <n v="135128"/>
    <d v="2013-12-01T00:00:00"/>
    <x v="9"/>
    <x v="9"/>
    <x v="1"/>
  </r>
  <r>
    <x v="3"/>
    <s v="Canada"/>
    <s v="Paseo"/>
    <s v="Medium"/>
    <x v="406"/>
    <n v="10"/>
    <n v="12"/>
    <n v="29172"/>
    <n v="1458.6"/>
    <n v="27713.4"/>
    <n v="7293"/>
    <n v="20420.400000000001"/>
    <d v="2014-12-01T00:00:00"/>
    <x v="9"/>
    <x v="9"/>
    <x v="0"/>
  </r>
  <r>
    <x v="3"/>
    <s v="Canada"/>
    <s v="Velo"/>
    <s v="Medium"/>
    <x v="406"/>
    <n v="120"/>
    <n v="12"/>
    <n v="29172"/>
    <n v="1458.6"/>
    <n v="27713.4"/>
    <n v="7293"/>
    <n v="20420.400000000001"/>
    <d v="2014-12-01T00:00:00"/>
    <x v="9"/>
    <x v="9"/>
    <x v="0"/>
  </r>
  <r>
    <x v="0"/>
    <s v="United States of America"/>
    <s v="Carretera"/>
    <s v="Medium"/>
    <x v="407"/>
    <n v="3"/>
    <n v="7"/>
    <n v="3990"/>
    <n v="199.5"/>
    <n v="3790.5"/>
    <n v="2850"/>
    <n v="940.5"/>
    <d v="2014-12-01T00:00:00"/>
    <x v="9"/>
    <x v="9"/>
    <x v="0"/>
  </r>
  <r>
    <x v="0"/>
    <s v="France"/>
    <s v="Carretera"/>
    <s v="Medium"/>
    <x v="408"/>
    <n v="3"/>
    <n v="7"/>
    <n v="17409"/>
    <n v="870.45"/>
    <n v="16538.55"/>
    <n v="12435"/>
    <n v="4103.5499999999993"/>
    <d v="2014-12-01T00:00:00"/>
    <x v="9"/>
    <x v="9"/>
    <x v="0"/>
  </r>
  <r>
    <x v="2"/>
    <s v="Mexico"/>
    <s v="Montana"/>
    <s v="Medium"/>
    <x v="409"/>
    <n v="5"/>
    <n v="300"/>
    <n v="330000"/>
    <n v="16500"/>
    <n v="313500"/>
    <n v="275000"/>
    <n v="38500"/>
    <d v="2013-12-01T00:00:00"/>
    <x v="9"/>
    <x v="9"/>
    <x v="1"/>
  </r>
  <r>
    <x v="0"/>
    <s v="Canada"/>
    <s v="Paseo"/>
    <s v="Medium"/>
    <x v="410"/>
    <n v="10"/>
    <n v="20"/>
    <n v="36040"/>
    <n v="1802"/>
    <n v="34238"/>
    <n v="18020"/>
    <n v="16218"/>
    <d v="2013-12-01T00:00:00"/>
    <x v="9"/>
    <x v="9"/>
    <x v="1"/>
  </r>
  <r>
    <x v="0"/>
    <s v="United States of America"/>
    <s v="Paseo"/>
    <s v="Medium"/>
    <x v="411"/>
    <n v="10"/>
    <n v="20"/>
    <n v="53260"/>
    <n v="2663"/>
    <n v="50597"/>
    <n v="26630"/>
    <n v="23967"/>
    <d v="2014-12-01T00:00:00"/>
    <x v="9"/>
    <x v="9"/>
    <x v="0"/>
  </r>
  <r>
    <x v="0"/>
    <s v="France"/>
    <s v="Paseo"/>
    <s v="Medium"/>
    <x v="412"/>
    <n v="10"/>
    <n v="7"/>
    <n v="14952"/>
    <n v="747.6"/>
    <n v="14204.4"/>
    <n v="10680"/>
    <n v="3524.3999999999996"/>
    <d v="2013-12-01T00:00:00"/>
    <x v="9"/>
    <x v="9"/>
    <x v="1"/>
  </r>
  <r>
    <x v="1"/>
    <s v="Germany"/>
    <s v="Paseo"/>
    <s v="Medium"/>
    <x v="413"/>
    <n v="10"/>
    <n v="15"/>
    <n v="31740"/>
    <n v="1587"/>
    <n v="30153"/>
    <n v="21160"/>
    <n v="8993"/>
    <d v="2013-12-01T00:00:00"/>
    <x v="9"/>
    <x v="9"/>
    <x v="1"/>
  </r>
  <r>
    <x v="0"/>
    <s v="France"/>
    <s v="Velo"/>
    <s v="Medium"/>
    <x v="414"/>
    <n v="120"/>
    <n v="20"/>
    <n v="20660"/>
    <n v="1033"/>
    <n v="19627"/>
    <n v="10330"/>
    <n v="9297"/>
    <d v="2013-12-01T00:00:00"/>
    <x v="9"/>
    <x v="9"/>
    <x v="1"/>
  </r>
  <r>
    <x v="2"/>
    <s v="Germany"/>
    <s v="Velo"/>
    <s v="Medium"/>
    <x v="415"/>
    <n v="120"/>
    <n v="300"/>
    <n v="375000"/>
    <n v="18750"/>
    <n v="356250"/>
    <n v="312500"/>
    <n v="43750"/>
    <d v="2014-12-01T00:00:00"/>
    <x v="9"/>
    <x v="9"/>
    <x v="0"/>
  </r>
  <r>
    <x v="0"/>
    <s v="United States of America"/>
    <s v="VTT"/>
    <s v="Medium"/>
    <x v="411"/>
    <n v="250"/>
    <n v="20"/>
    <n v="53260"/>
    <n v="2663"/>
    <n v="50597"/>
    <n v="26630"/>
    <n v="23967"/>
    <d v="2014-12-01T00:00:00"/>
    <x v="9"/>
    <x v="9"/>
    <x v="0"/>
  </r>
  <r>
    <x v="0"/>
    <s v="United States of America"/>
    <s v="VTT"/>
    <s v="Medium"/>
    <x v="407"/>
    <n v="250"/>
    <n v="7"/>
    <n v="3990"/>
    <n v="199.5"/>
    <n v="3790.5"/>
    <n v="2850"/>
    <n v="940.5"/>
    <d v="2014-12-01T00:00:00"/>
    <x v="9"/>
    <x v="9"/>
    <x v="0"/>
  </r>
  <r>
    <x v="0"/>
    <s v="France"/>
    <s v="VTT"/>
    <s v="Medium"/>
    <x v="408"/>
    <n v="250"/>
    <n v="7"/>
    <n v="17409"/>
    <n v="870.45"/>
    <n v="16538.55"/>
    <n v="12435"/>
    <n v="4103.5499999999993"/>
    <d v="2014-12-01T00:00:00"/>
    <x v="9"/>
    <x v="9"/>
    <x v="0"/>
  </r>
  <r>
    <x v="2"/>
    <s v="Germany"/>
    <s v="Amarilla"/>
    <s v="Medium"/>
    <x v="415"/>
    <n v="260"/>
    <n v="300"/>
    <n v="375000"/>
    <n v="18750"/>
    <n v="356250"/>
    <n v="312500"/>
    <n v="43750"/>
    <d v="2014-12-01T00:00:00"/>
    <x v="9"/>
    <x v="9"/>
    <x v="0"/>
  </r>
  <r>
    <x v="4"/>
    <s v="Germany"/>
    <s v="Carretera"/>
    <s v="Medium"/>
    <x v="416"/>
    <n v="3"/>
    <n v="125"/>
    <n v="110875"/>
    <n v="6652.5"/>
    <n v="104222.5"/>
    <n v="106440"/>
    <n v="-2217.5"/>
    <d v="2013-12-01T00:00:00"/>
    <x v="9"/>
    <x v="9"/>
    <x v="1"/>
  </r>
  <r>
    <x v="2"/>
    <s v="Canada"/>
    <s v="VTT"/>
    <s v="Medium"/>
    <x v="417"/>
    <n v="250"/>
    <n v="300"/>
    <n v="730800"/>
    <n v="43848"/>
    <n v="686952"/>
    <n v="609000"/>
    <n v="77952"/>
    <d v="2013-12-01T00:00:00"/>
    <x v="9"/>
    <x v="9"/>
    <x v="1"/>
  </r>
  <r>
    <x v="0"/>
    <s v="Canada"/>
    <s v="Velo"/>
    <s v="Medium"/>
    <x v="418"/>
    <n v="120"/>
    <n v="7"/>
    <n v="11074"/>
    <n v="775.18"/>
    <n v="10298.82"/>
    <n v="7910"/>
    <n v="2388.8199999999997"/>
    <d v="2014-12-01T00:00:00"/>
    <x v="9"/>
    <x v="9"/>
    <x v="0"/>
  </r>
  <r>
    <x v="0"/>
    <s v="Canada"/>
    <s v="VTT"/>
    <s v="Medium"/>
    <x v="418"/>
    <n v="250"/>
    <n v="7"/>
    <n v="11074"/>
    <n v="775.18"/>
    <n v="10298.82"/>
    <n v="7910"/>
    <n v="2388.8199999999997"/>
    <d v="2014-12-01T00:00:00"/>
    <x v="9"/>
    <x v="9"/>
    <x v="0"/>
  </r>
  <r>
    <x v="0"/>
    <s v="Germany"/>
    <s v="Paseo"/>
    <s v="Medium"/>
    <x v="419"/>
    <n v="10"/>
    <n v="7"/>
    <n v="14875"/>
    <n v="1041.25"/>
    <n v="13833.75"/>
    <n v="10625"/>
    <n v="3208.75"/>
    <d v="2013-12-01T00:00:00"/>
    <x v="9"/>
    <x v="9"/>
    <x v="1"/>
  </r>
  <r>
    <x v="0"/>
    <s v="United States of America"/>
    <s v="Velo"/>
    <s v="Medium"/>
    <x v="420"/>
    <n v="120"/>
    <n v="20"/>
    <n v="28420"/>
    <n v="1989.4"/>
    <n v="26430.6"/>
    <n v="14210"/>
    <n v="12220.599999999999"/>
    <d v="2013-12-01T00:00:00"/>
    <x v="9"/>
    <x v="9"/>
    <x v="1"/>
  </r>
  <r>
    <x v="2"/>
    <s v="United States of America"/>
    <s v="Velo"/>
    <s v="Medium"/>
    <x v="331"/>
    <n v="120"/>
    <n v="300"/>
    <n v="411600"/>
    <n v="28812"/>
    <n v="382788"/>
    <n v="343000"/>
    <n v="39788"/>
    <d v="2014-12-01T00:00:00"/>
    <x v="9"/>
    <x v="9"/>
    <x v="0"/>
  </r>
  <r>
    <x v="0"/>
    <s v="Germany"/>
    <s v="Velo"/>
    <s v="Medium"/>
    <x v="421"/>
    <n v="120"/>
    <n v="20"/>
    <n v="11760"/>
    <n v="823.2"/>
    <n v="10936.8"/>
    <n v="5880"/>
    <n v="5056.7999999999993"/>
    <d v="2013-12-01T00:00:00"/>
    <x v="9"/>
    <x v="9"/>
    <x v="1"/>
  </r>
  <r>
    <x v="2"/>
    <s v="United States of America"/>
    <s v="Amarilla"/>
    <s v="Medium"/>
    <x v="331"/>
    <n v="260"/>
    <n v="300"/>
    <n v="411600"/>
    <n v="28812"/>
    <n v="382788"/>
    <n v="343000"/>
    <n v="39788"/>
    <d v="2014-12-01T00:00:00"/>
    <x v="9"/>
    <x v="9"/>
    <x v="0"/>
  </r>
  <r>
    <x v="0"/>
    <s v="Mexico"/>
    <s v="Carretera"/>
    <s v="Medium"/>
    <x v="422"/>
    <n v="3"/>
    <n v="350"/>
    <n v="476700"/>
    <n v="38136"/>
    <n v="438564"/>
    <n v="354120"/>
    <n v="84444"/>
    <d v="2014-12-01T00:00:00"/>
    <x v="9"/>
    <x v="9"/>
    <x v="0"/>
  </r>
  <r>
    <x v="1"/>
    <s v="Germany"/>
    <s v="Montana"/>
    <s v="Medium"/>
    <x v="423"/>
    <n v="5"/>
    <n v="15"/>
    <n v="10665"/>
    <n v="853.2"/>
    <n v="9811.7999999999993"/>
    <n v="7110"/>
    <n v="2701.7999999999993"/>
    <d v="2014-12-01T00:00:00"/>
    <x v="9"/>
    <x v="9"/>
    <x v="0"/>
  </r>
  <r>
    <x v="0"/>
    <s v="Mexico"/>
    <s v="Paseo"/>
    <s v="Medium"/>
    <x v="424"/>
    <n v="10"/>
    <n v="7"/>
    <n v="13622"/>
    <n v="1089.76"/>
    <n v="12532.24"/>
    <n v="9730"/>
    <n v="2802.24"/>
    <d v="2013-12-01T00:00:00"/>
    <x v="9"/>
    <x v="9"/>
    <x v="1"/>
  </r>
  <r>
    <x v="0"/>
    <s v="Mexico"/>
    <s v="Paseo"/>
    <s v="Medium"/>
    <x v="422"/>
    <n v="10"/>
    <n v="350"/>
    <n v="476700"/>
    <n v="38136"/>
    <n v="438564"/>
    <n v="354120"/>
    <n v="84444"/>
    <d v="2014-12-01T00:00:00"/>
    <x v="9"/>
    <x v="9"/>
    <x v="0"/>
  </r>
  <r>
    <x v="2"/>
    <s v="Mexico"/>
    <s v="Velo"/>
    <s v="Medium"/>
    <x v="425"/>
    <n v="120"/>
    <n v="300"/>
    <n v="190500"/>
    <n v="15240"/>
    <n v="175260"/>
    <n v="158750"/>
    <n v="16510"/>
    <d v="2014-12-01T00:00:00"/>
    <x v="9"/>
    <x v="9"/>
    <x v="0"/>
  </r>
  <r>
    <x v="2"/>
    <s v="United States of America"/>
    <s v="VTT"/>
    <s v="Medium"/>
    <x v="426"/>
    <n v="250"/>
    <n v="300"/>
    <n v="242400"/>
    <n v="19392"/>
    <n v="223008"/>
    <n v="202000"/>
    <n v="21008"/>
    <d v="2013-12-01T00:00:00"/>
    <x v="9"/>
    <x v="9"/>
    <x v="1"/>
  </r>
  <r>
    <x v="1"/>
    <s v="Germany"/>
    <s v="Amarilla"/>
    <s v="Medium"/>
    <x v="423"/>
    <n v="260"/>
    <n v="15"/>
    <n v="10665"/>
    <n v="853.2"/>
    <n v="9811.7999999999993"/>
    <n v="7110"/>
    <n v="2701.7999999999993"/>
    <d v="2014-12-01T00:00:00"/>
    <x v="9"/>
    <x v="9"/>
    <x v="0"/>
  </r>
  <r>
    <x v="3"/>
    <s v="Mexico"/>
    <s v="Amarilla"/>
    <s v="Medium"/>
    <x v="427"/>
    <n v="260"/>
    <n v="12"/>
    <n v="16500"/>
    <n v="1320"/>
    <n v="15180"/>
    <n v="4125"/>
    <n v="11055"/>
    <d v="2013-12-01T00:00:00"/>
    <x v="9"/>
    <x v="9"/>
    <x v="1"/>
  </r>
  <r>
    <x v="2"/>
    <s v="Mexico"/>
    <s v="Amarilla"/>
    <s v="Medium"/>
    <x v="425"/>
    <n v="260"/>
    <n v="300"/>
    <n v="190500"/>
    <n v="15240"/>
    <n v="175260"/>
    <n v="158750"/>
    <n v="16510"/>
    <d v="2014-12-01T00:00:00"/>
    <x v="9"/>
    <x v="9"/>
    <x v="0"/>
  </r>
  <r>
    <x v="0"/>
    <s v="Canada"/>
    <s v="Montana"/>
    <s v="Medium"/>
    <x v="428"/>
    <n v="5"/>
    <n v="7"/>
    <n v="11277"/>
    <n v="1014.93"/>
    <n v="10262.07"/>
    <n v="8055"/>
    <n v="2207.0699999999997"/>
    <d v="2013-12-01T00:00:00"/>
    <x v="9"/>
    <x v="9"/>
    <x v="1"/>
  </r>
  <r>
    <x v="4"/>
    <s v="United States of America"/>
    <s v="Montana"/>
    <s v="Medium"/>
    <x v="429"/>
    <n v="5"/>
    <n v="125"/>
    <n v="349625"/>
    <n v="31466.25"/>
    <n v="318158.75"/>
    <n v="335640"/>
    <n v="-17481.25"/>
    <d v="2014-12-01T00:00:00"/>
    <x v="9"/>
    <x v="9"/>
    <x v="0"/>
  </r>
  <r>
    <x v="2"/>
    <s v="Germany"/>
    <s v="Montana"/>
    <s v="Medium"/>
    <x v="430"/>
    <n v="5"/>
    <n v="300"/>
    <n v="100200"/>
    <n v="9018"/>
    <n v="91182"/>
    <n v="83500"/>
    <n v="7682"/>
    <d v="2013-12-01T00:00:00"/>
    <x v="9"/>
    <x v="9"/>
    <x v="1"/>
  </r>
  <r>
    <x v="4"/>
    <s v="United States of America"/>
    <s v="Paseo"/>
    <s v="Medium"/>
    <x v="429"/>
    <n v="10"/>
    <n v="125"/>
    <n v="349625"/>
    <n v="31466.25"/>
    <n v="318158.75"/>
    <n v="335640"/>
    <n v="-17481.25"/>
    <d v="2014-12-01T00:00:00"/>
    <x v="9"/>
    <x v="9"/>
    <x v="0"/>
  </r>
  <r>
    <x v="0"/>
    <s v="Mexico"/>
    <s v="Carretera"/>
    <s v="Medium"/>
    <x v="431"/>
    <n v="3"/>
    <n v="7"/>
    <n v="3647"/>
    <n v="328.23"/>
    <n v="3318.77"/>
    <n v="2605"/>
    <n v="713.77"/>
    <d v="2014-12-01T00:00:00"/>
    <x v="9"/>
    <x v="9"/>
    <x v="0"/>
  </r>
  <r>
    <x v="0"/>
    <s v="Mexico"/>
    <s v="VTT"/>
    <s v="Medium"/>
    <x v="431"/>
    <n v="250"/>
    <n v="7"/>
    <n v="3647"/>
    <n v="328.23"/>
    <n v="3318.77"/>
    <n v="2605"/>
    <n v="713.77"/>
    <d v="2014-12-01T00:00:00"/>
    <x v="9"/>
    <x v="9"/>
    <x v="0"/>
  </r>
  <r>
    <x v="3"/>
    <s v="France"/>
    <s v="Amarilla"/>
    <s v="Medium"/>
    <x v="432"/>
    <n v="260"/>
    <n v="12"/>
    <n v="3672"/>
    <n v="330.48"/>
    <n v="3341.52"/>
    <n v="918"/>
    <n v="2423.52"/>
    <d v="2013-12-01T00:00:00"/>
    <x v="9"/>
    <x v="9"/>
    <x v="1"/>
  </r>
  <r>
    <x v="4"/>
    <s v="France"/>
    <s v="Carretera"/>
    <s v="High"/>
    <x v="433"/>
    <n v="3"/>
    <n v="125"/>
    <n v="185250"/>
    <n v="18525"/>
    <n v="166725"/>
    <n v="177840"/>
    <n v="-11115"/>
    <d v="2013-12-01T00:00:00"/>
    <x v="9"/>
    <x v="9"/>
    <x v="1"/>
  </r>
  <r>
    <x v="1"/>
    <s v="France"/>
    <s v="Montana"/>
    <s v="High"/>
    <x v="434"/>
    <n v="5"/>
    <n v="15"/>
    <n v="31080"/>
    <n v="3108"/>
    <n v="27972"/>
    <n v="20720"/>
    <n v="7252"/>
    <d v="2014-12-01T00:00:00"/>
    <x v="9"/>
    <x v="9"/>
    <x v="0"/>
  </r>
  <r>
    <x v="4"/>
    <s v="Canada"/>
    <s v="Velo"/>
    <s v="High"/>
    <x v="391"/>
    <n v="120"/>
    <n v="125"/>
    <n v="239500"/>
    <n v="23950"/>
    <n v="215550"/>
    <n v="229920"/>
    <n v="-14370"/>
    <d v="2013-12-01T00:00:00"/>
    <x v="9"/>
    <x v="9"/>
    <x v="1"/>
  </r>
  <r>
    <x v="2"/>
    <s v="France"/>
    <s v="Velo"/>
    <s v="High"/>
    <x v="435"/>
    <n v="120"/>
    <n v="300"/>
    <n v="255900"/>
    <n v="25590"/>
    <n v="230310"/>
    <n v="213250"/>
    <n v="17060"/>
    <d v="2014-12-01T00:00:00"/>
    <x v="9"/>
    <x v="9"/>
    <x v="0"/>
  </r>
  <r>
    <x v="0"/>
    <s v="Germany"/>
    <s v="VTT"/>
    <s v="High"/>
    <x v="196"/>
    <n v="250"/>
    <n v="350"/>
    <n v="654500"/>
    <n v="65450"/>
    <n v="589050"/>
    <n v="486200"/>
    <n v="102850"/>
    <d v="2013-12-01T00:00:00"/>
    <x v="9"/>
    <x v="9"/>
    <x v="1"/>
  </r>
  <r>
    <x v="1"/>
    <s v="France"/>
    <s v="Amarilla"/>
    <s v="High"/>
    <x v="434"/>
    <n v="260"/>
    <n v="15"/>
    <n v="31080"/>
    <n v="3108"/>
    <n v="27972"/>
    <n v="20720"/>
    <n v="7252"/>
    <d v="2014-12-01T00:00:00"/>
    <x v="9"/>
    <x v="9"/>
    <x v="0"/>
  </r>
  <r>
    <x v="2"/>
    <s v="France"/>
    <s v="Amarilla"/>
    <s v="High"/>
    <x v="435"/>
    <n v="260"/>
    <n v="300"/>
    <n v="255900"/>
    <n v="25590"/>
    <n v="230310"/>
    <n v="213250"/>
    <n v="17060"/>
    <d v="2014-12-01T00:00:00"/>
    <x v="9"/>
    <x v="9"/>
    <x v="0"/>
  </r>
  <r>
    <x v="1"/>
    <s v="Mexico"/>
    <s v="Montana"/>
    <s v="High"/>
    <x v="436"/>
    <n v="5"/>
    <n v="15"/>
    <n v="32355"/>
    <n v="3559.05"/>
    <n v="28795.95"/>
    <n v="21570"/>
    <n v="7225.9500000000007"/>
    <d v="2014-12-01T00:00:00"/>
    <x v="9"/>
    <x v="9"/>
    <x v="0"/>
  </r>
  <r>
    <x v="1"/>
    <s v="Mexico"/>
    <s v="Amarilla"/>
    <s v="High"/>
    <x v="436"/>
    <n v="260"/>
    <n v="15"/>
    <n v="32355"/>
    <n v="3559.05"/>
    <n v="28795.95"/>
    <n v="21570"/>
    <n v="7225.9500000000007"/>
    <d v="2014-12-01T00:00:00"/>
    <x v="9"/>
    <x v="9"/>
    <x v="0"/>
  </r>
  <r>
    <x v="2"/>
    <s v="France"/>
    <s v="Montana"/>
    <s v="High"/>
    <x v="437"/>
    <n v="5"/>
    <n v="300"/>
    <n v="355800"/>
    <n v="42696"/>
    <n v="313104"/>
    <n v="296500"/>
    <n v="16604"/>
    <d v="2013-12-01T00:00:00"/>
    <x v="9"/>
    <x v="9"/>
    <x v="1"/>
  </r>
  <r>
    <x v="1"/>
    <s v="Mexico"/>
    <s v="Paseo"/>
    <s v="High"/>
    <x v="58"/>
    <n v="10"/>
    <n v="15"/>
    <n v="5700"/>
    <n v="684"/>
    <n v="5016"/>
    <n v="3800"/>
    <n v="1216"/>
    <d v="2013-12-01T00:00:00"/>
    <x v="9"/>
    <x v="9"/>
    <x v="1"/>
  </r>
  <r>
    <x v="0"/>
    <s v="Mexico"/>
    <s v="Paseo"/>
    <s v="High"/>
    <x v="438"/>
    <n v="10"/>
    <n v="20"/>
    <n v="24660"/>
    <n v="2959.2"/>
    <n v="21700.799999999999"/>
    <n v="12330"/>
    <n v="9370.7999999999993"/>
    <d v="2014-12-01T00:00:00"/>
    <x v="9"/>
    <x v="9"/>
    <x v="0"/>
  </r>
  <r>
    <x v="0"/>
    <s v="Mexico"/>
    <s v="VTT"/>
    <s v="High"/>
    <x v="438"/>
    <n v="250"/>
    <n v="20"/>
    <n v="24660"/>
    <n v="2959.2"/>
    <n v="21700.799999999999"/>
    <n v="12330"/>
    <n v="9370.7999999999993"/>
    <d v="2014-12-01T00:00:00"/>
    <x v="9"/>
    <x v="9"/>
    <x v="0"/>
  </r>
  <r>
    <x v="0"/>
    <s v="Germany"/>
    <s v="Paseo"/>
    <s v="High"/>
    <x v="439"/>
    <n v="10"/>
    <n v="20"/>
    <n v="30620"/>
    <n v="3674.4"/>
    <n v="26945.599999999999"/>
    <n v="15310"/>
    <n v="11635.599999999999"/>
    <d v="2014-12-01T00:00:00"/>
    <x v="9"/>
    <x v="9"/>
    <x v="0"/>
  </r>
  <r>
    <x v="0"/>
    <s v="Germany"/>
    <s v="VTT"/>
    <s v="High"/>
    <x v="439"/>
    <n v="250"/>
    <n v="20"/>
    <n v="30620"/>
    <n v="3674.4"/>
    <n v="26945.599999999999"/>
    <n v="15310"/>
    <n v="11635.599999999999"/>
    <d v="2014-12-01T00:00:00"/>
    <x v="9"/>
    <x v="9"/>
    <x v="0"/>
  </r>
  <r>
    <x v="3"/>
    <s v="Germany"/>
    <s v="Paseo"/>
    <s v="High"/>
    <x v="440"/>
    <n v="10"/>
    <n v="12"/>
    <n v="12156"/>
    <n v="1580.28"/>
    <n v="10575.72"/>
    <n v="3039"/>
    <n v="7536.7199999999993"/>
    <d v="2014-12-01T00:00:00"/>
    <x v="9"/>
    <x v="9"/>
    <x v="0"/>
  </r>
  <r>
    <x v="3"/>
    <s v="Germany"/>
    <s v="Velo"/>
    <s v="High"/>
    <x v="440"/>
    <n v="120"/>
    <n v="12"/>
    <n v="12156"/>
    <n v="1580.28"/>
    <n v="10575.72"/>
    <n v="3039"/>
    <n v="7536.7199999999993"/>
    <d v="2014-12-01T00:00:00"/>
    <x v="9"/>
    <x v="9"/>
    <x v="0"/>
  </r>
  <r>
    <x v="3"/>
    <s v="Germany"/>
    <s v="Amarilla"/>
    <s v="High"/>
    <x v="441"/>
    <n v="260"/>
    <n v="12"/>
    <n v="21240"/>
    <n v="2761.2"/>
    <n v="18478.8"/>
    <n v="5310"/>
    <n v="13168.8"/>
    <d v="2013-12-01T00:00:00"/>
    <x v="9"/>
    <x v="9"/>
    <x v="1"/>
  </r>
  <r>
    <x v="0"/>
    <s v="Germany"/>
    <s v="Carretera"/>
    <s v="High"/>
    <x v="442"/>
    <n v="3"/>
    <n v="7"/>
    <n v="1960"/>
    <n v="274.39999999999998"/>
    <n v="1685.6"/>
    <n v="1400"/>
    <n v="285.59999999999991"/>
    <d v="2014-12-01T00:00:00"/>
    <x v="9"/>
    <x v="9"/>
    <x v="0"/>
  </r>
  <r>
    <x v="0"/>
    <s v="Germany"/>
    <s v="VTT"/>
    <s v="High"/>
    <x v="442"/>
    <n v="250"/>
    <n v="7"/>
    <n v="1960"/>
    <n v="274.39999999999998"/>
    <n v="1685.6"/>
    <n v="1400"/>
    <n v="285.59999999999991"/>
    <d v="2014-12-01T00:00:00"/>
    <x v="9"/>
    <x v="9"/>
    <x v="0"/>
  </r>
  <r>
    <x v="3"/>
    <s v="United States of America"/>
    <s v="Amarilla"/>
    <s v="High"/>
    <x v="443"/>
    <n v="260"/>
    <n v="12"/>
    <n v="24180"/>
    <n v="3385.2"/>
    <n v="20794.8"/>
    <n v="6045"/>
    <n v="14749.8"/>
    <d v="2013-12-01T00:00:00"/>
    <x v="9"/>
    <x v="9"/>
    <x v="1"/>
  </r>
  <r>
    <x v="1"/>
    <s v="Canada"/>
    <s v="Carretera"/>
    <s v="High"/>
    <x v="444"/>
    <n v="3"/>
    <n v="15"/>
    <n v="34500"/>
    <n v="4830"/>
    <n v="29670"/>
    <n v="23000"/>
    <n v="6670"/>
    <d v="2014-12-01T00:00:00"/>
    <x v="9"/>
    <x v="9"/>
    <x v="0"/>
  </r>
  <r>
    <x v="4"/>
    <s v="Mexico"/>
    <s v="Carretera"/>
    <s v="High"/>
    <x v="445"/>
    <n v="3"/>
    <n v="125"/>
    <n v="352625"/>
    <n v="49367.5"/>
    <n v="303257.5"/>
    <n v="338520"/>
    <n v="-35262.5"/>
    <d v="2013-12-01T00:00:00"/>
    <x v="9"/>
    <x v="9"/>
    <x v="1"/>
  </r>
  <r>
    <x v="1"/>
    <s v="Canada"/>
    <s v="Montana"/>
    <s v="High"/>
    <x v="444"/>
    <n v="5"/>
    <n v="15"/>
    <n v="34500"/>
    <n v="4830"/>
    <n v="29670"/>
    <n v="23000"/>
    <n v="6670"/>
    <d v="2014-12-01T00:00:00"/>
    <x v="9"/>
    <x v="9"/>
    <x v="0"/>
  </r>
  <r>
    <x v="0"/>
    <s v="France"/>
    <s v="VTT"/>
    <s v="High"/>
    <x v="446"/>
    <n v="250"/>
    <n v="350"/>
    <n v="448350"/>
    <n v="62769"/>
    <n v="385581"/>
    <n v="333060"/>
    <n v="52521"/>
    <d v="2013-12-01T00:00:00"/>
    <x v="9"/>
    <x v="9"/>
    <x v="1"/>
  </r>
  <r>
    <x v="3"/>
    <s v="United States of America"/>
    <s v="Paseo"/>
    <s v="High"/>
    <x v="447"/>
    <n v="10"/>
    <n v="12"/>
    <n v="10968"/>
    <n v="1645.2"/>
    <n v="9322.7999999999993"/>
    <n v="2742"/>
    <n v="6580.7999999999993"/>
    <d v="2014-12-01T00:00:00"/>
    <x v="9"/>
    <x v="9"/>
    <x v="0"/>
  </r>
  <r>
    <x v="0"/>
    <s v="France"/>
    <s v="Paseo"/>
    <s v="High"/>
    <x v="381"/>
    <n v="10"/>
    <n v="20"/>
    <n v="5860"/>
    <n v="879"/>
    <n v="4981"/>
    <n v="2930"/>
    <n v="2051"/>
    <d v="2014-12-01T00:00:00"/>
    <x v="9"/>
    <x v="9"/>
    <x v="0"/>
  </r>
  <r>
    <x v="4"/>
    <s v="United States of America"/>
    <s v="Velo"/>
    <s v="High"/>
    <x v="448"/>
    <n v="120"/>
    <n v="125"/>
    <n v="304750"/>
    <n v="45712.5"/>
    <n v="259037.5"/>
    <n v="292560"/>
    <n v="-33522.5"/>
    <d v="2013-12-01T00:00:00"/>
    <x v="9"/>
    <x v="9"/>
    <x v="1"/>
  </r>
  <r>
    <x v="3"/>
    <s v="United States of America"/>
    <s v="Velo"/>
    <s v="High"/>
    <x v="447"/>
    <n v="120"/>
    <n v="12"/>
    <n v="10968"/>
    <n v="1645.2"/>
    <n v="9322.7999999999993"/>
    <n v="2742"/>
    <n v="6580.7999999999993"/>
    <d v="2014-12-01T00:00:00"/>
    <x v="9"/>
    <x v="9"/>
    <x v="0"/>
  </r>
  <r>
    <x v="0"/>
    <s v="France"/>
    <s v="VTT"/>
    <s v="High"/>
    <x v="381"/>
    <n v="250"/>
    <n v="20"/>
    <n v="5860"/>
    <n v="879"/>
    <n v="4981"/>
    <n v="2930"/>
    <n v="2051"/>
    <d v="2014-12-01T00:00:00"/>
    <x v="9"/>
    <x v="9"/>
    <x v="0"/>
  </r>
  <r>
    <x v="2"/>
    <s v="Mexico"/>
    <s v="Montana"/>
    <s v="None"/>
    <x v="449"/>
    <n v="5"/>
    <n v="300"/>
    <n v="287400"/>
    <n v="0"/>
    <n v="287400"/>
    <n v="239500"/>
    <n v="47900"/>
    <d v="2014-08-01T00:00:00"/>
    <x v="10"/>
    <x v="10"/>
    <x v="0"/>
  </r>
  <r>
    <x v="0"/>
    <s v="Mexico"/>
    <s v="Paseo"/>
    <s v="None"/>
    <x v="450"/>
    <n v="10"/>
    <n v="7"/>
    <n v="6181"/>
    <n v="0"/>
    <n v="6181"/>
    <n v="4415"/>
    <n v="1766"/>
    <d v="2014-08-01T00:00:00"/>
    <x v="10"/>
    <x v="10"/>
    <x v="0"/>
  </r>
  <r>
    <x v="4"/>
    <s v="United States of America"/>
    <s v="Velo"/>
    <s v="None"/>
    <x v="445"/>
    <n v="120"/>
    <n v="125"/>
    <n v="352625"/>
    <n v="0"/>
    <n v="352625"/>
    <n v="338520"/>
    <n v="14105"/>
    <d v="2014-08-01T00:00:00"/>
    <x v="10"/>
    <x v="10"/>
    <x v="0"/>
  </r>
  <r>
    <x v="3"/>
    <s v="United States of America"/>
    <s v="Amarilla"/>
    <s v="None"/>
    <x v="451"/>
    <n v="260"/>
    <n v="12"/>
    <n v="25692"/>
    <n v="0"/>
    <n v="25692"/>
    <n v="6423"/>
    <n v="19269"/>
    <d v="2014-08-01T00:00:00"/>
    <x v="10"/>
    <x v="10"/>
    <x v="0"/>
  </r>
  <r>
    <x v="0"/>
    <s v="Canada"/>
    <s v="Montana"/>
    <s v="Low"/>
    <x v="452"/>
    <n v="5"/>
    <n v="7"/>
    <n v="12810"/>
    <n v="128.1"/>
    <n v="12681.9"/>
    <n v="9150"/>
    <n v="3531.8999999999996"/>
    <d v="2014-08-01T00:00:00"/>
    <x v="10"/>
    <x v="10"/>
    <x v="0"/>
  </r>
  <r>
    <x v="4"/>
    <s v="Canada"/>
    <s v="Velo"/>
    <s v="Low"/>
    <x v="256"/>
    <n v="120"/>
    <n v="125"/>
    <n v="115375"/>
    <n v="1153.75"/>
    <n v="114221.25"/>
    <n v="110760"/>
    <n v="3461.25"/>
    <d v="2014-08-01T00:00:00"/>
    <x v="10"/>
    <x v="10"/>
    <x v="0"/>
  </r>
  <r>
    <x v="2"/>
    <s v="Canada"/>
    <s v="VTT"/>
    <s v="Low"/>
    <x v="453"/>
    <n v="250"/>
    <n v="300"/>
    <n v="562200"/>
    <n v="16866"/>
    <n v="545334"/>
    <n v="468500"/>
    <n v="76834"/>
    <d v="2014-08-01T00:00:00"/>
    <x v="10"/>
    <x v="10"/>
    <x v="0"/>
  </r>
  <r>
    <x v="0"/>
    <s v="Mexico"/>
    <s v="VTT"/>
    <s v="Low"/>
    <x v="454"/>
    <n v="250"/>
    <n v="350"/>
    <n v="574700"/>
    <n v="17241"/>
    <n v="557459"/>
    <n v="426920"/>
    <n v="130539"/>
    <d v="2014-08-01T00:00:00"/>
    <x v="10"/>
    <x v="10"/>
    <x v="0"/>
  </r>
  <r>
    <x v="2"/>
    <s v="Germany"/>
    <s v="Montana"/>
    <s v="Low"/>
    <x v="455"/>
    <n v="5"/>
    <n v="300"/>
    <n v="557700"/>
    <n v="22308"/>
    <n v="535392"/>
    <n v="464750"/>
    <n v="70642"/>
    <d v="2014-08-01T00:00:00"/>
    <x v="10"/>
    <x v="10"/>
    <x v="0"/>
  </r>
  <r>
    <x v="3"/>
    <s v="Mexico"/>
    <s v="Amarilla"/>
    <s v="Medium"/>
    <x v="34"/>
    <n v="260"/>
    <n v="12"/>
    <n v="13476"/>
    <n v="673.8"/>
    <n v="12802.2"/>
    <n v="3369"/>
    <n v="9433.2000000000007"/>
    <d v="2014-08-01T00:00:00"/>
    <x v="10"/>
    <x v="10"/>
    <x v="0"/>
  </r>
  <r>
    <x v="0"/>
    <s v="United States of America"/>
    <s v="Velo"/>
    <s v="Medium"/>
    <x v="456"/>
    <n v="120"/>
    <n v="20"/>
    <n v="56640"/>
    <n v="2832"/>
    <n v="53808"/>
    <n v="28320"/>
    <n v="25488"/>
    <d v="2014-08-01T00:00:00"/>
    <x v="10"/>
    <x v="10"/>
    <x v="0"/>
  </r>
  <r>
    <x v="0"/>
    <s v="France"/>
    <s v="Velo"/>
    <s v="Medium"/>
    <x v="251"/>
    <n v="120"/>
    <n v="20"/>
    <n v="31580"/>
    <n v="1579"/>
    <n v="30001"/>
    <n v="15790"/>
    <n v="14211"/>
    <d v="2014-08-01T00:00:00"/>
    <x v="10"/>
    <x v="10"/>
    <x v="0"/>
  </r>
  <r>
    <x v="0"/>
    <s v="Canada"/>
    <s v="Amarilla"/>
    <s v="Medium"/>
    <x v="200"/>
    <n v="260"/>
    <n v="350"/>
    <n v="193200"/>
    <n v="9660"/>
    <n v="183540"/>
    <n v="143520"/>
    <n v="40020"/>
    <d v="2014-08-01T00:00:00"/>
    <x v="10"/>
    <x v="10"/>
    <x v="0"/>
  </r>
  <r>
    <x v="1"/>
    <s v="United States of America"/>
    <s v="Paseo"/>
    <s v="Medium"/>
    <x v="457"/>
    <n v="10"/>
    <n v="15"/>
    <n v="32970"/>
    <n v="1978.2"/>
    <n v="30991.8"/>
    <n v="21980"/>
    <n v="9011.7999999999993"/>
    <d v="2014-08-01T00:00:00"/>
    <x v="10"/>
    <x v="10"/>
    <x v="0"/>
  </r>
  <r>
    <x v="1"/>
    <s v="Germany"/>
    <s v="Paseo"/>
    <s v="Medium"/>
    <x v="130"/>
    <n v="10"/>
    <n v="15"/>
    <n v="26145"/>
    <n v="1568.7"/>
    <n v="24576.3"/>
    <n v="17430"/>
    <n v="7146.2999999999993"/>
    <d v="2014-08-01T00:00:00"/>
    <x v="10"/>
    <x v="10"/>
    <x v="0"/>
  </r>
  <r>
    <x v="0"/>
    <s v="Germany"/>
    <s v="Velo"/>
    <s v="Medium"/>
    <x v="458"/>
    <n v="120"/>
    <n v="20"/>
    <n v="20020"/>
    <n v="1201.2"/>
    <n v="18818.8"/>
    <n v="10010"/>
    <n v="8808.7999999999993"/>
    <d v="2014-08-01T00:00:00"/>
    <x v="10"/>
    <x v="10"/>
    <x v="0"/>
  </r>
  <r>
    <x v="3"/>
    <s v="Canada"/>
    <s v="Carretera"/>
    <s v="Medium"/>
    <x v="459"/>
    <n v="3"/>
    <n v="12"/>
    <n v="22608"/>
    <n v="1582.56"/>
    <n v="21025.439999999999"/>
    <n v="5652"/>
    <n v="15373.439999999999"/>
    <d v="2014-08-01T00:00:00"/>
    <x v="10"/>
    <x v="10"/>
    <x v="0"/>
  </r>
  <r>
    <x v="1"/>
    <s v="France"/>
    <s v="Paseo"/>
    <s v="Medium"/>
    <x v="460"/>
    <n v="10"/>
    <n v="15"/>
    <n v="31515"/>
    <n v="2206.0500000000002"/>
    <n v="29308.95"/>
    <n v="21010"/>
    <n v="8298.9500000000007"/>
    <d v="2014-08-01T00:00:00"/>
    <x v="10"/>
    <x v="10"/>
    <x v="0"/>
  </r>
  <r>
    <x v="0"/>
    <s v="Mexico"/>
    <s v="Velo"/>
    <s v="Medium"/>
    <x v="461"/>
    <n v="120"/>
    <n v="20"/>
    <n v="12180"/>
    <n v="852.6"/>
    <n v="11327.4"/>
    <n v="6090"/>
    <n v="5237.3999999999996"/>
    <d v="2014-08-01T00:00:00"/>
    <x v="10"/>
    <x v="10"/>
    <x v="0"/>
  </r>
  <r>
    <x v="4"/>
    <s v="Mexico"/>
    <s v="Carretera"/>
    <s v="Medium"/>
    <x v="462"/>
    <n v="3"/>
    <n v="125"/>
    <n v="192500"/>
    <n v="15400"/>
    <n v="177100"/>
    <n v="184800"/>
    <n v="-7700"/>
    <d v="2014-08-01T00:00:00"/>
    <x v="10"/>
    <x v="10"/>
    <x v="0"/>
  </r>
  <r>
    <x v="2"/>
    <s v="France"/>
    <s v="Montana"/>
    <s v="Medium"/>
    <x v="463"/>
    <n v="5"/>
    <n v="300"/>
    <n v="468600"/>
    <n v="37488"/>
    <n v="431112"/>
    <n v="390500"/>
    <n v="40612"/>
    <d v="2014-08-01T00:00:00"/>
    <x v="10"/>
    <x v="10"/>
    <x v="0"/>
  </r>
  <r>
    <x v="0"/>
    <s v="United States of America"/>
    <s v="Paseo"/>
    <s v="Medium"/>
    <x v="464"/>
    <n v="10"/>
    <n v="7"/>
    <n v="4746"/>
    <n v="379.68"/>
    <n v="4366.32"/>
    <n v="3390"/>
    <n v="976.31999999999971"/>
    <d v="2014-08-01T00:00:00"/>
    <x v="10"/>
    <x v="10"/>
    <x v="0"/>
  </r>
  <r>
    <x v="0"/>
    <s v="Germany"/>
    <s v="Paseo"/>
    <s v="Medium"/>
    <x v="465"/>
    <n v="10"/>
    <n v="7"/>
    <n v="11186"/>
    <n v="894.88"/>
    <n v="10291.120000000001"/>
    <n v="7990"/>
    <n v="2301.1200000000008"/>
    <d v="2014-08-01T00:00:00"/>
    <x v="10"/>
    <x v="10"/>
    <x v="0"/>
  </r>
  <r>
    <x v="0"/>
    <s v="France"/>
    <s v="VTT"/>
    <s v="Medium"/>
    <x v="466"/>
    <n v="250"/>
    <n v="350"/>
    <n v="133350"/>
    <n v="10668"/>
    <n v="122682"/>
    <n v="99060"/>
    <n v="23622"/>
    <d v="2014-08-01T00:00:00"/>
    <x v="10"/>
    <x v="10"/>
    <x v="0"/>
  </r>
  <r>
    <x v="0"/>
    <s v="Germany"/>
    <s v="VTT"/>
    <s v="Medium"/>
    <x v="467"/>
    <n v="250"/>
    <n v="350"/>
    <n v="147700"/>
    <n v="11816"/>
    <n v="135884"/>
    <n v="109720"/>
    <n v="26164"/>
    <d v="2014-08-01T00:00:00"/>
    <x v="10"/>
    <x v="10"/>
    <x v="0"/>
  </r>
  <r>
    <x v="0"/>
    <s v="United States of America"/>
    <s v="VTT"/>
    <s v="High"/>
    <x v="468"/>
    <n v="250"/>
    <n v="350"/>
    <n v="982450"/>
    <n v="98245"/>
    <n v="884205"/>
    <n v="729820"/>
    <n v="154385"/>
    <d v="2014-08-01T00:00:00"/>
    <x v="10"/>
    <x v="10"/>
    <x v="0"/>
  </r>
  <r>
    <x v="3"/>
    <s v="Germany"/>
    <s v="Amarilla"/>
    <s v="High"/>
    <x v="198"/>
    <n v="260"/>
    <n v="12"/>
    <n v="30888"/>
    <n v="3088.8"/>
    <n v="27799.200000000001"/>
    <n v="7722"/>
    <n v="20077.2"/>
    <d v="2014-08-01T00:00:00"/>
    <x v="10"/>
    <x v="10"/>
    <x v="0"/>
  </r>
  <r>
    <x v="0"/>
    <s v="Canada"/>
    <s v="Paseo"/>
    <s v="High"/>
    <x v="469"/>
    <n v="10"/>
    <n v="20"/>
    <n v="47880"/>
    <n v="5266.8"/>
    <n v="42613.2"/>
    <n v="23940"/>
    <n v="18673.199999999997"/>
    <d v="2014-08-01T00:00:00"/>
    <x v="10"/>
    <x v="10"/>
    <x v="0"/>
  </r>
  <r>
    <x v="1"/>
    <s v="Mexico"/>
    <s v="Paseo"/>
    <s v="High"/>
    <x v="470"/>
    <n v="10"/>
    <n v="15"/>
    <n v="29760"/>
    <n v="3273.6"/>
    <n v="26486.400000000001"/>
    <n v="19840"/>
    <n v="6646.4000000000015"/>
    <d v="2014-08-01T00:00:00"/>
    <x v="10"/>
    <x v="10"/>
    <x v="0"/>
  </r>
  <r>
    <x v="0"/>
    <s v="France"/>
    <s v="Paseo"/>
    <s v="High"/>
    <x v="471"/>
    <n v="10"/>
    <n v="7"/>
    <n v="18872"/>
    <n v="2453.36"/>
    <n v="16418.64"/>
    <n v="13480"/>
    <n v="2938.6399999999994"/>
    <d v="2014-08-01T00:00:00"/>
    <x v="10"/>
    <x v="10"/>
    <x v="0"/>
  </r>
  <r>
    <x v="2"/>
    <s v="United States of America"/>
    <s v="VTT"/>
    <s v="High"/>
    <x v="472"/>
    <n v="250"/>
    <n v="300"/>
    <n v="762300"/>
    <n v="106722"/>
    <n v="655578"/>
    <n v="635250"/>
    <n v="20328"/>
    <d v="2014-08-01T00:00:00"/>
    <x v="10"/>
    <x v="10"/>
    <x v="0"/>
  </r>
  <r>
    <x v="3"/>
    <s v="France"/>
    <s v="Amarilla"/>
    <s v="High"/>
    <x v="263"/>
    <n v="260"/>
    <n v="12"/>
    <n v="29700"/>
    <n v="4158"/>
    <n v="25542"/>
    <n v="7425"/>
    <n v="18117"/>
    <d v="2014-08-01T00:00:00"/>
    <x v="10"/>
    <x v="10"/>
    <x v="0"/>
  </r>
  <r>
    <x v="4"/>
    <s v="France"/>
    <s v="Carretera"/>
    <s v="High"/>
    <x v="473"/>
    <n v="3"/>
    <n v="125"/>
    <n v="146750"/>
    <n v="22012.5"/>
    <n v="124737.5"/>
    <n v="140880"/>
    <n v="-16142.5"/>
    <d v="2014-08-01T00:00:00"/>
    <x v="10"/>
    <x v="10"/>
    <x v="0"/>
  </r>
  <r>
    <x v="4"/>
    <s v="Germany"/>
    <s v="Carretera"/>
    <s v="High"/>
    <x v="474"/>
    <n v="3"/>
    <n v="125"/>
    <n v="345875"/>
    <n v="51881.25"/>
    <n v="293993.75"/>
    <n v="332040"/>
    <n v="-38046.25"/>
    <d v="2014-08-01T00:00:00"/>
    <x v="10"/>
    <x v="10"/>
    <x v="0"/>
  </r>
  <r>
    <x v="1"/>
    <s v="Canada"/>
    <s v="Paseo"/>
    <s v="High"/>
    <x v="475"/>
    <n v="10"/>
    <n v="15"/>
    <n v="38385"/>
    <n v="5757.75"/>
    <n v="32627.25"/>
    <n v="25590"/>
    <n v="7037.25"/>
    <d v="2014-08-01T00:00:00"/>
    <x v="10"/>
    <x v="10"/>
    <x v="0"/>
  </r>
  <r>
    <x v="3"/>
    <s v="Germany"/>
    <s v="VTT"/>
    <s v="None"/>
    <x v="476"/>
    <n v="250"/>
    <n v="12"/>
    <n v="34056"/>
    <n v="0"/>
    <n v="34056"/>
    <n v="8514"/>
    <n v="25542"/>
    <d v="2014-04-01T00:00:00"/>
    <x v="11"/>
    <x v="11"/>
    <x v="0"/>
  </r>
  <r>
    <x v="3"/>
    <s v="United States of America"/>
    <s v="Amarilla"/>
    <s v="None"/>
    <x v="477"/>
    <n v="260"/>
    <n v="12"/>
    <n v="23436"/>
    <n v="0"/>
    <n v="23436"/>
    <n v="5859"/>
    <n v="17577"/>
    <d v="2014-04-01T00:00:00"/>
    <x v="11"/>
    <x v="11"/>
    <x v="0"/>
  </r>
  <r>
    <x v="4"/>
    <s v="Germany"/>
    <s v="Amarilla"/>
    <s v="None"/>
    <x v="478"/>
    <n v="260"/>
    <n v="125"/>
    <n v="527437.5"/>
    <n v="0"/>
    <n v="527437.5"/>
    <n v="506340"/>
    <n v="21097.5"/>
    <d v="2014-04-01T00:00:00"/>
    <x v="11"/>
    <x v="11"/>
    <x v="0"/>
  </r>
  <r>
    <x v="2"/>
    <s v="United States of America"/>
    <s v="Montana"/>
    <s v="Low"/>
    <x v="479"/>
    <n v="5"/>
    <n v="300"/>
    <n v="690300"/>
    <n v="6903"/>
    <n v="683397"/>
    <n v="575250"/>
    <n v="108147"/>
    <d v="2014-04-01T00:00:00"/>
    <x v="11"/>
    <x v="11"/>
    <x v="0"/>
  </r>
  <r>
    <x v="0"/>
    <s v="United States of America"/>
    <s v="Paseo"/>
    <s v="Low"/>
    <x v="480"/>
    <n v="10"/>
    <n v="7"/>
    <n v="31447.5"/>
    <n v="314.47500000000002"/>
    <n v="31133.024999999998"/>
    <n v="22462.5"/>
    <n v="8670.5249999999978"/>
    <d v="2014-04-01T00:00:00"/>
    <x v="11"/>
    <x v="11"/>
    <x v="0"/>
  </r>
  <r>
    <x v="0"/>
    <s v="France"/>
    <s v="Velo"/>
    <s v="Low"/>
    <x v="481"/>
    <n v="120"/>
    <n v="20"/>
    <n v="77280"/>
    <n v="772.80000000000007"/>
    <n v="76507.200000000012"/>
    <n v="38640"/>
    <n v="37867.200000000004"/>
    <d v="2014-04-01T00:00:00"/>
    <x v="11"/>
    <x v="11"/>
    <x v="0"/>
  </r>
  <r>
    <x v="0"/>
    <s v="Canada"/>
    <s v="VTT"/>
    <s v="Low"/>
    <x v="482"/>
    <n v="250"/>
    <n v="350"/>
    <n v="330225"/>
    <n v="3302.25"/>
    <n v="326922.75"/>
    <n v="245310"/>
    <n v="81612.75"/>
    <d v="2014-04-01T00:00:00"/>
    <x v="11"/>
    <x v="11"/>
    <x v="0"/>
  </r>
  <r>
    <x v="4"/>
    <s v="Canada"/>
    <s v="Carretera"/>
    <s v="Low"/>
    <x v="483"/>
    <n v="3"/>
    <n v="125"/>
    <n v="92812.5"/>
    <n v="1856.25"/>
    <n v="90956.25"/>
    <n v="89100"/>
    <n v="1856.25"/>
    <d v="2014-04-01T00:00:00"/>
    <x v="11"/>
    <x v="11"/>
    <x v="0"/>
  </r>
  <r>
    <x v="4"/>
    <s v="France"/>
    <s v="Carretera"/>
    <s v="Low"/>
    <x v="484"/>
    <n v="3"/>
    <n v="125"/>
    <n v="530437.5"/>
    <n v="15913.125"/>
    <n v="514524.375"/>
    <n v="509220"/>
    <n v="5304.375"/>
    <d v="2014-04-01T00:00:00"/>
    <x v="11"/>
    <x v="11"/>
    <x v="0"/>
  </r>
  <r>
    <x v="0"/>
    <s v="Germany"/>
    <s v="Carretera"/>
    <s v="Low"/>
    <x v="485"/>
    <n v="3"/>
    <n v="20"/>
    <n v="51600"/>
    <n v="1548"/>
    <n v="50052"/>
    <n v="25800"/>
    <n v="24252"/>
    <d v="2014-04-01T00:00:00"/>
    <x v="11"/>
    <x v="11"/>
    <x v="0"/>
  </r>
  <r>
    <x v="3"/>
    <s v="Mexico"/>
    <s v="VTT"/>
    <s v="Low"/>
    <x v="391"/>
    <n v="250"/>
    <n v="12"/>
    <n v="22992"/>
    <n v="689.76"/>
    <n v="22302.240000000002"/>
    <n v="5748"/>
    <n v="16554.240000000002"/>
    <d v="2014-04-01T00:00:00"/>
    <x v="11"/>
    <x v="11"/>
    <x v="0"/>
  </r>
  <r>
    <x v="0"/>
    <s v="Canada"/>
    <s v="Velo"/>
    <s v="Low"/>
    <x v="486"/>
    <n v="120"/>
    <n v="20"/>
    <n v="77010"/>
    <n v="2310.3000000000002"/>
    <n v="74699.700000000012"/>
    <n v="38505"/>
    <n v="36194.700000000004"/>
    <d v="2014-04-01T00:00:00"/>
    <x v="11"/>
    <x v="11"/>
    <x v="0"/>
  </r>
  <r>
    <x v="2"/>
    <s v="Germany"/>
    <s v="Paseo"/>
    <s v="Low"/>
    <x v="487"/>
    <n v="10"/>
    <n v="300"/>
    <n v="424350"/>
    <n v="16974"/>
    <n v="407376"/>
    <n v="353625"/>
    <n v="53751"/>
    <d v="2014-04-01T00:00:00"/>
    <x v="11"/>
    <x v="11"/>
    <x v="0"/>
  </r>
  <r>
    <x v="4"/>
    <s v="Mexico"/>
    <s v="Amarilla"/>
    <s v="Low"/>
    <x v="488"/>
    <n v="260"/>
    <n v="125"/>
    <n v="134250"/>
    <n v="5370"/>
    <n v="128880"/>
    <n v="128880"/>
    <n v="0"/>
    <d v="2014-04-01T00:00:00"/>
    <x v="11"/>
    <x v="11"/>
    <x v="0"/>
  </r>
  <r>
    <x v="2"/>
    <s v="Mexico"/>
    <s v="Paseo"/>
    <s v="Medium"/>
    <x v="489"/>
    <n v="10"/>
    <n v="300"/>
    <n v="482100"/>
    <n v="24105"/>
    <n v="457995"/>
    <n v="401750"/>
    <n v="56245"/>
    <d v="2014-04-01T00:00:00"/>
    <x v="11"/>
    <x v="11"/>
    <x v="0"/>
  </r>
  <r>
    <x v="1"/>
    <s v="France"/>
    <s v="Paseo"/>
    <s v="Medium"/>
    <x v="490"/>
    <n v="10"/>
    <n v="15"/>
    <n v="57015"/>
    <n v="3420.8999999999996"/>
    <n v="53594.100000000006"/>
    <n v="38010"/>
    <n v="15584.100000000002"/>
    <d v="2014-04-01T00:00:00"/>
    <x v="11"/>
    <x v="11"/>
    <x v="0"/>
  </r>
  <r>
    <x v="0"/>
    <s v="Mexico"/>
    <s v="Montana"/>
    <s v="Medium"/>
    <x v="491"/>
    <n v="5"/>
    <n v="350"/>
    <n v="343000"/>
    <n v="20580"/>
    <n v="322420"/>
    <n v="254800"/>
    <n v="67620"/>
    <d v="2014-04-01T00:00:00"/>
    <x v="11"/>
    <x v="11"/>
    <x v="0"/>
  </r>
  <r>
    <x v="3"/>
    <s v="France"/>
    <s v="VTT"/>
    <s v="Medium"/>
    <x v="492"/>
    <n v="250"/>
    <n v="12"/>
    <n v="20862"/>
    <n v="1460.34"/>
    <n v="19401.66"/>
    <n v="5215.5"/>
    <n v="14186.16"/>
    <d v="2014-04-01T00:00:00"/>
    <x v="11"/>
    <x v="11"/>
    <x v="0"/>
  </r>
  <r>
    <x v="0"/>
    <s v="Germany"/>
    <s v="Paseo"/>
    <s v="Medium"/>
    <x v="493"/>
    <n v="10"/>
    <n v="7"/>
    <n v="8813"/>
    <n v="705.04"/>
    <n v="8107.96"/>
    <n v="6295"/>
    <n v="1812.96"/>
    <d v="2014-04-01T00:00:00"/>
    <x v="11"/>
    <x v="11"/>
    <x v="0"/>
  </r>
  <r>
    <x v="0"/>
    <s v="France"/>
    <s v="VTT"/>
    <s v="Medium"/>
    <x v="494"/>
    <n v="250"/>
    <n v="350"/>
    <n v="201075"/>
    <n v="16086"/>
    <n v="184989"/>
    <n v="149370"/>
    <n v="35619"/>
    <d v="2014-04-01T00:00:00"/>
    <x v="11"/>
    <x v="11"/>
    <x v="0"/>
  </r>
  <r>
    <x v="2"/>
    <s v="Canada"/>
    <s v="Montana"/>
    <s v="Medium"/>
    <x v="495"/>
    <n v="5"/>
    <n v="300"/>
    <n v="1140750"/>
    <n v="102667.5"/>
    <n v="1038082.5"/>
    <n v="950625"/>
    <n v="87457.5"/>
    <d v="2014-04-01T00:00:00"/>
    <x v="11"/>
    <x v="11"/>
    <x v="0"/>
  </r>
  <r>
    <x v="1"/>
    <s v="United States of America"/>
    <s v="Paseo"/>
    <s v="Medium"/>
    <x v="496"/>
    <n v="10"/>
    <n v="15"/>
    <n v="55125"/>
    <n v="4961.25"/>
    <n v="50163.75"/>
    <n v="36750"/>
    <n v="13413.75"/>
    <d v="2014-04-01T00:00:00"/>
    <x v="11"/>
    <x v="11"/>
    <x v="0"/>
  </r>
  <r>
    <x v="0"/>
    <s v="United States of America"/>
    <s v="VTT"/>
    <s v="Medium"/>
    <x v="497"/>
    <n v="250"/>
    <n v="350"/>
    <n v="473025"/>
    <n v="42572.25"/>
    <n v="430452.75"/>
    <n v="351390"/>
    <n v="79062.75"/>
    <d v="2014-04-01T00:00:00"/>
    <x v="11"/>
    <x v="11"/>
    <x v="0"/>
  </r>
  <r>
    <x v="1"/>
    <s v="Mexico"/>
    <s v="Velo"/>
    <s v="Medium"/>
    <x v="498"/>
    <n v="120"/>
    <n v="15"/>
    <n v="39420"/>
    <n v="3547.8"/>
    <n v="35872.199999999997"/>
    <n v="26280"/>
    <n v="9592.1999999999971"/>
    <d v="2014-04-01T00:00:00"/>
    <x v="11"/>
    <x v="11"/>
    <x v="0"/>
  </r>
  <r>
    <x v="4"/>
    <s v="United States of America"/>
    <s v="Carretera"/>
    <s v="High"/>
    <x v="499"/>
    <n v="3"/>
    <n v="125"/>
    <n v="430687.5"/>
    <n v="43068.75"/>
    <n v="387618.75"/>
    <n v="413460"/>
    <n v="-25841.25"/>
    <d v="2014-04-01T00:00:00"/>
    <x v="11"/>
    <x v="11"/>
    <x v="0"/>
  </r>
  <r>
    <x v="1"/>
    <s v="Germany"/>
    <s v="Velo"/>
    <s v="High"/>
    <x v="500"/>
    <n v="120"/>
    <n v="15"/>
    <n v="7650"/>
    <n v="765"/>
    <n v="6885"/>
    <n v="5100"/>
    <n v="1785"/>
    <d v="2014-04-01T00:00:00"/>
    <x v="11"/>
    <x v="11"/>
    <x v="0"/>
  </r>
  <r>
    <x v="3"/>
    <s v="Canada"/>
    <s v="Amarilla"/>
    <s v="High"/>
    <x v="501"/>
    <n v="260"/>
    <n v="12"/>
    <n v="42246"/>
    <n v="4224.6000000000004"/>
    <n v="38021.399999999994"/>
    <n v="10561.5"/>
    <n v="27459.899999999998"/>
    <d v="2014-04-01T00:00:00"/>
    <x v="11"/>
    <x v="11"/>
    <x v="0"/>
  </r>
  <r>
    <x v="0"/>
    <s v="France"/>
    <s v="Paseo"/>
    <s v="High"/>
    <x v="502"/>
    <n v="10"/>
    <n v="7"/>
    <n v="17724"/>
    <n v="1949.6399999999999"/>
    <n v="15774.36"/>
    <n v="12660"/>
    <n v="3114.3599999999997"/>
    <d v="2014-04-01T00:00:00"/>
    <x v="11"/>
    <x v="11"/>
    <x v="0"/>
  </r>
  <r>
    <x v="2"/>
    <s v="France"/>
    <s v="Montana"/>
    <s v="High"/>
    <x v="503"/>
    <n v="5"/>
    <n v="300"/>
    <n v="531900"/>
    <n v="63828"/>
    <n v="468072"/>
    <n v="443250"/>
    <n v="24822"/>
    <d v="2014-04-01T00:00:00"/>
    <x v="11"/>
    <x v="11"/>
    <x v="0"/>
  </r>
  <r>
    <x v="0"/>
    <s v="Mexico"/>
    <s v="Carretera"/>
    <s v="High"/>
    <x v="504"/>
    <n v="3"/>
    <n v="20"/>
    <n v="51580"/>
    <n v="7221.2"/>
    <n v="44358.8"/>
    <n v="25790"/>
    <n v="18568.800000000003"/>
    <d v="2014-04-01T00:00:00"/>
    <x v="11"/>
    <x v="11"/>
    <x v="0"/>
  </r>
  <r>
    <x v="0"/>
    <s v="Germany"/>
    <s v="Montana"/>
    <s v="High"/>
    <x v="505"/>
    <n v="5"/>
    <n v="350"/>
    <n v="419650"/>
    <n v="58751"/>
    <n v="360899"/>
    <n v="311740"/>
    <n v="49159"/>
    <d v="2014-04-01T00:00:00"/>
    <x v="11"/>
    <x v="11"/>
    <x v="0"/>
  </r>
  <r>
    <x v="0"/>
    <s v="United States of America"/>
    <s v="Velo"/>
    <s v="High"/>
    <x v="506"/>
    <n v="120"/>
    <n v="20"/>
    <n v="12120"/>
    <n v="1696.8000000000002"/>
    <n v="10423.200000000001"/>
    <n v="6060"/>
    <n v="4363.2000000000007"/>
    <d v="2014-04-01T00:00:00"/>
    <x v="11"/>
    <x v="11"/>
    <x v="0"/>
  </r>
  <r>
    <x v="1"/>
    <s v="Canada"/>
    <s v="Paseo"/>
    <s v="High"/>
    <x v="507"/>
    <n v="10"/>
    <n v="15"/>
    <n v="24210"/>
    <n v="3631.5"/>
    <n v="20578.5"/>
    <n v="16140"/>
    <n v="4438.5"/>
    <d v="2014-04-01T00:00:00"/>
    <x v="11"/>
    <x v="11"/>
    <x v="0"/>
  </r>
  <r>
    <x v="0"/>
    <s v="Mexico"/>
    <s v="Paseo"/>
    <s v="High"/>
    <x v="508"/>
    <n v="10"/>
    <n v="7"/>
    <n v="17745"/>
    <n v="2661.75"/>
    <n v="15083.25"/>
    <n v="12675"/>
    <n v="2408.25"/>
    <d v="2014-04-01T00:00:00"/>
    <x v="11"/>
    <x v="11"/>
    <x v="0"/>
  </r>
  <r>
    <x v="0"/>
    <s v="Canada"/>
    <s v="Paseo"/>
    <s v="High"/>
    <x v="509"/>
    <n v="10"/>
    <n v="7"/>
    <n v="5061"/>
    <n v="759.15000000000009"/>
    <n v="4301.8500000000004"/>
    <n v="3615"/>
    <n v="686.85000000000014"/>
    <d v="2014-04-01T00:00:00"/>
    <x v="11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0C0946-3077-41B3-BF66-7705605F5AD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5">
  <location ref="J12:L19" firstHeaderRow="1" firstDataRow="2" firstDataCol="1"/>
  <pivotFields count="16">
    <pivotField axis="axisRow" subtotalTop="0" showAll="0" defaultSubtotal="0">
      <items count="5">
        <item x="3"/>
        <item x="4"/>
        <item x="0"/>
        <item x="1"/>
        <item x="2"/>
      </items>
    </pivotField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numFmtId="42" subtotalTop="0" showAll="0" defaultSubtotal="0"/>
    <pivotField numFmtId="42" subtotalTop="0" showAll="0" defaultSubtotal="0"/>
    <pivotField numFmtId="42" subtotalTop="0" showAll="0" defaultSubtotal="0"/>
    <pivotField numFmtId="42" subtotalTop="0" showAll="0" defaultSubtotal="0"/>
    <pivotField numFmtId="42" subtotalTop="0" showAll="0" defaultSubtotal="0"/>
    <pivotField numFmtId="42" subtotalTop="0" showAll="0" defaultSubtotal="0"/>
    <pivotField dataField="1" numFmtId="42" subtotalTop="0" showAll="0" defaultSubtotal="0"/>
    <pivotField numFmtId="14" subtotalTop="0" showAll="0" defaultSubtotal="0"/>
    <pivotField numFmtId="1" subtotalTop="0" showAll="0" defaultSubtotal="0"/>
    <pivotField subtotalTop="0" showAll="0" defaultSubtotal="0"/>
    <pivotField axis="axisCol" subtotalTop="0" showAll="0" defaultSubtotal="0">
      <items count="2">
        <item h="1" x="1"/>
        <item x="0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2">
    <i>
      <x v="1"/>
    </i>
    <i t="grand">
      <x/>
    </i>
  </colItems>
  <dataFields count="1">
    <dataField name="Sum of Profit" fld="11" baseField="0" baseItem="0" numFmtId="176"/>
  </dataFields>
  <formats count="1">
    <format dxfId="5">
      <pivotArea outline="0" collapsedLevelsAreSubtotals="1" fieldPosition="0"/>
    </format>
  </formats>
  <chartFormats count="24"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5" count="1" selected="0">
            <x v="1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5" count="1" selected="0">
            <x v="1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5" count="1" selected="0">
            <x v="1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5" count="1" selected="0">
            <x v="1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5" count="1" selected="0">
            <x v="1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2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5" count="1" selected="0">
            <x v="1"/>
          </reference>
        </references>
      </pivotArea>
    </chartFormat>
    <chartFormat chart="2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5" count="1" selected="0">
            <x v="1"/>
          </reference>
        </references>
      </pivotArea>
    </chartFormat>
    <chartFormat chart="2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5" count="1" selected="0">
            <x v="1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5" count="1" selected="0">
            <x v="1"/>
          </reference>
        </references>
      </pivotArea>
    </chartFormat>
    <chartFormat chart="2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5" count="1" selected="0">
            <x v="1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3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5" count="1" selected="0">
            <x v="1"/>
          </reference>
        </references>
      </pivotArea>
    </chartFormat>
    <chartFormat chart="3" format="2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5" count="1" selected="0">
            <x v="1"/>
          </reference>
        </references>
      </pivotArea>
    </chartFormat>
    <chartFormat chart="3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5" count="1" selected="0">
            <x v="1"/>
          </reference>
        </references>
      </pivotArea>
    </chartFormat>
    <chartFormat chart="3" format="29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5" count="1" selected="0">
            <x v="1"/>
          </reference>
        </references>
      </pivotArea>
    </chartFormat>
    <chartFormat chart="3" format="30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5" count="1" selected="0">
            <x v="1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4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5" count="1" selected="0">
            <x v="1"/>
          </reference>
        </references>
      </pivotArea>
    </chartFormat>
    <chartFormat chart="4" format="2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5" count="1" selected="0">
            <x v="1"/>
          </reference>
        </references>
      </pivotArea>
    </chartFormat>
    <chartFormat chart="4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5" count="1" selected="0">
            <x v="1"/>
          </reference>
        </references>
      </pivotArea>
    </chartFormat>
    <chartFormat chart="4" format="29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5" count="1" selected="0">
            <x v="1"/>
          </reference>
        </references>
      </pivotArea>
    </chartFormat>
    <chartFormat chart="4" format="30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F53C8F-C1D6-44F6-A723-D2E9D59E411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0">
  <location ref="J3:L10" firstHeaderRow="1" firstDataRow="2" firstDataCol="1"/>
  <pivotFields count="16">
    <pivotField axis="axisRow" subtotalTop="0" showAll="0" defaultSubtotal="0">
      <items count="5">
        <item x="3"/>
        <item x="4"/>
        <item x="0"/>
        <item x="1"/>
        <item x="2"/>
      </items>
    </pivotField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numFmtId="42" subtotalTop="0" showAll="0" defaultSubtotal="0"/>
    <pivotField numFmtId="42" subtotalTop="0" showAll="0" defaultSubtotal="0"/>
    <pivotField numFmtId="42" subtotalTop="0" showAll="0" defaultSubtotal="0"/>
    <pivotField numFmtId="42" subtotalTop="0" showAll="0" defaultSubtotal="0"/>
    <pivotField numFmtId="42" subtotalTop="0" showAll="0" defaultSubtotal="0"/>
    <pivotField numFmtId="42" subtotalTop="0" showAll="0" defaultSubtotal="0"/>
    <pivotField dataField="1" numFmtId="42" subtotalTop="0" showAll="0" defaultSubtotal="0"/>
    <pivotField numFmtId="14" subtotalTop="0" showAll="0" defaultSubtotal="0"/>
    <pivotField numFmtId="1" subtotalTop="0" showAll="0" defaultSubtotal="0"/>
    <pivotField subtotalTop="0" showAll="0" defaultSubtotal="0"/>
    <pivotField axis="axisCol" subtotalTop="0" showAll="0" defaultSubtotal="0">
      <items count="2">
        <item x="1"/>
        <item h="1" x="0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2">
    <i>
      <x/>
    </i>
    <i t="grand">
      <x/>
    </i>
  </colItems>
  <dataFields count="1">
    <dataField name="Sum of Profit" fld="11" baseField="0" baseItem="0" numFmtId="176"/>
  </dataFields>
  <formats count="1">
    <format dxfId="0">
      <pivotArea outline="0" collapsedLevelsAreSubtotals="1" fieldPosition="0"/>
    </format>
  </format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4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5" count="1" selected="0">
            <x v="0"/>
          </reference>
        </references>
      </pivotArea>
    </chartFormat>
    <chartFormat chart="4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5" count="1" selected="0">
            <x v="0"/>
          </reference>
        </references>
      </pivotArea>
    </chartFormat>
    <chartFormat chart="4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5" count="1" selected="0">
            <x v="0"/>
          </reference>
        </references>
      </pivotArea>
    </chartFormat>
    <chartFormat chart="4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5" count="1" selected="0">
            <x v="0"/>
          </reference>
        </references>
      </pivotArea>
    </chartFormat>
    <chartFormat chart="4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D22279-4AA7-4CA6-9A14-2B3976FD91C2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8">
  <location ref="A3:G39" firstHeaderRow="1" firstDataRow="2" firstDataCol="1"/>
  <pivotFields count="16">
    <pivotField axis="axisCol" subtotalTop="0" showAll="0" defaultSubtotal="0">
      <items count="5">
        <item x="3"/>
        <item x="4"/>
        <item x="0"/>
        <item x="1"/>
        <item x="2"/>
      </items>
    </pivotField>
    <pivotField subtotalTop="0" showAll="0" defaultSubtotal="0"/>
    <pivotField subtotalTop="0" showAll="0" defaultSubtotal="0"/>
    <pivotField subtotalTop="0" showAll="0" defaultSubtotal="0"/>
    <pivotField dataField="1" subtotalTop="0" showAll="0" defaultSubtotal="0"/>
    <pivotField numFmtId="42" subtotalTop="0" showAll="0" defaultSubtotal="0"/>
    <pivotField numFmtId="42" subtotalTop="0" showAll="0" defaultSubtotal="0"/>
    <pivotField numFmtId="42" subtotalTop="0" showAll="0" defaultSubtotal="0"/>
    <pivotField numFmtId="42" subtotalTop="0" showAll="0" defaultSubtotal="0"/>
    <pivotField numFmtId="42" subtotalTop="0" showAll="0" defaultSubtotal="0"/>
    <pivotField numFmtId="42" subtotalTop="0" showAll="0" defaultSubtotal="0"/>
    <pivotField numFmtId="42" subtotalTop="0" showAll="0" defaultSubtotal="0"/>
    <pivotField numFmtId="14" subtotalTop="0" showAll="0" defaultSubtotal="0"/>
    <pivotField axis="axisRow" numFmtId="1" subtotalTop="0" showAll="0" defaultSubtotal="0">
      <items count="12">
        <item x="7"/>
        <item x="8"/>
        <item x="4"/>
        <item x="11"/>
        <item x="3"/>
        <item x="5"/>
        <item x="6"/>
        <item x="10"/>
        <item x="0"/>
        <item x="1"/>
        <item x="2"/>
        <item x="9"/>
      </items>
    </pivotField>
    <pivotField axis="axisRow" subtotalTop="0" showAll="0" nonAutoSortDefault="1" defaultSubtotal="0">
      <items count="12"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axis="axisRow" subtotalTop="0" showAll="0" defaultSubtotal="0">
      <items count="2">
        <item x="1"/>
        <item x="0"/>
      </items>
    </pivotField>
  </pivotFields>
  <rowFields count="3">
    <field x="15"/>
    <field x="13"/>
    <field x="14"/>
  </rowFields>
  <rowItems count="35">
    <i>
      <x/>
    </i>
    <i r="1">
      <x v="8"/>
    </i>
    <i r="2">
      <x v="11"/>
    </i>
    <i r="1">
      <x v="9"/>
    </i>
    <i r="2">
      <x v="10"/>
    </i>
    <i r="1">
      <x v="10"/>
    </i>
    <i r="2">
      <x v="9"/>
    </i>
    <i r="1">
      <x v="11"/>
    </i>
    <i r="2">
      <x v="2"/>
    </i>
    <i>
      <x v="1"/>
    </i>
    <i r="1">
      <x/>
    </i>
    <i r="2">
      <x v="4"/>
    </i>
    <i r="1">
      <x v="1"/>
    </i>
    <i r="2">
      <x v="3"/>
    </i>
    <i r="1">
      <x v="2"/>
    </i>
    <i r="2">
      <x v="7"/>
    </i>
    <i r="1">
      <x v="3"/>
    </i>
    <i r="2">
      <x/>
    </i>
    <i r="1">
      <x v="4"/>
    </i>
    <i r="2">
      <x v="8"/>
    </i>
    <i r="1">
      <x v="5"/>
    </i>
    <i r="2">
      <x v="6"/>
    </i>
    <i r="1">
      <x v="6"/>
    </i>
    <i r="2">
      <x v="5"/>
    </i>
    <i r="1">
      <x v="7"/>
    </i>
    <i r="2">
      <x v="1"/>
    </i>
    <i r="1">
      <x v="8"/>
    </i>
    <i r="2">
      <x v="11"/>
    </i>
    <i r="1">
      <x v="9"/>
    </i>
    <i r="2">
      <x v="10"/>
    </i>
    <i r="1">
      <x v="10"/>
    </i>
    <i r="2">
      <x v="9"/>
    </i>
    <i r="1">
      <x v="11"/>
    </i>
    <i r="2">
      <x v="2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Units Sold" fld="4" baseField="0" baseItem="0"/>
  </dataFields>
  <formats count="9">
    <format dxfId="32">
      <pivotArea outline="0" collapsedLevelsAreSubtotals="1" fieldPosition="0"/>
    </format>
    <format dxfId="31">
      <pivotArea outline="0" collapsedLevelsAreSubtotals="1" fieldPosition="0"/>
    </format>
    <format dxfId="30">
      <pivotArea field="14" type="button" dataOnly="0" labelOnly="1" outline="0" axis="axisRow" fieldPosition="2"/>
    </format>
    <format dxfId="29">
      <pivotArea type="topRight" dataOnly="0" labelOnly="1" outline="0" fieldPosition="0"/>
    </format>
    <format dxfId="28">
      <pivotArea dataOnly="0" labelOnly="1" grandCol="1" outline="0" fieldPosition="0"/>
    </format>
    <format dxfId="27">
      <pivotArea outline="0" collapsedLevelsAreSubtotals="1" fieldPosition="0"/>
    </format>
    <format dxfId="26">
      <pivotArea field="14" type="button" dataOnly="0" labelOnly="1" outline="0" axis="axisRow" fieldPosition="2"/>
    </format>
    <format dxfId="25">
      <pivotArea type="topRight" dataOnly="0" labelOnly="1" outline="0" fieldPosition="0"/>
    </format>
    <format dxfId="2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D88F34-384F-47A5-AF8B-183FE4340859}" name="financials" displayName="financials" ref="A1:P701" totalsRowShown="0" headerRowDxfId="23" dataDxfId="22" headerRowCellStyle="Currency" dataCellStyle="Currency">
  <autoFilter ref="A1:P701" xr:uid="{96D88F34-384F-47A5-AF8B-183FE4340859}"/>
  <sortState xmlns:xlrd2="http://schemas.microsoft.com/office/spreadsheetml/2017/richdata2" ref="A2:P701">
    <sortCondition ref="P1:P701"/>
  </sortState>
  <tableColumns count="16">
    <tableColumn id="1" xr3:uid="{59D4B177-FD9F-48EA-A101-64D5E05DACE0}" name="Segment"/>
    <tableColumn id="2" xr3:uid="{242EE054-DF48-477E-95A6-99D8FFD9DDEB}" name="Country"/>
    <tableColumn id="16" xr3:uid="{208DE339-BCD8-45F0-A7E0-5AE29998D7A2}" name="Product" dataDxfId="21" dataCellStyle="Currency"/>
    <tableColumn id="19" xr3:uid="{89321B40-0C8C-4B63-BED1-2C487824EFED}" name="Discount Band" dataDxfId="20" dataCellStyle="Currency"/>
    <tableColumn id="6" xr3:uid="{B4A3F021-0EA0-446A-BFB7-EC2ED9A38DAF}" name="Units Sold"/>
    <tableColumn id="7" xr3:uid="{4520A924-90AE-40B3-AAA1-D09EAFD2DF33}" name="Manufacturing Price" dataDxfId="19" dataCellStyle="Currency"/>
    <tableColumn id="8" xr3:uid="{CE81F680-F38A-443D-A41B-363F9ADC355B}" name="Sale Price" dataDxfId="18" dataCellStyle="Currency"/>
    <tableColumn id="9" xr3:uid="{9884D3C3-E4B7-40E5-AE00-188B226DB43B}" name="Gross Sales" dataDxfId="17" dataCellStyle="Currency"/>
    <tableColumn id="10" xr3:uid="{9DFE0A91-165A-40B4-8B48-3537F2A336C5}" name="Discounts" dataDxfId="16" dataCellStyle="Currency"/>
    <tableColumn id="11" xr3:uid="{167E7B46-9F30-4E5D-B7F8-7322351272A9}" name=" Sales" dataDxfId="15" dataCellStyle="Currency"/>
    <tableColumn id="12" xr3:uid="{FE7E086C-279A-4AF3-B5B6-D795597E6AB1}" name="COGS" dataDxfId="14" dataCellStyle="Currency"/>
    <tableColumn id="13" xr3:uid="{5F61D7DB-F104-4A7A-A2DC-8BE8DFECA465}" name="Profit" dataDxfId="13" dataCellStyle="Currency"/>
    <tableColumn id="4" xr3:uid="{CC321D86-28E7-4F54-91F5-CF61E39035F1}" name="Date" dataDxfId="12" dataCellStyle="Currency"/>
    <tableColumn id="17" xr3:uid="{6F0F68A2-BAE6-4A31-B008-FEF66368BFB5}" name="Month Number" dataDxfId="11" dataCellStyle="Currency"/>
    <tableColumn id="18" xr3:uid="{409FE52A-CBC1-4D47-AC90-4283727E008D}" name="Month Name" dataDxfId="10" dataCellStyle="Currency"/>
    <tableColumn id="20" xr3:uid="{1975DED6-1A52-44AC-AD8B-3D2568F8CCCA}" name="Year" dataDxfId="9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87A0-5111-4EA7-BF0C-11B3FD2D9896}">
  <sheetPr codeName="Sheet1"/>
  <dimension ref="A1:LW17"/>
  <sheetViews>
    <sheetView showGridLines="0" tabSelected="1" zoomScale="25" zoomScaleNormal="25" workbookViewId="0">
      <selection activeCell="CM32" sqref="CM32"/>
    </sheetView>
  </sheetViews>
  <sheetFormatPr defaultColWidth="5" defaultRowHeight="42.6" x14ac:dyDescent="0.65"/>
  <cols>
    <col min="1" max="1" width="18.44140625" style="32" bestFit="1" customWidth="1"/>
    <col min="2" max="2" width="69.109375" style="32" bestFit="1" customWidth="1"/>
    <col min="3" max="3" width="34.6640625" style="32" bestFit="1" customWidth="1"/>
    <col min="4" max="4" width="22.44140625" style="32" bestFit="1" customWidth="1"/>
    <col min="5" max="5" width="27.33203125" style="32" bestFit="1" customWidth="1"/>
    <col min="6" max="6" width="82.88671875" style="32" bestFit="1" customWidth="1"/>
    <col min="7" max="7" width="4.33203125" style="32" bestFit="1" customWidth="1"/>
    <col min="8" max="9" width="6.109375" style="32" bestFit="1" customWidth="1"/>
    <col min="10" max="14" width="5" style="32" bestFit="1" customWidth="1"/>
    <col min="15" max="15" width="6.109375" style="32" bestFit="1" customWidth="1"/>
    <col min="16" max="16" width="6.33203125" style="32" bestFit="1" customWidth="1"/>
    <col min="17" max="18" width="5.6640625" style="32" bestFit="1" customWidth="1"/>
    <col min="19" max="25" width="6.33203125" style="32" bestFit="1" customWidth="1"/>
    <col min="26" max="26" width="7.109375" style="32" bestFit="1" customWidth="1"/>
    <col min="27" max="27" width="6.33203125" style="32" bestFit="1" customWidth="1"/>
    <col min="28" max="36" width="7.109375" style="32" bestFit="1" customWidth="1"/>
    <col min="37" max="37" width="6.33203125" style="32" bestFit="1" customWidth="1"/>
    <col min="38" max="42" width="5" style="32" bestFit="1" customWidth="1"/>
    <col min="43" max="44" width="6.109375" style="32" bestFit="1" customWidth="1"/>
    <col min="45" max="46" width="5" style="32" bestFit="1" customWidth="1"/>
    <col min="47" max="47" width="6.33203125" style="32" bestFit="1" customWidth="1"/>
    <col min="48" max="48" width="5.6640625" style="32" bestFit="1" customWidth="1"/>
    <col min="49" max="56" width="6.33203125" style="32" bestFit="1" customWidth="1"/>
    <col min="57" max="57" width="7.109375" style="32" bestFit="1" customWidth="1"/>
    <col min="58" max="58" width="6.33203125" style="32" bestFit="1" customWidth="1"/>
    <col min="59" max="67" width="7.109375" style="32" bestFit="1" customWidth="1"/>
    <col min="68" max="68" width="6.33203125" style="32" bestFit="1" customWidth="1"/>
    <col min="69" max="70" width="5" style="32" bestFit="1" customWidth="1"/>
    <col min="71" max="72" width="6.109375" style="32" bestFit="1" customWidth="1"/>
    <col min="73" max="77" width="5" style="32" bestFit="1" customWidth="1"/>
    <col min="78" max="78" width="6.33203125" style="32" bestFit="1" customWidth="1"/>
    <col min="79" max="79" width="6.109375" style="32" bestFit="1" customWidth="1"/>
    <col min="80" max="87" width="6.33203125" style="32" bestFit="1" customWidth="1"/>
    <col min="88" max="88" width="7.109375" style="32" bestFit="1" customWidth="1"/>
    <col min="89" max="89" width="7.88671875" style="32" bestFit="1" customWidth="1"/>
    <col min="90" max="90" width="7.109375" style="32" bestFit="1" customWidth="1"/>
    <col min="91" max="91" width="70" style="19" bestFit="1" customWidth="1"/>
    <col min="92" max="92" width="47.88671875" style="19" bestFit="1" customWidth="1"/>
    <col min="93" max="93" width="70" style="19" bestFit="1" customWidth="1"/>
    <col min="94" max="94" width="59" style="19" bestFit="1" customWidth="1"/>
    <col min="95" max="16384" width="5" style="17"/>
  </cols>
  <sheetData>
    <row r="1" spans="1:335" s="18" customFormat="1" ht="105.6" customHeight="1" x14ac:dyDescent="0.25">
      <c r="A1" s="36" t="s">
        <v>70</v>
      </c>
      <c r="B1" s="37"/>
      <c r="C1" s="37"/>
      <c r="D1" s="37"/>
      <c r="E1" s="37"/>
      <c r="F1" s="37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35" t="s">
        <v>81</v>
      </c>
      <c r="CN1" s="35"/>
      <c r="CO1" s="35" t="s">
        <v>82</v>
      </c>
      <c r="CP1" s="35"/>
    </row>
    <row r="2" spans="1:335" ht="105.6" customHeight="1" x14ac:dyDescent="0.85">
      <c r="A2" s="19"/>
      <c r="B2" s="19"/>
      <c r="C2" s="20"/>
      <c r="D2" s="21"/>
      <c r="E2" s="21"/>
      <c r="F2" s="22"/>
      <c r="G2" s="76">
        <f>G3</f>
        <v>41785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8"/>
      <c r="CM2" s="62" t="s">
        <v>78</v>
      </c>
      <c r="CN2" s="63" t="s">
        <v>80</v>
      </c>
      <c r="CO2" s="63" t="s">
        <v>78</v>
      </c>
      <c r="CP2" s="64" t="s">
        <v>79</v>
      </c>
    </row>
    <row r="3" spans="1:335" ht="105.6" customHeight="1" x14ac:dyDescent="0.85">
      <c r="A3" s="39" t="s">
        <v>77</v>
      </c>
      <c r="B3" s="39"/>
      <c r="C3" s="79">
        <v>41456</v>
      </c>
      <c r="D3" s="80"/>
      <c r="E3" s="80"/>
      <c r="F3" s="38"/>
      <c r="G3" s="56">
        <f>G4</f>
        <v>41785</v>
      </c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8"/>
      <c r="AI3" s="57">
        <f t="shared" ref="AI3" si="0">AI4</f>
        <v>41813</v>
      </c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6">
        <f t="shared" ref="BK3" si="1">BK4</f>
        <v>41841</v>
      </c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71" t="s">
        <v>22</v>
      </c>
      <c r="CN3" s="84">
        <f>SUMIFS(Data!E:E,Data!A:A,$CM3,Data!P:P,2013)</f>
        <v>39448</v>
      </c>
      <c r="CO3" s="34" t="s">
        <v>22</v>
      </c>
      <c r="CP3" s="84">
        <f>SUMIFS(Data!E:E,Data!P:P,2014,Data!A:A,$CO3)</f>
        <v>132730</v>
      </c>
    </row>
    <row r="4" spans="1:335" ht="105.6" customHeight="1" x14ac:dyDescent="0.65">
      <c r="A4" s="19"/>
      <c r="B4" s="19"/>
      <c r="C4" s="23"/>
      <c r="D4" s="81">
        <v>48</v>
      </c>
      <c r="E4" s="82"/>
      <c r="F4" s="83"/>
      <c r="G4" s="59">
        <f>G5</f>
        <v>41785</v>
      </c>
      <c r="H4" s="60"/>
      <c r="I4" s="60"/>
      <c r="J4" s="60"/>
      <c r="K4" s="60"/>
      <c r="L4" s="60"/>
      <c r="M4" s="61"/>
      <c r="N4" s="59">
        <f>N5</f>
        <v>41792</v>
      </c>
      <c r="O4" s="60"/>
      <c r="P4" s="60"/>
      <c r="Q4" s="60"/>
      <c r="R4" s="60"/>
      <c r="S4" s="60"/>
      <c r="T4" s="61"/>
      <c r="U4" s="59">
        <f>U5</f>
        <v>41799</v>
      </c>
      <c r="V4" s="60"/>
      <c r="W4" s="60"/>
      <c r="X4" s="60"/>
      <c r="Y4" s="60"/>
      <c r="Z4" s="60"/>
      <c r="AA4" s="61"/>
      <c r="AB4" s="59">
        <f>AB5</f>
        <v>41806</v>
      </c>
      <c r="AC4" s="60"/>
      <c r="AD4" s="60"/>
      <c r="AE4" s="60"/>
      <c r="AF4" s="60"/>
      <c r="AG4" s="60"/>
      <c r="AH4" s="61"/>
      <c r="AI4" s="59">
        <f>AI5</f>
        <v>41813</v>
      </c>
      <c r="AJ4" s="60"/>
      <c r="AK4" s="60"/>
      <c r="AL4" s="60"/>
      <c r="AM4" s="60"/>
      <c r="AN4" s="60"/>
      <c r="AO4" s="61"/>
      <c r="AP4" s="59">
        <f t="shared" ref="AP4" si="2">AP5</f>
        <v>41820</v>
      </c>
      <c r="AQ4" s="60"/>
      <c r="AR4" s="60"/>
      <c r="AS4" s="60"/>
      <c r="AT4" s="60"/>
      <c r="AU4" s="60"/>
      <c r="AV4" s="61"/>
      <c r="AW4" s="59">
        <f t="shared" ref="AW4" si="3">AW5</f>
        <v>41827</v>
      </c>
      <c r="AX4" s="60"/>
      <c r="AY4" s="60"/>
      <c r="AZ4" s="60"/>
      <c r="BA4" s="60"/>
      <c r="BB4" s="60"/>
      <c r="BC4" s="61"/>
      <c r="BD4" s="59">
        <f t="shared" ref="BD4" si="4">BD5</f>
        <v>41834</v>
      </c>
      <c r="BE4" s="60"/>
      <c r="BF4" s="60"/>
      <c r="BG4" s="60"/>
      <c r="BH4" s="60"/>
      <c r="BI4" s="60"/>
      <c r="BJ4" s="61"/>
      <c r="BK4" s="59">
        <f t="shared" ref="BK4" si="5">BK5</f>
        <v>41841</v>
      </c>
      <c r="BL4" s="60"/>
      <c r="BM4" s="60"/>
      <c r="BN4" s="60"/>
      <c r="BO4" s="60"/>
      <c r="BP4" s="60"/>
      <c r="BQ4" s="61"/>
      <c r="BR4" s="59">
        <f t="shared" ref="BR4" si="6">BR5</f>
        <v>41848</v>
      </c>
      <c r="BS4" s="60"/>
      <c r="BT4" s="60"/>
      <c r="BU4" s="60"/>
      <c r="BV4" s="60"/>
      <c r="BW4" s="60"/>
      <c r="BX4" s="61"/>
      <c r="BY4" s="59">
        <f t="shared" ref="BY4" si="7">BY5</f>
        <v>41855</v>
      </c>
      <c r="BZ4" s="60"/>
      <c r="CA4" s="60"/>
      <c r="CB4" s="60"/>
      <c r="CC4" s="60"/>
      <c r="CD4" s="60"/>
      <c r="CE4" s="61"/>
      <c r="CF4" s="59">
        <f t="shared" ref="CF4" si="8">CF5</f>
        <v>41862</v>
      </c>
      <c r="CG4" s="60"/>
      <c r="CH4" s="60"/>
      <c r="CI4" s="60"/>
      <c r="CJ4" s="60"/>
      <c r="CK4" s="60"/>
      <c r="CL4" s="60"/>
      <c r="CM4" s="71" t="s">
        <v>26</v>
      </c>
      <c r="CN4" s="84">
        <f>SUMIFS(Data!E:E,Data!A:A,$CM4,Data!P:P,2013)</f>
        <v>30367</v>
      </c>
      <c r="CO4" s="34" t="s">
        <v>26</v>
      </c>
      <c r="CP4" s="84">
        <f>SUMIFS(Data!E:E,Data!P:P,2014,Data!A:A,$CO4)</f>
        <v>122772</v>
      </c>
    </row>
    <row r="5" spans="1:335" ht="105.6" customHeight="1" x14ac:dyDescent="0.65">
      <c r="A5" s="19"/>
      <c r="B5" s="19"/>
      <c r="C5" s="29"/>
      <c r="D5" s="30"/>
      <c r="E5" s="30"/>
      <c r="F5" s="31"/>
      <c r="G5" s="50">
        <f>$C$3-WEEKDAY(C3,3)+IF($D$4-1&gt;=0,(D4-1)*7,0)</f>
        <v>41785</v>
      </c>
      <c r="H5" s="51">
        <f>G$5+1</f>
        <v>41786</v>
      </c>
      <c r="I5" s="51">
        <f t="shared" ref="I5:L5" si="9">H$5+1</f>
        <v>41787</v>
      </c>
      <c r="J5" s="51">
        <f t="shared" si="9"/>
        <v>41788</v>
      </c>
      <c r="K5" s="51">
        <f t="shared" si="9"/>
        <v>41789</v>
      </c>
      <c r="L5" s="51">
        <f t="shared" si="9"/>
        <v>41790</v>
      </c>
      <c r="M5" s="52">
        <f>L$5+1</f>
        <v>41791</v>
      </c>
      <c r="N5" s="50">
        <f t="shared" ref="N5:AH5" si="10">M$5+1</f>
        <v>41792</v>
      </c>
      <c r="O5" s="51">
        <f t="shared" si="10"/>
        <v>41793</v>
      </c>
      <c r="P5" s="51">
        <f t="shared" si="10"/>
        <v>41794</v>
      </c>
      <c r="Q5" s="51">
        <f t="shared" si="10"/>
        <v>41795</v>
      </c>
      <c r="R5" s="51">
        <f t="shared" si="10"/>
        <v>41796</v>
      </c>
      <c r="S5" s="51">
        <f t="shared" si="10"/>
        <v>41797</v>
      </c>
      <c r="T5" s="52">
        <f t="shared" si="10"/>
        <v>41798</v>
      </c>
      <c r="U5" s="50">
        <f t="shared" si="10"/>
        <v>41799</v>
      </c>
      <c r="V5" s="51">
        <f t="shared" si="10"/>
        <v>41800</v>
      </c>
      <c r="W5" s="51">
        <f t="shared" si="10"/>
        <v>41801</v>
      </c>
      <c r="X5" s="51">
        <f t="shared" si="10"/>
        <v>41802</v>
      </c>
      <c r="Y5" s="51">
        <f t="shared" si="10"/>
        <v>41803</v>
      </c>
      <c r="Z5" s="51">
        <f t="shared" si="10"/>
        <v>41804</v>
      </c>
      <c r="AA5" s="52">
        <f t="shared" si="10"/>
        <v>41805</v>
      </c>
      <c r="AB5" s="50">
        <f t="shared" si="10"/>
        <v>41806</v>
      </c>
      <c r="AC5" s="51">
        <f t="shared" si="10"/>
        <v>41807</v>
      </c>
      <c r="AD5" s="51">
        <f t="shared" si="10"/>
        <v>41808</v>
      </c>
      <c r="AE5" s="51">
        <f t="shared" si="10"/>
        <v>41809</v>
      </c>
      <c r="AF5" s="51">
        <f t="shared" si="10"/>
        <v>41810</v>
      </c>
      <c r="AG5" s="51">
        <f t="shared" si="10"/>
        <v>41811</v>
      </c>
      <c r="AH5" s="52">
        <f t="shared" si="10"/>
        <v>41812</v>
      </c>
      <c r="AI5" s="50">
        <f t="shared" ref="AI5" si="11">AH$5+1</f>
        <v>41813</v>
      </c>
      <c r="AJ5" s="51">
        <f t="shared" ref="AJ5" si="12">AI$5+1</f>
        <v>41814</v>
      </c>
      <c r="AK5" s="51">
        <f t="shared" ref="AK5" si="13">AJ$5+1</f>
        <v>41815</v>
      </c>
      <c r="AL5" s="51">
        <f t="shared" ref="AL5" si="14">AK$5+1</f>
        <v>41816</v>
      </c>
      <c r="AM5" s="51">
        <f t="shared" ref="AM5" si="15">AL$5+1</f>
        <v>41817</v>
      </c>
      <c r="AN5" s="51">
        <f t="shared" ref="AN5:AO5" si="16">AM$5+1</f>
        <v>41818</v>
      </c>
      <c r="AO5" s="52">
        <f t="shared" si="16"/>
        <v>41819</v>
      </c>
      <c r="AP5" s="50">
        <f t="shared" ref="AP5" si="17">AO$5+1</f>
        <v>41820</v>
      </c>
      <c r="AQ5" s="51">
        <f t="shared" ref="AQ5" si="18">AP$5+1</f>
        <v>41821</v>
      </c>
      <c r="AR5" s="51">
        <f t="shared" ref="AR5" si="19">AQ$5+1</f>
        <v>41822</v>
      </c>
      <c r="AS5" s="51">
        <f t="shared" ref="AS5" si="20">AR$5+1</f>
        <v>41823</v>
      </c>
      <c r="AT5" s="51">
        <f t="shared" ref="AT5" si="21">AS$5+1</f>
        <v>41824</v>
      </c>
      <c r="AU5" s="51">
        <f t="shared" ref="AU5" si="22">AT$5+1</f>
        <v>41825</v>
      </c>
      <c r="AV5" s="52">
        <f t="shared" ref="AV5" si="23">AU$5+1</f>
        <v>41826</v>
      </c>
      <c r="AW5" s="50">
        <f t="shared" ref="AW5" si="24">AV$5+1</f>
        <v>41827</v>
      </c>
      <c r="AX5" s="51">
        <f t="shared" ref="AX5" si="25">AW$5+1</f>
        <v>41828</v>
      </c>
      <c r="AY5" s="51">
        <f t="shared" ref="AY5" si="26">AX$5+1</f>
        <v>41829</v>
      </c>
      <c r="AZ5" s="51">
        <f t="shared" ref="AZ5" si="27">AY$5+1</f>
        <v>41830</v>
      </c>
      <c r="BA5" s="51">
        <f t="shared" ref="BA5" si="28">AZ$5+1</f>
        <v>41831</v>
      </c>
      <c r="BB5" s="51">
        <f t="shared" ref="BB5" si="29">BA$5+1</f>
        <v>41832</v>
      </c>
      <c r="BC5" s="52">
        <f t="shared" ref="BC5" si="30">BB$5+1</f>
        <v>41833</v>
      </c>
      <c r="BD5" s="50">
        <f t="shared" ref="BD5" si="31">BC$5+1</f>
        <v>41834</v>
      </c>
      <c r="BE5" s="51">
        <f t="shared" ref="BE5" si="32">BD$5+1</f>
        <v>41835</v>
      </c>
      <c r="BF5" s="51">
        <f t="shared" ref="BF5" si="33">BE$5+1</f>
        <v>41836</v>
      </c>
      <c r="BG5" s="51">
        <f t="shared" ref="BG5" si="34">BF$5+1</f>
        <v>41837</v>
      </c>
      <c r="BH5" s="51">
        <f t="shared" ref="BH5" si="35">BG$5+1</f>
        <v>41838</v>
      </c>
      <c r="BI5" s="51">
        <f t="shared" ref="BI5" si="36">BH$5+1</f>
        <v>41839</v>
      </c>
      <c r="BJ5" s="52">
        <f t="shared" ref="BJ5" si="37">BI$5+1</f>
        <v>41840</v>
      </c>
      <c r="BK5" s="50">
        <f t="shared" ref="BK5" si="38">BJ$5+1</f>
        <v>41841</v>
      </c>
      <c r="BL5" s="51">
        <f t="shared" ref="BL5" si="39">BK$5+1</f>
        <v>41842</v>
      </c>
      <c r="BM5" s="51">
        <f t="shared" ref="BM5" si="40">BL$5+1</f>
        <v>41843</v>
      </c>
      <c r="BN5" s="51">
        <f t="shared" ref="BN5" si="41">BM$5+1</f>
        <v>41844</v>
      </c>
      <c r="BO5" s="51">
        <f t="shared" ref="BO5" si="42">BN$5+1</f>
        <v>41845</v>
      </c>
      <c r="BP5" s="51">
        <f t="shared" ref="BP5" si="43">BO$5+1</f>
        <v>41846</v>
      </c>
      <c r="BQ5" s="52">
        <f t="shared" ref="BQ5" si="44">BP$5+1</f>
        <v>41847</v>
      </c>
      <c r="BR5" s="50">
        <f t="shared" ref="BR5" si="45">BQ$5+1</f>
        <v>41848</v>
      </c>
      <c r="BS5" s="51">
        <f t="shared" ref="BS5" si="46">BR$5+1</f>
        <v>41849</v>
      </c>
      <c r="BT5" s="51">
        <f t="shared" ref="BT5" si="47">BS$5+1</f>
        <v>41850</v>
      </c>
      <c r="BU5" s="51">
        <f t="shared" ref="BU5" si="48">BT$5+1</f>
        <v>41851</v>
      </c>
      <c r="BV5" s="51">
        <f t="shared" ref="BV5" si="49">BU$5+1</f>
        <v>41852</v>
      </c>
      <c r="BW5" s="51">
        <f t="shared" ref="BW5" si="50">BV$5+1</f>
        <v>41853</v>
      </c>
      <c r="BX5" s="52">
        <f t="shared" ref="BX5" si="51">BW$5+1</f>
        <v>41854</v>
      </c>
      <c r="BY5" s="50">
        <f t="shared" ref="BY5" si="52">BX$5+1</f>
        <v>41855</v>
      </c>
      <c r="BZ5" s="51">
        <f t="shared" ref="BZ5" si="53">BY$5+1</f>
        <v>41856</v>
      </c>
      <c r="CA5" s="51">
        <f t="shared" ref="CA5" si="54">BZ$5+1</f>
        <v>41857</v>
      </c>
      <c r="CB5" s="51">
        <f t="shared" ref="CB5" si="55">CA$5+1</f>
        <v>41858</v>
      </c>
      <c r="CC5" s="51">
        <f t="shared" ref="CC5" si="56">CB$5+1</f>
        <v>41859</v>
      </c>
      <c r="CD5" s="51">
        <f t="shared" ref="CD5" si="57">CC$5+1</f>
        <v>41860</v>
      </c>
      <c r="CE5" s="52">
        <f t="shared" ref="CE5" si="58">CD$5+1</f>
        <v>41861</v>
      </c>
      <c r="CF5" s="50">
        <f t="shared" ref="CF5" si="59">CE$5+1</f>
        <v>41862</v>
      </c>
      <c r="CG5" s="51">
        <f t="shared" ref="CG5" si="60">CF$5+1</f>
        <v>41863</v>
      </c>
      <c r="CH5" s="51">
        <f t="shared" ref="CH5" si="61">CG$5+1</f>
        <v>41864</v>
      </c>
      <c r="CI5" s="51">
        <f t="shared" ref="CI5" si="62">CH$5+1</f>
        <v>41865</v>
      </c>
      <c r="CJ5" s="51">
        <f t="shared" ref="CJ5" si="63">CI$5+1</f>
        <v>41866</v>
      </c>
      <c r="CK5" s="51">
        <f t="shared" ref="CK5" si="64">CJ$5+1</f>
        <v>41867</v>
      </c>
      <c r="CL5" s="51">
        <f t="shared" ref="CL5" si="65">CK$5+1</f>
        <v>41868</v>
      </c>
      <c r="CM5" s="71" t="s">
        <v>17</v>
      </c>
      <c r="CN5" s="84">
        <f>SUMIFS(Data!E:E,Data!A:A,$CM5,Data!P:P,2013)</f>
        <v>123431</v>
      </c>
      <c r="CO5" s="34" t="s">
        <v>17</v>
      </c>
      <c r="CP5" s="84">
        <f>SUMIFS(Data!E:E,Data!P:P,2014,Data!A:A,$CO5)</f>
        <v>347242.5</v>
      </c>
    </row>
    <row r="6" spans="1:335" ht="105.6" customHeight="1" x14ac:dyDescent="0.65">
      <c r="A6" s="40" t="s">
        <v>66</v>
      </c>
      <c r="B6" s="40" t="s">
        <v>83</v>
      </c>
      <c r="C6" s="40" t="s">
        <v>67</v>
      </c>
      <c r="D6" s="40" t="s">
        <v>68</v>
      </c>
      <c r="E6" s="40" t="s">
        <v>69</v>
      </c>
      <c r="F6" s="65" t="s">
        <v>84</v>
      </c>
      <c r="G6" s="53" t="str">
        <f>LEFT(TEXT(G$5,"ggg"))</f>
        <v>l</v>
      </c>
      <c r="H6" s="54" t="str">
        <f t="shared" ref="H6:BS6" si="66">LEFT(TEXT(H$5,"ggg"))</f>
        <v>m</v>
      </c>
      <c r="I6" s="54" t="str">
        <f t="shared" si="66"/>
        <v>m</v>
      </c>
      <c r="J6" s="54" t="str">
        <f t="shared" si="66"/>
        <v>g</v>
      </c>
      <c r="K6" s="54" t="str">
        <f t="shared" si="66"/>
        <v>v</v>
      </c>
      <c r="L6" s="54" t="str">
        <f t="shared" si="66"/>
        <v>s</v>
      </c>
      <c r="M6" s="55" t="str">
        <f t="shared" si="66"/>
        <v>d</v>
      </c>
      <c r="N6" s="53" t="str">
        <f t="shared" si="66"/>
        <v>l</v>
      </c>
      <c r="O6" s="54" t="str">
        <f t="shared" si="66"/>
        <v>m</v>
      </c>
      <c r="P6" s="54" t="str">
        <f t="shared" si="66"/>
        <v>m</v>
      </c>
      <c r="Q6" s="54" t="str">
        <f t="shared" si="66"/>
        <v>g</v>
      </c>
      <c r="R6" s="54" t="str">
        <f t="shared" si="66"/>
        <v>v</v>
      </c>
      <c r="S6" s="54" t="str">
        <f t="shared" si="66"/>
        <v>s</v>
      </c>
      <c r="T6" s="55" t="str">
        <f t="shared" si="66"/>
        <v>d</v>
      </c>
      <c r="U6" s="53" t="str">
        <f t="shared" si="66"/>
        <v>l</v>
      </c>
      <c r="V6" s="54" t="str">
        <f t="shared" si="66"/>
        <v>m</v>
      </c>
      <c r="W6" s="54" t="str">
        <f t="shared" si="66"/>
        <v>m</v>
      </c>
      <c r="X6" s="54" t="str">
        <f t="shared" si="66"/>
        <v>g</v>
      </c>
      <c r="Y6" s="54" t="str">
        <f t="shared" si="66"/>
        <v>v</v>
      </c>
      <c r="Z6" s="54" t="str">
        <f t="shared" si="66"/>
        <v>s</v>
      </c>
      <c r="AA6" s="55" t="str">
        <f t="shared" si="66"/>
        <v>d</v>
      </c>
      <c r="AB6" s="53" t="str">
        <f t="shared" si="66"/>
        <v>l</v>
      </c>
      <c r="AC6" s="54" t="str">
        <f t="shared" si="66"/>
        <v>m</v>
      </c>
      <c r="AD6" s="54" t="str">
        <f t="shared" si="66"/>
        <v>m</v>
      </c>
      <c r="AE6" s="54" t="str">
        <f t="shared" si="66"/>
        <v>g</v>
      </c>
      <c r="AF6" s="54" t="str">
        <f t="shared" si="66"/>
        <v>v</v>
      </c>
      <c r="AG6" s="54" t="str">
        <f t="shared" si="66"/>
        <v>s</v>
      </c>
      <c r="AH6" s="55" t="str">
        <f t="shared" si="66"/>
        <v>d</v>
      </c>
      <c r="AI6" s="53" t="str">
        <f t="shared" si="66"/>
        <v>l</v>
      </c>
      <c r="AJ6" s="54" t="str">
        <f t="shared" si="66"/>
        <v>m</v>
      </c>
      <c r="AK6" s="54" t="str">
        <f t="shared" si="66"/>
        <v>m</v>
      </c>
      <c r="AL6" s="54" t="str">
        <f t="shared" si="66"/>
        <v>g</v>
      </c>
      <c r="AM6" s="54" t="str">
        <f t="shared" si="66"/>
        <v>v</v>
      </c>
      <c r="AN6" s="54" t="str">
        <f t="shared" si="66"/>
        <v>s</v>
      </c>
      <c r="AO6" s="55" t="str">
        <f t="shared" si="66"/>
        <v>d</v>
      </c>
      <c r="AP6" s="53" t="str">
        <f t="shared" si="66"/>
        <v>l</v>
      </c>
      <c r="AQ6" s="54" t="str">
        <f t="shared" si="66"/>
        <v>m</v>
      </c>
      <c r="AR6" s="54" t="str">
        <f t="shared" si="66"/>
        <v>m</v>
      </c>
      <c r="AS6" s="54" t="str">
        <f t="shared" si="66"/>
        <v>g</v>
      </c>
      <c r="AT6" s="54" t="str">
        <f t="shared" si="66"/>
        <v>v</v>
      </c>
      <c r="AU6" s="54" t="str">
        <f t="shared" si="66"/>
        <v>s</v>
      </c>
      <c r="AV6" s="55" t="str">
        <f t="shared" si="66"/>
        <v>d</v>
      </c>
      <c r="AW6" s="53" t="str">
        <f t="shared" si="66"/>
        <v>l</v>
      </c>
      <c r="AX6" s="54" t="str">
        <f t="shared" si="66"/>
        <v>m</v>
      </c>
      <c r="AY6" s="54" t="str">
        <f t="shared" si="66"/>
        <v>m</v>
      </c>
      <c r="AZ6" s="54" t="str">
        <f t="shared" si="66"/>
        <v>g</v>
      </c>
      <c r="BA6" s="54" t="str">
        <f t="shared" si="66"/>
        <v>v</v>
      </c>
      <c r="BB6" s="54" t="str">
        <f t="shared" si="66"/>
        <v>s</v>
      </c>
      <c r="BC6" s="55" t="str">
        <f t="shared" si="66"/>
        <v>d</v>
      </c>
      <c r="BD6" s="53" t="str">
        <f t="shared" si="66"/>
        <v>l</v>
      </c>
      <c r="BE6" s="54" t="str">
        <f t="shared" si="66"/>
        <v>m</v>
      </c>
      <c r="BF6" s="54" t="str">
        <f t="shared" si="66"/>
        <v>m</v>
      </c>
      <c r="BG6" s="54" t="str">
        <f t="shared" si="66"/>
        <v>g</v>
      </c>
      <c r="BH6" s="54" t="str">
        <f t="shared" si="66"/>
        <v>v</v>
      </c>
      <c r="BI6" s="54" t="str">
        <f t="shared" si="66"/>
        <v>s</v>
      </c>
      <c r="BJ6" s="55" t="str">
        <f t="shared" si="66"/>
        <v>d</v>
      </c>
      <c r="BK6" s="53" t="str">
        <f t="shared" si="66"/>
        <v>l</v>
      </c>
      <c r="BL6" s="54" t="str">
        <f t="shared" si="66"/>
        <v>m</v>
      </c>
      <c r="BM6" s="54" t="str">
        <f t="shared" si="66"/>
        <v>m</v>
      </c>
      <c r="BN6" s="54" t="str">
        <f t="shared" si="66"/>
        <v>g</v>
      </c>
      <c r="BO6" s="54" t="str">
        <f t="shared" si="66"/>
        <v>v</v>
      </c>
      <c r="BP6" s="54" t="str">
        <f t="shared" si="66"/>
        <v>s</v>
      </c>
      <c r="BQ6" s="55" t="str">
        <f t="shared" si="66"/>
        <v>d</v>
      </c>
      <c r="BR6" s="53" t="str">
        <f t="shared" si="66"/>
        <v>l</v>
      </c>
      <c r="BS6" s="54" t="str">
        <f t="shared" si="66"/>
        <v>m</v>
      </c>
      <c r="BT6" s="54" t="str">
        <f t="shared" ref="BT6:CL6" si="67">LEFT(TEXT(BT$5,"ggg"))</f>
        <v>m</v>
      </c>
      <c r="BU6" s="54" t="str">
        <f t="shared" si="67"/>
        <v>g</v>
      </c>
      <c r="BV6" s="54" t="str">
        <f t="shared" si="67"/>
        <v>v</v>
      </c>
      <c r="BW6" s="54" t="str">
        <f t="shared" si="67"/>
        <v>s</v>
      </c>
      <c r="BX6" s="55" t="str">
        <f t="shared" si="67"/>
        <v>d</v>
      </c>
      <c r="BY6" s="53" t="str">
        <f t="shared" si="67"/>
        <v>l</v>
      </c>
      <c r="BZ6" s="54" t="str">
        <f t="shared" si="67"/>
        <v>m</v>
      </c>
      <c r="CA6" s="54" t="str">
        <f t="shared" si="67"/>
        <v>m</v>
      </c>
      <c r="CB6" s="54" t="str">
        <f t="shared" si="67"/>
        <v>g</v>
      </c>
      <c r="CC6" s="54" t="str">
        <f t="shared" si="67"/>
        <v>v</v>
      </c>
      <c r="CD6" s="54" t="str">
        <f t="shared" si="67"/>
        <v>s</v>
      </c>
      <c r="CE6" s="55" t="str">
        <f t="shared" si="67"/>
        <v>d</v>
      </c>
      <c r="CF6" s="53" t="str">
        <f t="shared" si="67"/>
        <v>l</v>
      </c>
      <c r="CG6" s="54" t="str">
        <f t="shared" si="67"/>
        <v>m</v>
      </c>
      <c r="CH6" s="54" t="str">
        <f t="shared" si="67"/>
        <v>m</v>
      </c>
      <c r="CI6" s="54" t="str">
        <f t="shared" si="67"/>
        <v>g</v>
      </c>
      <c r="CJ6" s="54" t="str">
        <f t="shared" si="67"/>
        <v>v</v>
      </c>
      <c r="CK6" s="54" t="str">
        <f t="shared" si="67"/>
        <v>s</v>
      </c>
      <c r="CL6" s="54" t="str">
        <f t="shared" si="67"/>
        <v>d</v>
      </c>
      <c r="CM6" s="71" t="s">
        <v>32</v>
      </c>
      <c r="CN6" s="84">
        <f>SUMIFS(Data!E:E,Data!A:A,$CM6,Data!P:P,2013)</f>
        <v>35361</v>
      </c>
      <c r="CO6" s="34" t="s">
        <v>32</v>
      </c>
      <c r="CP6" s="84">
        <f>SUMIFS(Data!E:E,Data!P:P,2014,Data!A:A,$CO6)</f>
        <v>133191</v>
      </c>
    </row>
    <row r="7" spans="1:335" ht="105.6" customHeight="1" x14ac:dyDescent="0.65">
      <c r="A7" s="47">
        <v>2013</v>
      </c>
      <c r="B7" s="48"/>
      <c r="C7" s="48"/>
      <c r="D7" s="48"/>
      <c r="E7" s="48"/>
      <c r="F7" s="49"/>
      <c r="G7" s="20"/>
      <c r="H7" s="21"/>
      <c r="I7" s="21"/>
      <c r="J7" s="21"/>
      <c r="K7" s="21"/>
      <c r="L7" s="21"/>
      <c r="M7" s="22"/>
      <c r="N7" s="20"/>
      <c r="O7" s="21"/>
      <c r="P7" s="21"/>
      <c r="Q7" s="21"/>
      <c r="R7" s="21"/>
      <c r="S7" s="21"/>
      <c r="T7" s="22"/>
      <c r="U7" s="20"/>
      <c r="V7" s="21"/>
      <c r="W7" s="21"/>
      <c r="X7" s="21"/>
      <c r="Y7" s="21"/>
      <c r="Z7" s="21"/>
      <c r="AA7" s="22"/>
      <c r="AB7" s="20"/>
      <c r="AC7" s="21"/>
      <c r="AD7" s="21"/>
      <c r="AE7" s="21"/>
      <c r="AF7" s="21"/>
      <c r="AG7" s="21"/>
      <c r="AH7" s="22"/>
      <c r="AI7" s="20"/>
      <c r="AJ7" s="21"/>
      <c r="AK7" s="21"/>
      <c r="AL7" s="21"/>
      <c r="AM7" s="21"/>
      <c r="AN7" s="21"/>
      <c r="AO7" s="22"/>
      <c r="AP7" s="20"/>
      <c r="AQ7" s="21"/>
      <c r="AR7" s="21"/>
      <c r="AS7" s="21"/>
      <c r="AT7" s="21"/>
      <c r="AU7" s="21"/>
      <c r="AV7" s="22"/>
      <c r="AW7" s="20"/>
      <c r="AX7" s="21"/>
      <c r="AY7" s="21"/>
      <c r="AZ7" s="21"/>
      <c r="BA7" s="21"/>
      <c r="BB7" s="21"/>
      <c r="BC7" s="22"/>
      <c r="BD7" s="20"/>
      <c r="BE7" s="21"/>
      <c r="BF7" s="21"/>
      <c r="BG7" s="21"/>
      <c r="BH7" s="21"/>
      <c r="BI7" s="21"/>
      <c r="BJ7" s="22"/>
      <c r="BK7" s="20"/>
      <c r="BL7" s="21"/>
      <c r="BM7" s="21"/>
      <c r="BN7" s="21"/>
      <c r="BO7" s="21"/>
      <c r="BP7" s="21"/>
      <c r="BQ7" s="22"/>
      <c r="BR7" s="20"/>
      <c r="BS7" s="21"/>
      <c r="BT7" s="21"/>
      <c r="BU7" s="21"/>
      <c r="BV7" s="21"/>
      <c r="BW7" s="21"/>
      <c r="BX7" s="22"/>
      <c r="BY7" s="20"/>
      <c r="BZ7" s="21"/>
      <c r="CA7" s="21"/>
      <c r="CB7" s="21"/>
      <c r="CC7" s="21"/>
      <c r="CD7" s="21"/>
      <c r="CE7" s="22"/>
      <c r="CF7" s="20"/>
      <c r="CG7" s="21"/>
      <c r="CH7" s="21"/>
      <c r="CI7" s="21"/>
      <c r="CJ7" s="21"/>
      <c r="CK7" s="21"/>
      <c r="CL7" s="21"/>
      <c r="CM7" s="71" t="s">
        <v>29</v>
      </c>
      <c r="CN7" s="84">
        <f>SUMIFS(Data!E:E,Data!A:A,$CM7,Data!P:P,2013)</f>
        <v>36067</v>
      </c>
      <c r="CO7" s="34" t="s">
        <v>29</v>
      </c>
      <c r="CP7" s="84">
        <f>SUMIFS(Data!E:E,Data!P:P,2014,Data!A:A,$CO7)</f>
        <v>125196.5</v>
      </c>
    </row>
    <row r="8" spans="1:335" ht="105.6" customHeight="1" x14ac:dyDescent="0.65">
      <c r="A8" s="41" t="s">
        <v>71</v>
      </c>
      <c r="B8" s="42">
        <v>100000</v>
      </c>
      <c r="C8" s="43" cm="1">
        <f t="array" ref="C8">SUM(SUMIFS(Data!$E:$E,Data!$N:$N,_1st_term,Data!$P:$P,Data!$P$2))/$B$8</f>
        <v>0</v>
      </c>
      <c r="D8" s="44">
        <v>41275</v>
      </c>
      <c r="E8" s="45">
        <v>41364</v>
      </c>
      <c r="F8" s="66" t="str">
        <f>_xlfn.XLOOKUP(F10,CN3:CN7,CM3:CM7)</f>
        <v>Government</v>
      </c>
      <c r="G8" s="23"/>
      <c r="H8" s="19"/>
      <c r="I8" s="19"/>
      <c r="J8" s="19"/>
      <c r="K8" s="19"/>
      <c r="L8" s="19"/>
      <c r="M8" s="24"/>
      <c r="N8" s="23"/>
      <c r="O8" s="19"/>
      <c r="P8" s="19"/>
      <c r="Q8" s="19"/>
      <c r="R8" s="19"/>
      <c r="S8" s="19"/>
      <c r="T8" s="24"/>
      <c r="U8" s="23"/>
      <c r="V8" s="19"/>
      <c r="W8" s="19"/>
      <c r="X8" s="19"/>
      <c r="Y8" s="19"/>
      <c r="Z8" s="19"/>
      <c r="AA8" s="24"/>
      <c r="AB8" s="23"/>
      <c r="AC8" s="19"/>
      <c r="AD8" s="19"/>
      <c r="AE8" s="19"/>
      <c r="AF8" s="19"/>
      <c r="AG8" s="19"/>
      <c r="AH8" s="24"/>
      <c r="AI8" s="23"/>
      <c r="AJ8" s="19"/>
      <c r="AK8" s="19"/>
      <c r="AL8" s="19"/>
      <c r="AM8" s="19"/>
      <c r="AN8" s="19"/>
      <c r="AO8" s="24"/>
      <c r="AP8" s="23"/>
      <c r="AQ8" s="19"/>
      <c r="AR8" s="19"/>
      <c r="AS8" s="19"/>
      <c r="AT8" s="19"/>
      <c r="AU8" s="19"/>
      <c r="AV8" s="24"/>
      <c r="AW8" s="23"/>
      <c r="AX8" s="19"/>
      <c r="AY8" s="19"/>
      <c r="AZ8" s="19"/>
      <c r="BA8" s="19"/>
      <c r="BB8" s="19"/>
      <c r="BC8" s="24"/>
      <c r="BD8" s="23"/>
      <c r="BE8" s="19"/>
      <c r="BF8" s="19"/>
      <c r="BG8" s="19"/>
      <c r="BH8" s="19"/>
      <c r="BI8" s="19"/>
      <c r="BJ8" s="24"/>
      <c r="BK8" s="23"/>
      <c r="BL8" s="19"/>
      <c r="BM8" s="19"/>
      <c r="BN8" s="19"/>
      <c r="BO8" s="19"/>
      <c r="BP8" s="19"/>
      <c r="BQ8" s="24"/>
      <c r="BR8" s="23"/>
      <c r="BS8" s="19"/>
      <c r="BT8" s="19"/>
      <c r="BU8" s="19"/>
      <c r="BV8" s="19"/>
      <c r="BW8" s="19"/>
      <c r="BX8" s="24"/>
      <c r="BY8" s="23"/>
      <c r="BZ8" s="19"/>
      <c r="CA8" s="19"/>
      <c r="CB8" s="19"/>
      <c r="CC8" s="19"/>
      <c r="CD8" s="19"/>
      <c r="CE8" s="24"/>
      <c r="CF8" s="23"/>
      <c r="CG8" s="19"/>
      <c r="CH8" s="19"/>
      <c r="CI8" s="19"/>
      <c r="CJ8" s="19"/>
      <c r="CK8" s="19"/>
      <c r="CL8" s="24"/>
      <c r="CM8" s="35" t="s">
        <v>85</v>
      </c>
      <c r="CN8" s="35"/>
      <c r="CO8" s="35" t="s">
        <v>86</v>
      </c>
      <c r="CP8" s="35"/>
    </row>
    <row r="9" spans="1:335" ht="105.6" customHeight="1" x14ac:dyDescent="0.85">
      <c r="A9" s="41" t="s">
        <v>72</v>
      </c>
      <c r="B9" s="42">
        <v>150000</v>
      </c>
      <c r="C9" s="43" cm="1">
        <f t="array" ref="C9">SUM(SUMIFS(Data!$E:$E,Data!$N:$N,_2nd_term,Data!P:P,Data!P3))</f>
        <v>0</v>
      </c>
      <c r="D9" s="44">
        <v>41365</v>
      </c>
      <c r="E9" s="45">
        <v>41455</v>
      </c>
      <c r="F9" s="67"/>
      <c r="G9" s="23"/>
      <c r="H9" s="19"/>
      <c r="I9" s="19"/>
      <c r="J9" s="19"/>
      <c r="K9" s="19"/>
      <c r="L9" s="19"/>
      <c r="M9" s="24"/>
      <c r="N9" s="23"/>
      <c r="O9" s="19"/>
      <c r="P9" s="19"/>
      <c r="Q9" s="19"/>
      <c r="R9" s="19"/>
      <c r="S9" s="19"/>
      <c r="T9" s="24"/>
      <c r="U9" s="23"/>
      <c r="V9" s="19"/>
      <c r="W9" s="19"/>
      <c r="X9" s="19"/>
      <c r="Y9" s="19"/>
      <c r="Z9" s="19"/>
      <c r="AA9" s="24"/>
      <c r="AB9" s="23"/>
      <c r="AC9" s="19"/>
      <c r="AD9" s="19"/>
      <c r="AE9" s="19"/>
      <c r="AF9" s="19"/>
      <c r="AG9" s="19"/>
      <c r="AH9" s="24"/>
      <c r="AI9" s="23"/>
      <c r="AJ9" s="19"/>
      <c r="AK9" s="19"/>
      <c r="AL9" s="19"/>
      <c r="AM9" s="19"/>
      <c r="AN9" s="19"/>
      <c r="AO9" s="24"/>
      <c r="AP9" s="23"/>
      <c r="AQ9" s="19"/>
      <c r="AR9" s="19"/>
      <c r="AS9" s="19"/>
      <c r="AT9" s="19"/>
      <c r="AU9" s="19"/>
      <c r="AV9" s="24"/>
      <c r="AW9" s="23"/>
      <c r="AX9" s="19"/>
      <c r="AY9" s="19"/>
      <c r="AZ9" s="19"/>
      <c r="BA9" s="19"/>
      <c r="BB9" s="19"/>
      <c r="BC9" s="24"/>
      <c r="BD9" s="23"/>
      <c r="BE9" s="19"/>
      <c r="BF9" s="19"/>
      <c r="BG9" s="19"/>
      <c r="BH9" s="19"/>
      <c r="BI9" s="19"/>
      <c r="BJ9" s="24"/>
      <c r="BK9" s="23"/>
      <c r="BL9" s="19"/>
      <c r="BM9" s="19"/>
      <c r="BN9" s="19"/>
      <c r="BO9" s="19"/>
      <c r="BP9" s="19"/>
      <c r="BQ9" s="24"/>
      <c r="BR9" s="23"/>
      <c r="BS9" s="19"/>
      <c r="BT9" s="19"/>
      <c r="BU9" s="19"/>
      <c r="BV9" s="19"/>
      <c r="BW9" s="19"/>
      <c r="BX9" s="24"/>
      <c r="BY9" s="23"/>
      <c r="BZ9" s="19"/>
      <c r="CA9" s="19"/>
      <c r="CB9" s="19"/>
      <c r="CC9" s="19"/>
      <c r="CD9" s="19"/>
      <c r="CE9" s="24"/>
      <c r="CF9" s="23"/>
      <c r="CG9" s="19"/>
      <c r="CH9" s="19"/>
      <c r="CI9" s="19"/>
      <c r="CJ9" s="19"/>
      <c r="CK9" s="19"/>
      <c r="CL9" s="24"/>
      <c r="CM9" s="71" t="s">
        <v>22</v>
      </c>
      <c r="CN9" s="73">
        <f>SUMIFS(Data!L:L,Data!A:A,$CM9,Data!P:P,'Status&amp;Priority'!$J$2)</f>
        <v>151763.44999999998</v>
      </c>
      <c r="CO9" s="71" t="s">
        <v>22</v>
      </c>
      <c r="CP9" s="73">
        <f>SUMIFS(Data!L:L,Data!A:A,$CM9,Data!P:P,'Status&amp;Priority'!$J$3)</f>
        <v>508339.62500000006</v>
      </c>
      <c r="CQ9" s="75"/>
    </row>
    <row r="10" spans="1:335" ht="105.6" customHeight="1" x14ac:dyDescent="0.85">
      <c r="A10" s="41" t="s">
        <v>73</v>
      </c>
      <c r="B10" s="42">
        <v>120000</v>
      </c>
      <c r="C10" s="43" cm="1">
        <f t="array" ref="C10">SUM(SUMIFS(Data!$E:$E,Data!$N:$N,_3rd_term,Data!P:P,'Status&amp;Priority'!$J$2))/$B$10</f>
        <v>0.42167500000000002</v>
      </c>
      <c r="D10" s="44">
        <v>41456</v>
      </c>
      <c r="E10" s="45">
        <v>41547</v>
      </c>
      <c r="F10" s="69">
        <f>MAX($CN$3:$CN$7)</f>
        <v>123431</v>
      </c>
      <c r="G10" s="23"/>
      <c r="H10" s="19"/>
      <c r="I10" s="19"/>
      <c r="J10" s="19"/>
      <c r="K10" s="19"/>
      <c r="L10" s="19"/>
      <c r="M10" s="24"/>
      <c r="N10" s="23"/>
      <c r="O10" s="19"/>
      <c r="P10" s="19"/>
      <c r="Q10" s="19"/>
      <c r="R10" s="19"/>
      <c r="S10" s="19"/>
      <c r="T10" s="24"/>
      <c r="U10" s="23"/>
      <c r="V10" s="19"/>
      <c r="W10" s="19"/>
      <c r="X10" s="19"/>
      <c r="Y10" s="19"/>
      <c r="Z10" s="19"/>
      <c r="AA10" s="24"/>
      <c r="AB10" s="23"/>
      <c r="AC10" s="19"/>
      <c r="AD10" s="19"/>
      <c r="AE10" s="19"/>
      <c r="AF10" s="19"/>
      <c r="AG10" s="19"/>
      <c r="AH10" s="24"/>
      <c r="AI10" s="23"/>
      <c r="AJ10" s="19"/>
      <c r="AK10" s="19"/>
      <c r="AL10" s="19"/>
      <c r="AM10" s="19"/>
      <c r="AN10" s="19"/>
      <c r="AO10" s="24"/>
      <c r="AP10" s="23"/>
      <c r="AQ10" s="19"/>
      <c r="AR10" s="19"/>
      <c r="AS10" s="19"/>
      <c r="AT10" s="19"/>
      <c r="AU10" s="19"/>
      <c r="AV10" s="24"/>
      <c r="AW10" s="23"/>
      <c r="AX10" s="19"/>
      <c r="AY10" s="19"/>
      <c r="AZ10" s="19"/>
      <c r="BA10" s="19"/>
      <c r="BB10" s="19"/>
      <c r="BC10" s="24"/>
      <c r="BD10" s="23"/>
      <c r="BE10" s="19"/>
      <c r="BF10" s="19"/>
      <c r="BG10" s="19"/>
      <c r="BH10" s="19"/>
      <c r="BI10" s="19"/>
      <c r="BJ10" s="24"/>
      <c r="BK10" s="23"/>
      <c r="BL10" s="19"/>
      <c r="BM10" s="19"/>
      <c r="BN10" s="19"/>
      <c r="BO10" s="19"/>
      <c r="BP10" s="19"/>
      <c r="BQ10" s="24"/>
      <c r="BR10" s="23"/>
      <c r="BS10" s="19"/>
      <c r="BT10" s="19"/>
      <c r="BU10" s="19"/>
      <c r="BV10" s="19"/>
      <c r="BW10" s="19"/>
      <c r="BX10" s="24"/>
      <c r="BY10" s="23"/>
      <c r="BZ10" s="19"/>
      <c r="CA10" s="19"/>
      <c r="CB10" s="19"/>
      <c r="CC10" s="19"/>
      <c r="CD10" s="19"/>
      <c r="CE10" s="24"/>
      <c r="CF10" s="23"/>
      <c r="CG10" s="19"/>
      <c r="CH10" s="19"/>
      <c r="CI10" s="19"/>
      <c r="CJ10" s="19"/>
      <c r="CK10" s="19"/>
      <c r="CL10" s="24"/>
      <c r="CM10" s="71" t="s">
        <v>26</v>
      </c>
      <c r="CN10" s="73">
        <f>SUMIFS(Data!L:L,Data!A:A,$CM10,Data!P:P,'Status&amp;Priority'!$J$2)</f>
        <v>743924</v>
      </c>
      <c r="CO10" s="71" t="s">
        <v>26</v>
      </c>
      <c r="CP10" s="73">
        <f>SUMIFS(Data!L:L,Data!A:A,$CM10,Data!P:P,'Status&amp;Priority'!$J$3)</f>
        <v>3399244.5</v>
      </c>
      <c r="CQ10" s="75"/>
    </row>
    <row r="11" spans="1:335" ht="105.6" customHeight="1" x14ac:dyDescent="0.85">
      <c r="A11" s="41" t="s">
        <v>74</v>
      </c>
      <c r="B11" s="42">
        <v>300000</v>
      </c>
      <c r="C11" s="43" cm="1">
        <f t="array" ref="C11">SUM(SUMIFS(Data!$E:$E,Data!$N:$N,_4th_term,Data!P:P,'Status&amp;Priority'!$J$2))/$B$11</f>
        <v>0.71357666666666664</v>
      </c>
      <c r="D11" s="44">
        <v>41548</v>
      </c>
      <c r="E11" s="45">
        <v>41639</v>
      </c>
      <c r="F11" s="70"/>
      <c r="G11" s="23"/>
      <c r="H11" s="19"/>
      <c r="I11" s="19"/>
      <c r="J11" s="19"/>
      <c r="K11" s="19"/>
      <c r="L11" s="19"/>
      <c r="M11" s="24"/>
      <c r="N11" s="23"/>
      <c r="O11" s="19"/>
      <c r="P11" s="19"/>
      <c r="Q11" s="19"/>
      <c r="R11" s="19"/>
      <c r="S11" s="19"/>
      <c r="T11" s="24"/>
      <c r="U11" s="23"/>
      <c r="V11" s="19"/>
      <c r="W11" s="19"/>
      <c r="X11" s="19"/>
      <c r="Y11" s="19"/>
      <c r="Z11" s="19"/>
      <c r="AA11" s="24"/>
      <c r="AB11" s="23"/>
      <c r="AC11" s="19"/>
      <c r="AD11" s="19"/>
      <c r="AE11" s="19"/>
      <c r="AF11" s="19"/>
      <c r="AG11" s="19"/>
      <c r="AH11" s="24"/>
      <c r="AI11" s="23"/>
      <c r="AJ11" s="19"/>
      <c r="AK11" s="19"/>
      <c r="AL11" s="19"/>
      <c r="AM11" s="19"/>
      <c r="AN11" s="19"/>
      <c r="AO11" s="24"/>
      <c r="AP11" s="23"/>
      <c r="AQ11" s="19"/>
      <c r="AR11" s="19"/>
      <c r="AS11" s="19"/>
      <c r="AT11" s="19"/>
      <c r="AU11" s="19"/>
      <c r="AV11" s="24"/>
      <c r="AW11" s="23"/>
      <c r="AX11" s="19"/>
      <c r="AY11" s="19"/>
      <c r="AZ11" s="19"/>
      <c r="BA11" s="19"/>
      <c r="BB11" s="19"/>
      <c r="BC11" s="24"/>
      <c r="BD11" s="23"/>
      <c r="BE11" s="19"/>
      <c r="BF11" s="19"/>
      <c r="BG11" s="19"/>
      <c r="BH11" s="19"/>
      <c r="BI11" s="19"/>
      <c r="BJ11" s="24"/>
      <c r="BK11" s="23"/>
      <c r="BL11" s="19"/>
      <c r="BM11" s="19"/>
      <c r="BN11" s="19"/>
      <c r="BO11" s="19"/>
      <c r="BP11" s="19"/>
      <c r="BQ11" s="24"/>
      <c r="BR11" s="23"/>
      <c r="BS11" s="19"/>
      <c r="BT11" s="19"/>
      <c r="BU11" s="19"/>
      <c r="BV11" s="19"/>
      <c r="BW11" s="19"/>
      <c r="BX11" s="24"/>
      <c r="BY11" s="23"/>
      <c r="BZ11" s="19"/>
      <c r="CA11" s="19"/>
      <c r="CB11" s="19"/>
      <c r="CC11" s="19"/>
      <c r="CD11" s="19"/>
      <c r="CE11" s="24"/>
      <c r="CF11" s="23"/>
      <c r="CG11" s="19"/>
      <c r="CH11" s="19"/>
      <c r="CI11" s="19"/>
      <c r="CJ11" s="19"/>
      <c r="CK11" s="19"/>
      <c r="CL11" s="24"/>
      <c r="CM11" s="71" t="s">
        <v>17</v>
      </c>
      <c r="CN11" s="73">
        <f>SUMIFS(Data!L:L,Data!A:A,$CM11,Data!P:P,'Status&amp;Priority'!$J$2)</f>
        <v>2886645.28</v>
      </c>
      <c r="CO11" s="71" t="s">
        <v>17</v>
      </c>
      <c r="CP11" s="73">
        <f>SUMIFS(Data!L:L,Data!A:A,$CM11,Data!P:P,'Status&amp;Priority'!$J$3)</f>
        <v>8501527.8899999969</v>
      </c>
      <c r="CQ11" s="75"/>
    </row>
    <row r="12" spans="1:335" s="28" customFormat="1" ht="105.6" customHeight="1" x14ac:dyDescent="0.85">
      <c r="A12" s="47">
        <v>2014</v>
      </c>
      <c r="B12" s="48"/>
      <c r="C12" s="48"/>
      <c r="D12" s="48"/>
      <c r="E12" s="48"/>
      <c r="F12" s="49"/>
      <c r="G12" s="25"/>
      <c r="H12" s="26"/>
      <c r="I12" s="26"/>
      <c r="J12" s="26"/>
      <c r="K12" s="26"/>
      <c r="L12" s="26"/>
      <c r="M12" s="27"/>
      <c r="N12" s="25"/>
      <c r="O12" s="26"/>
      <c r="P12" s="26"/>
      <c r="Q12" s="26"/>
      <c r="R12" s="26"/>
      <c r="S12" s="26"/>
      <c r="T12" s="27"/>
      <c r="U12" s="25"/>
      <c r="V12" s="26"/>
      <c r="W12" s="26"/>
      <c r="X12" s="26"/>
      <c r="Y12" s="26"/>
      <c r="Z12" s="26"/>
      <c r="AA12" s="27"/>
      <c r="AB12" s="25"/>
      <c r="AC12" s="26"/>
      <c r="AD12" s="26"/>
      <c r="AE12" s="26"/>
      <c r="AF12" s="26"/>
      <c r="AG12" s="26"/>
      <c r="AH12" s="27"/>
      <c r="AI12" s="25"/>
      <c r="AJ12" s="26"/>
      <c r="AK12" s="26"/>
      <c r="AL12" s="26"/>
      <c r="AM12" s="26"/>
      <c r="AN12" s="26"/>
      <c r="AO12" s="27"/>
      <c r="AP12" s="25"/>
      <c r="AQ12" s="26"/>
      <c r="AR12" s="26"/>
      <c r="AS12" s="26"/>
      <c r="AT12" s="26"/>
      <c r="AU12" s="26"/>
      <c r="AV12" s="27"/>
      <c r="AW12" s="25"/>
      <c r="AX12" s="26"/>
      <c r="AY12" s="26"/>
      <c r="AZ12" s="26"/>
      <c r="BA12" s="26"/>
      <c r="BB12" s="26"/>
      <c r="BC12" s="27"/>
      <c r="BD12" s="25"/>
      <c r="BE12" s="26"/>
      <c r="BF12" s="26"/>
      <c r="BG12" s="26"/>
      <c r="BH12" s="26"/>
      <c r="BI12" s="26"/>
      <c r="BJ12" s="27"/>
      <c r="BK12" s="25"/>
      <c r="BL12" s="26"/>
      <c r="BM12" s="26"/>
      <c r="BN12" s="26"/>
      <c r="BO12" s="26"/>
      <c r="BP12" s="26"/>
      <c r="BQ12" s="27"/>
      <c r="BR12" s="25"/>
      <c r="BS12" s="26"/>
      <c r="BT12" s="26"/>
      <c r="BU12" s="26"/>
      <c r="BV12" s="26"/>
      <c r="BW12" s="26"/>
      <c r="BX12" s="27"/>
      <c r="BY12" s="25"/>
      <c r="BZ12" s="26"/>
      <c r="CA12" s="26"/>
      <c r="CB12" s="26"/>
      <c r="CC12" s="26"/>
      <c r="CD12" s="26"/>
      <c r="CE12" s="27"/>
      <c r="CF12" s="25"/>
      <c r="CG12" s="26"/>
      <c r="CH12" s="26"/>
      <c r="CI12" s="26"/>
      <c r="CJ12" s="26"/>
      <c r="CK12" s="26"/>
      <c r="CL12" s="27"/>
      <c r="CM12" s="71" t="s">
        <v>32</v>
      </c>
      <c r="CN12" s="73">
        <f>SUMIFS(Data!L:L,Data!A:A,$CM12,Data!P:P,'Status&amp;Priority'!$J$2)</f>
        <v>-193757.5</v>
      </c>
      <c r="CO12" s="71" t="s">
        <v>32</v>
      </c>
      <c r="CP12" s="73">
        <f>SUMIFS(Data!L:L,Data!A:A,$CM12,Data!P:P,'Status&amp;Priority'!$J$3)</f>
        <v>-420788.125</v>
      </c>
      <c r="CQ12" s="75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</row>
    <row r="13" spans="1:335" ht="105.6" customHeight="1" x14ac:dyDescent="0.85">
      <c r="A13" s="41" t="s">
        <v>71</v>
      </c>
      <c r="B13" s="42">
        <v>100000</v>
      </c>
      <c r="C13" s="43" cm="1">
        <f t="array" ref="C13">SUM(SUMIFS(Data!$E:$E,Data!$N:$N,_1st_term,Data!P:P,'Status&amp;Priority'!$J$3))/$B$13</f>
        <v>1.7637050000000001</v>
      </c>
      <c r="D13" s="44">
        <v>41640</v>
      </c>
      <c r="E13" s="45">
        <v>41729</v>
      </c>
      <c r="F13" s="33"/>
      <c r="G13" s="23"/>
      <c r="H13" s="19"/>
      <c r="I13" s="19"/>
      <c r="J13" s="19"/>
      <c r="K13" s="19"/>
      <c r="L13" s="19"/>
      <c r="M13" s="24"/>
      <c r="N13" s="23"/>
      <c r="O13" s="19"/>
      <c r="P13" s="19"/>
      <c r="Q13" s="19"/>
      <c r="R13" s="19"/>
      <c r="S13" s="19"/>
      <c r="T13" s="24"/>
      <c r="U13" s="23"/>
      <c r="V13" s="19"/>
      <c r="W13" s="19"/>
      <c r="X13" s="19"/>
      <c r="Y13" s="19"/>
      <c r="Z13" s="19"/>
      <c r="AA13" s="24"/>
      <c r="AB13" s="23"/>
      <c r="AC13" s="19"/>
      <c r="AD13" s="19"/>
      <c r="AE13" s="19"/>
      <c r="AF13" s="19"/>
      <c r="AG13" s="19"/>
      <c r="AH13" s="24"/>
      <c r="AI13" s="23"/>
      <c r="AJ13" s="19"/>
      <c r="AK13" s="19"/>
      <c r="AL13" s="19"/>
      <c r="AM13" s="19"/>
      <c r="AN13" s="19"/>
      <c r="AO13" s="24"/>
      <c r="AP13" s="23"/>
      <c r="AQ13" s="19"/>
      <c r="AR13" s="19"/>
      <c r="AS13" s="19"/>
      <c r="AT13" s="19"/>
      <c r="AU13" s="19"/>
      <c r="AV13" s="24"/>
      <c r="AW13" s="23"/>
      <c r="AX13" s="19"/>
      <c r="AY13" s="19"/>
      <c r="AZ13" s="19"/>
      <c r="BA13" s="19"/>
      <c r="BB13" s="19"/>
      <c r="BC13" s="24"/>
      <c r="BD13" s="23"/>
      <c r="BE13" s="19"/>
      <c r="BF13" s="19"/>
      <c r="BG13" s="19"/>
      <c r="BH13" s="19"/>
      <c r="BI13" s="19"/>
      <c r="BJ13" s="24"/>
      <c r="BK13" s="23"/>
      <c r="BL13" s="19"/>
      <c r="BM13" s="19"/>
      <c r="BN13" s="19"/>
      <c r="BO13" s="19"/>
      <c r="BP13" s="19"/>
      <c r="BQ13" s="24"/>
      <c r="BR13" s="23"/>
      <c r="BS13" s="19"/>
      <c r="BT13" s="19"/>
      <c r="BU13" s="19"/>
      <c r="BV13" s="19"/>
      <c r="BW13" s="19"/>
      <c r="BX13" s="24"/>
      <c r="BY13" s="23"/>
      <c r="BZ13" s="19"/>
      <c r="CA13" s="19"/>
      <c r="CB13" s="19"/>
      <c r="CC13" s="19"/>
      <c r="CD13" s="19"/>
      <c r="CE13" s="24"/>
      <c r="CF13" s="23"/>
      <c r="CG13" s="19"/>
      <c r="CH13" s="19"/>
      <c r="CI13" s="19"/>
      <c r="CJ13" s="19"/>
      <c r="CK13" s="19"/>
      <c r="CL13" s="24"/>
      <c r="CM13" s="71" t="s">
        <v>29</v>
      </c>
      <c r="CN13" s="74">
        <f>SUMIFS(Data!L:L,Data!A:A,$CM13,Data!P:P,'Status&amp;Priority'!$J$2)</f>
        <v>289889.27999999997</v>
      </c>
      <c r="CO13" s="71" t="s">
        <v>29</v>
      </c>
      <c r="CP13" s="73">
        <f>SUMIFS(Data!L:L,Data!A:A,$CM13,Data!P:P,'Status&amp;Priority'!$J$3)</f>
        <v>1026913.8599999996</v>
      </c>
      <c r="CQ13" s="75"/>
    </row>
    <row r="14" spans="1:335" ht="105.6" customHeight="1" x14ac:dyDescent="0.65">
      <c r="A14" s="41" t="s">
        <v>72</v>
      </c>
      <c r="B14" s="42">
        <v>150000</v>
      </c>
      <c r="C14" s="43" cm="1">
        <f t="array" ref="C14">(SUM(SUMIFS(Data!$E:$E,Data!$N:$N,_2nd_term,Data!P:P,'Status&amp;Priority'!$J$3)))/$B$14</f>
        <v>1.5597300000000001</v>
      </c>
      <c r="D14" s="44">
        <v>41730</v>
      </c>
      <c r="E14" s="45">
        <v>41820</v>
      </c>
      <c r="F14" s="68" t="str">
        <f>_xlfn.XLOOKUP($F$15,$CP$3:$CP$7,$CO$3:$CO$7)</f>
        <v>Government</v>
      </c>
      <c r="G14" s="23"/>
      <c r="H14" s="19"/>
      <c r="I14" s="19"/>
      <c r="J14" s="19"/>
      <c r="K14" s="19"/>
      <c r="L14" s="19"/>
      <c r="M14" s="24"/>
      <c r="N14" s="23"/>
      <c r="O14" s="19"/>
      <c r="P14" s="19"/>
      <c r="Q14" s="19"/>
      <c r="R14" s="19"/>
      <c r="S14" s="19"/>
      <c r="T14" s="24"/>
      <c r="U14" s="23"/>
      <c r="V14" s="19"/>
      <c r="W14" s="19"/>
      <c r="X14" s="19"/>
      <c r="Y14" s="19"/>
      <c r="Z14" s="19"/>
      <c r="AA14" s="24"/>
      <c r="AB14" s="23"/>
      <c r="AC14" s="19"/>
      <c r="AD14" s="19"/>
      <c r="AE14" s="19"/>
      <c r="AF14" s="19"/>
      <c r="AG14" s="19"/>
      <c r="AH14" s="24"/>
      <c r="AI14" s="23"/>
      <c r="AJ14" s="19"/>
      <c r="AK14" s="19"/>
      <c r="AL14" s="19"/>
      <c r="AM14" s="19"/>
      <c r="AN14" s="19"/>
      <c r="AO14" s="24"/>
      <c r="AP14" s="23"/>
      <c r="AQ14" s="19"/>
      <c r="AR14" s="19"/>
      <c r="AS14" s="19"/>
      <c r="AT14" s="19"/>
      <c r="AU14" s="19"/>
      <c r="AV14" s="24"/>
      <c r="AW14" s="23"/>
      <c r="AX14" s="19"/>
      <c r="AY14" s="19"/>
      <c r="AZ14" s="19"/>
      <c r="BA14" s="19"/>
      <c r="BB14" s="19"/>
      <c r="BC14" s="24"/>
      <c r="BD14" s="23"/>
      <c r="BE14" s="19"/>
      <c r="BF14" s="19"/>
      <c r="BG14" s="19"/>
      <c r="BH14" s="19"/>
      <c r="BI14" s="19"/>
      <c r="BJ14" s="24"/>
      <c r="BK14" s="23"/>
      <c r="BL14" s="19"/>
      <c r="BM14" s="19"/>
      <c r="BN14" s="19"/>
      <c r="BO14" s="19"/>
      <c r="BP14" s="19"/>
      <c r="BQ14" s="24"/>
      <c r="BR14" s="23"/>
      <c r="BS14" s="19"/>
      <c r="BT14" s="19"/>
      <c r="BU14" s="19"/>
      <c r="BV14" s="19"/>
      <c r="BW14" s="19"/>
      <c r="BX14" s="24"/>
      <c r="BY14" s="23"/>
      <c r="BZ14" s="19"/>
      <c r="CA14" s="19"/>
      <c r="CB14" s="19"/>
      <c r="CC14" s="19"/>
      <c r="CD14" s="19"/>
      <c r="CE14" s="24"/>
      <c r="CF14" s="23"/>
      <c r="CG14" s="19"/>
      <c r="CH14" s="19"/>
      <c r="CI14" s="19"/>
      <c r="CJ14" s="19"/>
      <c r="CK14" s="19"/>
      <c r="CL14" s="24"/>
    </row>
    <row r="15" spans="1:335" ht="105.6" customHeight="1" x14ac:dyDescent="0.65">
      <c r="A15" s="41" t="s">
        <v>73</v>
      </c>
      <c r="B15" s="42">
        <v>120000</v>
      </c>
      <c r="C15" s="43" cm="1">
        <f t="array" ref="C15">SUM(SUMIFS(Data!$E:$E,Data!$N:$N,_3rd_term,Data!P:P,'Status&amp;Priority'!$J$3))/$B$15</f>
        <v>1.5611166666666667</v>
      </c>
      <c r="D15" s="44">
        <v>41821</v>
      </c>
      <c r="E15" s="45">
        <v>41912</v>
      </c>
      <c r="F15" s="69">
        <f>MAX($CP$3:$CP$7)</f>
        <v>347242.5</v>
      </c>
      <c r="G15" s="23"/>
      <c r="H15" s="19"/>
      <c r="I15" s="19"/>
      <c r="J15" s="19"/>
      <c r="K15" s="19"/>
      <c r="L15" s="19"/>
      <c r="M15" s="24"/>
      <c r="N15" s="23"/>
      <c r="O15" s="19"/>
      <c r="P15" s="19"/>
      <c r="Q15" s="19"/>
      <c r="R15" s="19"/>
      <c r="S15" s="19"/>
      <c r="T15" s="24"/>
      <c r="U15" s="23"/>
      <c r="V15" s="19"/>
      <c r="W15" s="19"/>
      <c r="X15" s="19"/>
      <c r="Y15" s="19"/>
      <c r="Z15" s="19"/>
      <c r="AA15" s="24"/>
      <c r="AB15" s="23"/>
      <c r="AC15" s="19"/>
      <c r="AD15" s="19"/>
      <c r="AE15" s="19"/>
      <c r="AF15" s="19"/>
      <c r="AG15" s="19"/>
      <c r="AH15" s="24"/>
      <c r="AI15" s="23"/>
      <c r="AJ15" s="19"/>
      <c r="AK15" s="19"/>
      <c r="AL15" s="19"/>
      <c r="AM15" s="19"/>
      <c r="AN15" s="19"/>
      <c r="AO15" s="24"/>
      <c r="AP15" s="23"/>
      <c r="AQ15" s="19"/>
      <c r="AR15" s="19"/>
      <c r="AS15" s="19"/>
      <c r="AT15" s="19"/>
      <c r="AU15" s="19"/>
      <c r="AV15" s="24"/>
      <c r="AW15" s="23"/>
      <c r="AX15" s="19"/>
      <c r="AY15" s="19"/>
      <c r="AZ15" s="19"/>
      <c r="BA15" s="19"/>
      <c r="BB15" s="19"/>
      <c r="BC15" s="24"/>
      <c r="BD15" s="23"/>
      <c r="BE15" s="19"/>
      <c r="BF15" s="19"/>
      <c r="BG15" s="19"/>
      <c r="BH15" s="19"/>
      <c r="BI15" s="19"/>
      <c r="BJ15" s="24"/>
      <c r="BK15" s="23"/>
      <c r="BL15" s="19"/>
      <c r="BM15" s="19"/>
      <c r="BN15" s="19"/>
      <c r="BO15" s="19"/>
      <c r="BP15" s="19"/>
      <c r="BQ15" s="24"/>
      <c r="BR15" s="23"/>
      <c r="BS15" s="19"/>
      <c r="BT15" s="19"/>
      <c r="BU15" s="19"/>
      <c r="BV15" s="19"/>
      <c r="BW15" s="19"/>
      <c r="BX15" s="24"/>
      <c r="BY15" s="23"/>
      <c r="BZ15" s="19"/>
      <c r="CA15" s="19"/>
      <c r="CB15" s="19"/>
      <c r="CC15" s="19"/>
      <c r="CD15" s="19"/>
      <c r="CE15" s="24"/>
      <c r="CF15" s="23"/>
      <c r="CG15" s="19"/>
      <c r="CH15" s="19"/>
      <c r="CI15" s="19"/>
      <c r="CJ15" s="19"/>
      <c r="CK15" s="19"/>
      <c r="CL15" s="24"/>
    </row>
    <row r="16" spans="1:335" ht="105.6" customHeight="1" x14ac:dyDescent="0.65">
      <c r="A16" s="46" t="s">
        <v>74</v>
      </c>
      <c r="B16" s="42">
        <v>300000</v>
      </c>
      <c r="C16" s="43" cm="1">
        <f t="array" ref="C16">SUM(SUMIFS(Data!$E:$E,Data!$N:$N,_4th_term,Data!P:P,'Status&amp;Priority'!$J$3))/$B$16</f>
        <v>0.87822666666666671</v>
      </c>
      <c r="D16" s="44">
        <v>41913</v>
      </c>
      <c r="E16" s="45">
        <v>42004</v>
      </c>
      <c r="F16" s="70"/>
      <c r="G16" s="29"/>
      <c r="H16" s="30"/>
      <c r="I16" s="30"/>
      <c r="J16" s="30"/>
      <c r="K16" s="30"/>
      <c r="L16" s="30"/>
      <c r="M16" s="31"/>
      <c r="N16" s="29"/>
      <c r="O16" s="30"/>
      <c r="P16" s="30"/>
      <c r="Q16" s="30"/>
      <c r="R16" s="30"/>
      <c r="S16" s="30"/>
      <c r="T16" s="31"/>
      <c r="U16" s="29"/>
      <c r="V16" s="30"/>
      <c r="W16" s="30"/>
      <c r="X16" s="30"/>
      <c r="Y16" s="30"/>
      <c r="Z16" s="30"/>
      <c r="AA16" s="31"/>
      <c r="AB16" s="29"/>
      <c r="AC16" s="30"/>
      <c r="AD16" s="30"/>
      <c r="AE16" s="30"/>
      <c r="AF16" s="30"/>
      <c r="AG16" s="30"/>
      <c r="AH16" s="31"/>
      <c r="AI16" s="29"/>
      <c r="AJ16" s="30"/>
      <c r="AK16" s="30"/>
      <c r="AL16" s="30"/>
      <c r="AM16" s="30"/>
      <c r="AN16" s="30"/>
      <c r="AO16" s="31"/>
      <c r="AP16" s="29"/>
      <c r="AQ16" s="30"/>
      <c r="AR16" s="30"/>
      <c r="AS16" s="30"/>
      <c r="AT16" s="30"/>
      <c r="AU16" s="30"/>
      <c r="AV16" s="31"/>
      <c r="AW16" s="29"/>
      <c r="AX16" s="30"/>
      <c r="AY16" s="30"/>
      <c r="AZ16" s="30"/>
      <c r="BA16" s="30"/>
      <c r="BB16" s="30"/>
      <c r="BC16" s="31"/>
      <c r="BD16" s="29"/>
      <c r="BE16" s="30"/>
      <c r="BF16" s="30"/>
      <c r="BG16" s="30"/>
      <c r="BH16" s="30"/>
      <c r="BI16" s="30"/>
      <c r="BJ16" s="31"/>
      <c r="BK16" s="29"/>
      <c r="BL16" s="30"/>
      <c r="BM16" s="30"/>
      <c r="BN16" s="30"/>
      <c r="BO16" s="30"/>
      <c r="BP16" s="30"/>
      <c r="BQ16" s="31"/>
      <c r="BR16" s="29"/>
      <c r="BS16" s="30"/>
      <c r="BT16" s="30"/>
      <c r="BU16" s="30"/>
      <c r="BV16" s="30"/>
      <c r="BW16" s="30"/>
      <c r="BX16" s="31"/>
      <c r="BY16" s="29"/>
      <c r="BZ16" s="30"/>
      <c r="CA16" s="30"/>
      <c r="CB16" s="30"/>
      <c r="CC16" s="30"/>
      <c r="CD16" s="30"/>
      <c r="CE16" s="31"/>
      <c r="CF16" s="29"/>
      <c r="CG16" s="30"/>
      <c r="CH16" s="30"/>
      <c r="CI16" s="30"/>
      <c r="CJ16" s="30"/>
      <c r="CK16" s="30"/>
      <c r="CL16" s="31"/>
    </row>
    <row r="17" spans="92:92" ht="105.6" customHeight="1" x14ac:dyDescent="0.85">
      <c r="CN17" s="72"/>
    </row>
  </sheetData>
  <mergeCells count="28">
    <mergeCell ref="CM8:CN8"/>
    <mergeCell ref="CO8:CP8"/>
    <mergeCell ref="AB4:AH4"/>
    <mergeCell ref="G4:M4"/>
    <mergeCell ref="AI4:AO4"/>
    <mergeCell ref="BY4:CE4"/>
    <mergeCell ref="CF4:CL4"/>
    <mergeCell ref="AP4:AV4"/>
    <mergeCell ref="AW4:BC4"/>
    <mergeCell ref="BD4:BJ4"/>
    <mergeCell ref="BK4:BQ4"/>
    <mergeCell ref="BR4:BX4"/>
    <mergeCell ref="F15:F16"/>
    <mergeCell ref="CM1:CN1"/>
    <mergeCell ref="CO1:CP1"/>
    <mergeCell ref="G2:CL2"/>
    <mergeCell ref="A1:F1"/>
    <mergeCell ref="A3:B3"/>
    <mergeCell ref="C3:F3"/>
    <mergeCell ref="A7:F7"/>
    <mergeCell ref="A12:F12"/>
    <mergeCell ref="G3:AH3"/>
    <mergeCell ref="AI3:BJ3"/>
    <mergeCell ref="BK3:CL3"/>
    <mergeCell ref="F10:F11"/>
    <mergeCell ref="F8:F9"/>
    <mergeCell ref="N4:T4"/>
    <mergeCell ref="U4:AA4"/>
  </mergeCells>
  <phoneticPr fontId="1" type="noConversion"/>
  <conditionalFormatting sqref="C8:C11 C13:C1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{588881DD-7EA8-4077-B656-156AF6D51D86}</x14:id>
        </ext>
      </extLst>
    </cfRule>
  </conditionalFormatting>
  <conditionalFormatting sqref="G7:CL16">
    <cfRule type="expression" dxfId="8" priority="1">
      <formula>AND(G$5&gt;=$D7,G$5&lt;=$D7+(IF($C7&lt;=100%,$C7,100%)*($E7-$D7+1)-1))</formula>
    </cfRule>
    <cfRule type="expression" dxfId="7" priority="3">
      <formula>AND(G$5&gt;=$D7,G$5&lt;=E$7)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0</xdr:col>
                    <xdr:colOff>0</xdr:colOff>
                    <xdr:row>16</xdr:row>
                    <xdr:rowOff>190500</xdr:rowOff>
                  </from>
                  <to>
                    <xdr:col>90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8881DD-7EA8-4077-B656-156AF6D51D8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C8:C11 C13:C16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D60F-5FB7-49FF-8D60-082C0B4A2B77}">
  <sheetPr codeName="Sheet2"/>
  <dimension ref="A3:N112"/>
  <sheetViews>
    <sheetView topLeftCell="C1" workbookViewId="0">
      <selection activeCell="K13" sqref="J12:L19"/>
    </sheetView>
  </sheetViews>
  <sheetFormatPr defaultRowHeight="14.4" x14ac:dyDescent="0.3"/>
  <cols>
    <col min="1" max="1" width="16.5546875" bestFit="1" customWidth="1"/>
    <col min="2" max="2" width="16.33203125" style="12" bestFit="1" customWidth="1"/>
    <col min="3" max="3" width="10.109375" style="12" bestFit="1" customWidth="1"/>
    <col min="4" max="4" width="11.88671875" style="12" bestFit="1" customWidth="1"/>
    <col min="5" max="5" width="10.21875" style="12" bestFit="1" customWidth="1"/>
    <col min="6" max="6" width="14.33203125" style="12" bestFit="1" customWidth="1"/>
    <col min="7" max="7" width="11" style="12" bestFit="1" customWidth="1"/>
    <col min="8" max="8" width="16.5546875" style="12" bestFit="1" customWidth="1"/>
    <col min="9" max="9" width="21" style="12" bestFit="1" customWidth="1"/>
    <col min="10" max="10" width="15.77734375" style="12" bestFit="1" customWidth="1"/>
    <col min="11" max="11" width="16.33203125" style="12" bestFit="1" customWidth="1"/>
    <col min="12" max="12" width="11.44140625" style="12" bestFit="1" customWidth="1"/>
    <col min="13" max="13" width="15.77734375" style="12" bestFit="1" customWidth="1"/>
    <col min="14" max="14" width="16.33203125" style="12" bestFit="1" customWidth="1"/>
    <col min="15" max="16" width="12" bestFit="1" customWidth="1"/>
    <col min="17" max="17" width="11" bestFit="1" customWidth="1"/>
    <col min="18" max="21" width="16.21875" bestFit="1" customWidth="1"/>
    <col min="22" max="23" width="21.21875" bestFit="1" customWidth="1"/>
    <col min="24" max="24" width="11.88671875" bestFit="1" customWidth="1"/>
    <col min="25" max="25" width="10.21875" bestFit="1" customWidth="1"/>
    <col min="26" max="26" width="14.33203125" bestFit="1" customWidth="1"/>
    <col min="27" max="27" width="16.21875" bestFit="1" customWidth="1"/>
    <col min="28" max="28" width="10.109375" bestFit="1" customWidth="1"/>
    <col min="29" max="29" width="11.88671875" bestFit="1" customWidth="1"/>
    <col min="30" max="30" width="10.21875" bestFit="1" customWidth="1"/>
    <col min="31" max="31" width="14.33203125" bestFit="1" customWidth="1"/>
    <col min="32" max="32" width="16.21875" bestFit="1" customWidth="1"/>
    <col min="33" max="33" width="10.109375" bestFit="1" customWidth="1"/>
    <col min="34" max="34" width="11.88671875" bestFit="1" customWidth="1"/>
    <col min="35" max="35" width="10.21875" bestFit="1" customWidth="1"/>
    <col min="36" max="36" width="14.33203125" bestFit="1" customWidth="1"/>
    <col min="37" max="37" width="16.21875" bestFit="1" customWidth="1"/>
    <col min="38" max="38" width="10.109375" bestFit="1" customWidth="1"/>
    <col min="39" max="39" width="11.88671875" bestFit="1" customWidth="1"/>
    <col min="40" max="40" width="10.21875" bestFit="1" customWidth="1"/>
    <col min="41" max="41" width="14.33203125" bestFit="1" customWidth="1"/>
    <col min="42" max="42" width="16.21875" bestFit="1" customWidth="1"/>
    <col min="43" max="43" width="10.109375" bestFit="1" customWidth="1"/>
    <col min="44" max="44" width="11.88671875" bestFit="1" customWidth="1"/>
    <col min="45" max="45" width="10.21875" bestFit="1" customWidth="1"/>
    <col min="46" max="46" width="14.33203125" bestFit="1" customWidth="1"/>
    <col min="47" max="47" width="16.21875" bestFit="1" customWidth="1"/>
    <col min="48" max="48" width="10.109375" bestFit="1" customWidth="1"/>
    <col min="49" max="49" width="11.88671875" bestFit="1" customWidth="1"/>
    <col min="50" max="50" width="10.21875" bestFit="1" customWidth="1"/>
    <col min="51" max="51" width="14.33203125" bestFit="1" customWidth="1"/>
    <col min="52" max="52" width="16.21875" bestFit="1" customWidth="1"/>
    <col min="53" max="53" width="10.109375" bestFit="1" customWidth="1"/>
    <col min="54" max="54" width="11.88671875" bestFit="1" customWidth="1"/>
    <col min="55" max="55" width="10.21875" bestFit="1" customWidth="1"/>
    <col min="56" max="56" width="14.33203125" bestFit="1" customWidth="1"/>
    <col min="57" max="57" width="16.21875" bestFit="1" customWidth="1"/>
    <col min="58" max="58" width="10.109375" bestFit="1" customWidth="1"/>
    <col min="59" max="59" width="11.88671875" bestFit="1" customWidth="1"/>
    <col min="60" max="60" width="10.21875" bestFit="1" customWidth="1"/>
    <col min="61" max="61" width="14.33203125" bestFit="1" customWidth="1"/>
    <col min="62" max="62" width="16.21875" bestFit="1" customWidth="1"/>
    <col min="63" max="63" width="10.109375" bestFit="1" customWidth="1"/>
    <col min="64" max="64" width="11.88671875" bestFit="1" customWidth="1"/>
    <col min="65" max="65" width="10.21875" bestFit="1" customWidth="1"/>
    <col min="66" max="66" width="14.33203125" bestFit="1" customWidth="1"/>
    <col min="67" max="67" width="16.21875" bestFit="1" customWidth="1"/>
    <col min="68" max="68" width="10.109375" bestFit="1" customWidth="1"/>
    <col min="69" max="69" width="11.88671875" bestFit="1" customWidth="1"/>
    <col min="70" max="70" width="10.21875" bestFit="1" customWidth="1"/>
    <col min="71" max="71" width="14.33203125" bestFit="1" customWidth="1"/>
    <col min="72" max="72" width="16.21875" bestFit="1" customWidth="1"/>
    <col min="73" max="73" width="10.109375" bestFit="1" customWidth="1"/>
    <col min="74" max="74" width="11.88671875" bestFit="1" customWidth="1"/>
    <col min="75" max="75" width="10.21875" bestFit="1" customWidth="1"/>
    <col min="76" max="76" width="14.33203125" bestFit="1" customWidth="1"/>
    <col min="77" max="77" width="16.21875" bestFit="1" customWidth="1"/>
    <col min="78" max="78" width="10.109375" bestFit="1" customWidth="1"/>
    <col min="79" max="79" width="11.88671875" bestFit="1" customWidth="1"/>
    <col min="80" max="80" width="10.21875" bestFit="1" customWidth="1"/>
    <col min="81" max="81" width="14.33203125" bestFit="1" customWidth="1"/>
    <col min="82" max="82" width="11" bestFit="1" customWidth="1"/>
  </cols>
  <sheetData>
    <row r="3" spans="1:14" x14ac:dyDescent="0.3">
      <c r="A3" s="1" t="s">
        <v>55</v>
      </c>
      <c r="B3" s="1" t="s">
        <v>56</v>
      </c>
      <c r="H3"/>
      <c r="I3"/>
      <c r="J3" s="1" t="s">
        <v>87</v>
      </c>
      <c r="K3" s="1" t="s">
        <v>56</v>
      </c>
      <c r="L3"/>
      <c r="M3"/>
      <c r="N3"/>
    </row>
    <row r="4" spans="1:14" x14ac:dyDescent="0.3">
      <c r="A4" s="11" t="s">
        <v>15</v>
      </c>
      <c r="B4" t="s">
        <v>29</v>
      </c>
      <c r="C4" t="s">
        <v>32</v>
      </c>
      <c r="D4" t="s">
        <v>17</v>
      </c>
      <c r="E4" t="s">
        <v>22</v>
      </c>
      <c r="F4" t="s">
        <v>26</v>
      </c>
      <c r="G4" s="12" t="s">
        <v>16</v>
      </c>
      <c r="H4"/>
      <c r="I4"/>
      <c r="J4" s="1" t="s">
        <v>15</v>
      </c>
      <c r="K4" t="s">
        <v>25</v>
      </c>
      <c r="L4" t="s">
        <v>16</v>
      </c>
      <c r="M4"/>
    </row>
    <row r="5" spans="1:14" x14ac:dyDescent="0.3">
      <c r="A5" s="2" t="s">
        <v>25</v>
      </c>
      <c r="B5" s="13"/>
      <c r="C5" s="13"/>
      <c r="D5" s="13"/>
      <c r="E5" s="13"/>
      <c r="F5" s="13"/>
      <c r="G5" s="13"/>
      <c r="H5"/>
      <c r="I5"/>
      <c r="J5" s="2" t="s">
        <v>29</v>
      </c>
      <c r="K5" s="85">
        <v>289889.28000000003</v>
      </c>
      <c r="L5" s="85">
        <v>289889.28000000003</v>
      </c>
      <c r="M5"/>
    </row>
    <row r="6" spans="1:14" x14ac:dyDescent="0.3">
      <c r="A6" s="15">
        <v>9</v>
      </c>
      <c r="B6" s="13"/>
      <c r="C6" s="13"/>
      <c r="D6" s="13"/>
      <c r="E6" s="13"/>
      <c r="F6" s="13"/>
      <c r="G6" s="13"/>
      <c r="H6"/>
      <c r="I6"/>
      <c r="J6" s="2" t="s">
        <v>32</v>
      </c>
      <c r="K6" s="85">
        <v>-193757.5</v>
      </c>
      <c r="L6" s="85">
        <v>-193757.5</v>
      </c>
      <c r="M6"/>
    </row>
    <row r="7" spans="1:14" x14ac:dyDescent="0.3">
      <c r="A7" s="14" t="s">
        <v>65</v>
      </c>
      <c r="B7" s="13">
        <v>10204</v>
      </c>
      <c r="C7" s="13">
        <v>5710</v>
      </c>
      <c r="D7" s="13">
        <v>21408</v>
      </c>
      <c r="E7" s="13">
        <v>7265</v>
      </c>
      <c r="F7" s="13">
        <v>6014</v>
      </c>
      <c r="G7" s="13">
        <v>50601</v>
      </c>
      <c r="H7"/>
      <c r="I7"/>
      <c r="J7" s="2" t="s">
        <v>17</v>
      </c>
      <c r="K7" s="85">
        <v>2886645.2800000007</v>
      </c>
      <c r="L7" s="85">
        <v>2886645.2800000007</v>
      </c>
      <c r="M7"/>
    </row>
    <row r="8" spans="1:14" x14ac:dyDescent="0.3">
      <c r="A8" s="15">
        <v>10</v>
      </c>
      <c r="B8" s="13"/>
      <c r="C8" s="13"/>
      <c r="D8" s="13"/>
      <c r="E8" s="13"/>
      <c r="F8" s="13"/>
      <c r="G8" s="13"/>
      <c r="H8"/>
      <c r="I8"/>
      <c r="J8" s="2" t="s">
        <v>22</v>
      </c>
      <c r="K8" s="85">
        <v>151763.45000000004</v>
      </c>
      <c r="L8" s="85">
        <v>151763.45000000004</v>
      </c>
      <c r="M8"/>
    </row>
    <row r="9" spans="1:14" x14ac:dyDescent="0.3">
      <c r="A9" s="14" t="s">
        <v>64</v>
      </c>
      <c r="B9" s="13">
        <v>10032</v>
      </c>
      <c r="C9" s="13">
        <v>9332</v>
      </c>
      <c r="D9" s="13">
        <v>51194</v>
      </c>
      <c r="E9" s="13">
        <v>16080</v>
      </c>
      <c r="F9" s="13">
        <v>8984</v>
      </c>
      <c r="G9" s="13">
        <v>95622</v>
      </c>
      <c r="H9"/>
      <c r="I9"/>
      <c r="J9" s="2" t="s">
        <v>26</v>
      </c>
      <c r="K9" s="85">
        <v>743924</v>
      </c>
      <c r="L9" s="85">
        <v>743924</v>
      </c>
      <c r="M9"/>
    </row>
    <row r="10" spans="1:14" x14ac:dyDescent="0.3">
      <c r="A10" s="15">
        <v>11</v>
      </c>
      <c r="B10" s="13"/>
      <c r="C10" s="13"/>
      <c r="D10" s="13"/>
      <c r="E10" s="13"/>
      <c r="F10" s="13"/>
      <c r="G10" s="13"/>
      <c r="H10"/>
      <c r="I10"/>
      <c r="J10" s="2" t="s">
        <v>16</v>
      </c>
      <c r="K10" s="85">
        <v>3878464.5100000007</v>
      </c>
      <c r="L10" s="85">
        <v>3878464.5100000007</v>
      </c>
      <c r="M10"/>
    </row>
    <row r="11" spans="1:14" x14ac:dyDescent="0.3">
      <c r="A11" s="14" t="s">
        <v>62</v>
      </c>
      <c r="B11" s="13">
        <v>9457</v>
      </c>
      <c r="C11" s="13">
        <v>10775</v>
      </c>
      <c r="D11" s="13">
        <v>28475</v>
      </c>
      <c r="E11" s="13">
        <v>7269</v>
      </c>
      <c r="F11" s="13">
        <v>9505</v>
      </c>
      <c r="G11" s="13">
        <v>65481</v>
      </c>
      <c r="H11"/>
      <c r="I11"/>
      <c r="J11"/>
      <c r="K11"/>
      <c r="L11"/>
    </row>
    <row r="12" spans="1:14" x14ac:dyDescent="0.3">
      <c r="A12" s="15">
        <v>12</v>
      </c>
      <c r="B12" s="13"/>
      <c r="C12" s="13"/>
      <c r="D12" s="13"/>
      <c r="E12" s="13"/>
      <c r="F12" s="13"/>
      <c r="G12" s="13"/>
      <c r="H12"/>
      <c r="I12"/>
      <c r="J12" s="1" t="s">
        <v>87</v>
      </c>
      <c r="K12" s="1" t="s">
        <v>56</v>
      </c>
      <c r="L12"/>
      <c r="M12"/>
      <c r="N12"/>
    </row>
    <row r="13" spans="1:14" x14ac:dyDescent="0.3">
      <c r="A13" s="14" t="s">
        <v>57</v>
      </c>
      <c r="B13" s="13">
        <v>6374</v>
      </c>
      <c r="C13" s="13">
        <v>9544</v>
      </c>
      <c r="D13" s="13">
        <v>22354</v>
      </c>
      <c r="E13" s="13">
        <v>8834</v>
      </c>
      <c r="F13" s="13">
        <v>5864</v>
      </c>
      <c r="G13" s="13">
        <v>52970</v>
      </c>
      <c r="H13"/>
      <c r="I13"/>
      <c r="J13" s="1" t="s">
        <v>15</v>
      </c>
      <c r="K13" t="s">
        <v>21</v>
      </c>
      <c r="L13" t="s">
        <v>16</v>
      </c>
      <c r="M13"/>
      <c r="N13"/>
    </row>
    <row r="14" spans="1:14" x14ac:dyDescent="0.3">
      <c r="A14" s="2" t="s">
        <v>21</v>
      </c>
      <c r="B14" s="13"/>
      <c r="C14" s="13"/>
      <c r="D14" s="13"/>
      <c r="E14" s="13"/>
      <c r="F14" s="13"/>
      <c r="G14" s="13"/>
      <c r="H14"/>
      <c r="I14"/>
      <c r="J14" s="2" t="s">
        <v>29</v>
      </c>
      <c r="K14" s="85">
        <v>1026913.8600000005</v>
      </c>
      <c r="L14" s="85">
        <v>1026913.8600000005</v>
      </c>
      <c r="M14"/>
      <c r="N14"/>
    </row>
    <row r="15" spans="1:14" x14ac:dyDescent="0.3">
      <c r="A15" s="15">
        <v>1</v>
      </c>
      <c r="B15" s="13"/>
      <c r="C15" s="13"/>
      <c r="D15" s="13"/>
      <c r="E15" s="13"/>
      <c r="F15" s="13"/>
      <c r="G15" s="13"/>
      <c r="H15"/>
      <c r="I15"/>
      <c r="J15" s="2" t="s">
        <v>32</v>
      </c>
      <c r="K15" s="85">
        <v>-420788.125</v>
      </c>
      <c r="L15" s="85">
        <v>-420788.125</v>
      </c>
      <c r="M15"/>
      <c r="N15"/>
    </row>
    <row r="16" spans="1:14" x14ac:dyDescent="0.3">
      <c r="A16" s="14" t="s">
        <v>59</v>
      </c>
      <c r="B16" s="13">
        <v>11753.5</v>
      </c>
      <c r="C16" s="13">
        <v>7944.5</v>
      </c>
      <c r="D16" s="13">
        <v>29484.5</v>
      </c>
      <c r="E16" s="13">
        <v>8478.5</v>
      </c>
      <c r="F16" s="13">
        <v>10174.5</v>
      </c>
      <c r="G16" s="13">
        <v>67835.5</v>
      </c>
      <c r="H16"/>
      <c r="I16"/>
      <c r="J16" s="2" t="s">
        <v>17</v>
      </c>
      <c r="K16" s="85">
        <v>8501527.889999995</v>
      </c>
      <c r="L16" s="85">
        <v>8501527.889999995</v>
      </c>
      <c r="M16"/>
      <c r="N16"/>
    </row>
    <row r="17" spans="1:14" x14ac:dyDescent="0.3">
      <c r="A17" s="15">
        <v>2</v>
      </c>
      <c r="B17" s="13"/>
      <c r="C17" s="13"/>
      <c r="D17" s="13"/>
      <c r="E17" s="13"/>
      <c r="F17" s="13"/>
      <c r="G17" s="13"/>
      <c r="H17"/>
      <c r="I17"/>
      <c r="J17" s="2" t="s">
        <v>22</v>
      </c>
      <c r="K17" s="85">
        <v>508339.62500000006</v>
      </c>
      <c r="L17" s="85">
        <v>508339.62500000006</v>
      </c>
      <c r="M17"/>
      <c r="N17"/>
    </row>
    <row r="18" spans="1:14" x14ac:dyDescent="0.3">
      <c r="A18" s="14" t="s">
        <v>58</v>
      </c>
      <c r="B18" s="13">
        <v>7503</v>
      </c>
      <c r="C18" s="13">
        <v>7893</v>
      </c>
      <c r="D18" s="13">
        <v>21084</v>
      </c>
      <c r="E18" s="13">
        <v>7425</v>
      </c>
      <c r="F18" s="13">
        <v>11210</v>
      </c>
      <c r="G18" s="13">
        <v>55115</v>
      </c>
      <c r="H18"/>
      <c r="I18"/>
      <c r="J18" s="2" t="s">
        <v>26</v>
      </c>
      <c r="K18" s="85">
        <v>3399244.5</v>
      </c>
      <c r="L18" s="85">
        <v>3399244.5</v>
      </c>
      <c r="M18"/>
      <c r="N18"/>
    </row>
    <row r="19" spans="1:14" x14ac:dyDescent="0.3">
      <c r="A19" s="15">
        <v>3</v>
      </c>
      <c r="B19" s="13"/>
      <c r="C19" s="13"/>
      <c r="D19" s="13"/>
      <c r="E19" s="13"/>
      <c r="F19" s="13"/>
      <c r="G19" s="13"/>
      <c r="H19"/>
      <c r="I19"/>
      <c r="J19" s="2" t="s">
        <v>16</v>
      </c>
      <c r="K19" s="85">
        <v>13015237.749999996</v>
      </c>
      <c r="L19" s="85">
        <v>13015237.749999996</v>
      </c>
      <c r="M19"/>
      <c r="N19"/>
    </row>
    <row r="20" spans="1:14" x14ac:dyDescent="0.3">
      <c r="A20" s="14" t="s">
        <v>36</v>
      </c>
      <c r="B20" s="13">
        <v>6691</v>
      </c>
      <c r="C20" s="13">
        <v>9060</v>
      </c>
      <c r="D20" s="13">
        <v>21673</v>
      </c>
      <c r="E20" s="13">
        <v>8280</v>
      </c>
      <c r="F20" s="13">
        <v>7716</v>
      </c>
      <c r="G20" s="13">
        <v>53420</v>
      </c>
      <c r="H20"/>
      <c r="I20"/>
      <c r="J20"/>
      <c r="K20"/>
      <c r="L20"/>
      <c r="M20"/>
      <c r="N20"/>
    </row>
    <row r="21" spans="1:14" x14ac:dyDescent="0.3">
      <c r="A21" s="15">
        <v>4</v>
      </c>
      <c r="B21" s="13"/>
      <c r="C21" s="13"/>
      <c r="D21" s="13"/>
      <c r="E21" s="13"/>
      <c r="F21" s="13"/>
      <c r="G21" s="13"/>
      <c r="H21"/>
      <c r="I21"/>
      <c r="J21"/>
      <c r="K21"/>
      <c r="L21"/>
      <c r="M21"/>
      <c r="N21"/>
    </row>
    <row r="22" spans="1:14" x14ac:dyDescent="0.3">
      <c r="A22" s="14" t="s">
        <v>61</v>
      </c>
      <c r="B22" s="13">
        <v>11966</v>
      </c>
      <c r="C22" s="13">
        <v>13725</v>
      </c>
      <c r="D22" s="13">
        <v>30069.5</v>
      </c>
      <c r="E22" s="13">
        <v>12228</v>
      </c>
      <c r="F22" s="13">
        <v>10898</v>
      </c>
      <c r="G22" s="13">
        <v>78886.5</v>
      </c>
      <c r="H22"/>
      <c r="I22"/>
      <c r="J22"/>
      <c r="K22"/>
      <c r="L22"/>
      <c r="M22"/>
      <c r="N22"/>
    </row>
    <row r="23" spans="1:14" x14ac:dyDescent="0.3">
      <c r="A23" s="15">
        <v>5</v>
      </c>
      <c r="B23" s="13"/>
      <c r="C23" s="13"/>
      <c r="D23" s="13"/>
      <c r="E23" s="13"/>
      <c r="F23" s="13"/>
      <c r="G23" s="13"/>
      <c r="H23"/>
      <c r="I23"/>
      <c r="J23"/>
      <c r="K23"/>
      <c r="L23"/>
      <c r="M23"/>
      <c r="N23"/>
    </row>
    <row r="24" spans="1:14" x14ac:dyDescent="0.3">
      <c r="A24" s="14" t="s">
        <v>63</v>
      </c>
      <c r="B24" s="13">
        <v>8322</v>
      </c>
      <c r="C24" s="13">
        <v>8539</v>
      </c>
      <c r="D24" s="13">
        <v>20400</v>
      </c>
      <c r="E24" s="13">
        <v>6653</v>
      </c>
      <c r="F24" s="13">
        <v>7857</v>
      </c>
      <c r="G24" s="13">
        <v>51771</v>
      </c>
      <c r="H24"/>
      <c r="I24"/>
      <c r="J24"/>
      <c r="K24"/>
      <c r="L24"/>
      <c r="M24"/>
      <c r="N24"/>
    </row>
    <row r="25" spans="1:14" x14ac:dyDescent="0.3">
      <c r="A25" s="15">
        <v>6</v>
      </c>
      <c r="B25" s="13"/>
      <c r="C25" s="13"/>
      <c r="D25" s="13"/>
      <c r="E25" s="13"/>
      <c r="F25" s="13"/>
      <c r="G25" s="13"/>
      <c r="H25"/>
      <c r="I25"/>
      <c r="J25"/>
      <c r="K25"/>
      <c r="L25"/>
      <c r="M25"/>
      <c r="N25"/>
    </row>
    <row r="26" spans="1:14" x14ac:dyDescent="0.3">
      <c r="A26" s="14" t="s">
        <v>37</v>
      </c>
      <c r="B26" s="13">
        <v>15420</v>
      </c>
      <c r="C26" s="13">
        <v>10658</v>
      </c>
      <c r="D26" s="13">
        <v>43966</v>
      </c>
      <c r="E26" s="13">
        <v>21894</v>
      </c>
      <c r="F26" s="13">
        <v>11364</v>
      </c>
      <c r="G26" s="13">
        <v>103302</v>
      </c>
      <c r="H26"/>
      <c r="I26"/>
      <c r="J26"/>
      <c r="K26"/>
      <c r="L26"/>
      <c r="M26"/>
      <c r="N26"/>
    </row>
    <row r="27" spans="1:14" x14ac:dyDescent="0.3">
      <c r="A27" s="15">
        <v>7</v>
      </c>
      <c r="B27" s="13"/>
      <c r="C27" s="13"/>
      <c r="D27" s="13"/>
      <c r="E27" s="13"/>
      <c r="F27" s="13"/>
      <c r="G27" s="13"/>
      <c r="H27"/>
      <c r="I27"/>
      <c r="J27"/>
      <c r="K27"/>
      <c r="L27"/>
      <c r="M27"/>
      <c r="N27"/>
    </row>
    <row r="28" spans="1:14" x14ac:dyDescent="0.3">
      <c r="A28" s="14" t="s">
        <v>38</v>
      </c>
      <c r="B28" s="13">
        <v>8759</v>
      </c>
      <c r="C28" s="13">
        <v>14616.5</v>
      </c>
      <c r="D28" s="13">
        <v>24611.5</v>
      </c>
      <c r="E28" s="13">
        <v>9837.5</v>
      </c>
      <c r="F28" s="13">
        <v>11524.5</v>
      </c>
      <c r="G28" s="13">
        <v>69349</v>
      </c>
      <c r="H28"/>
      <c r="I28"/>
      <c r="J28"/>
      <c r="K28"/>
      <c r="L28"/>
      <c r="M28"/>
      <c r="N28"/>
    </row>
    <row r="29" spans="1:14" x14ac:dyDescent="0.3">
      <c r="A29" s="15">
        <v>8</v>
      </c>
      <c r="B29" s="13"/>
      <c r="C29" s="13"/>
      <c r="D29" s="13"/>
      <c r="E29" s="13"/>
      <c r="F29" s="13"/>
      <c r="G29" s="13"/>
      <c r="H29"/>
      <c r="I29"/>
      <c r="J29"/>
      <c r="K29"/>
      <c r="L29"/>
      <c r="M29"/>
      <c r="N29"/>
    </row>
    <row r="30" spans="1:14" x14ac:dyDescent="0.3">
      <c r="A30" s="14" t="s">
        <v>60</v>
      </c>
      <c r="B30" s="13">
        <v>10197</v>
      </c>
      <c r="C30" s="13">
        <v>9225</v>
      </c>
      <c r="D30" s="13">
        <v>21904</v>
      </c>
      <c r="E30" s="13">
        <v>10585</v>
      </c>
      <c r="F30" s="13">
        <v>8794</v>
      </c>
      <c r="G30" s="13">
        <v>60705</v>
      </c>
      <c r="H30"/>
      <c r="I30"/>
      <c r="J30"/>
      <c r="K30"/>
      <c r="L30"/>
      <c r="M30"/>
      <c r="N30"/>
    </row>
    <row r="31" spans="1:14" x14ac:dyDescent="0.3">
      <c r="A31" s="15">
        <v>9</v>
      </c>
      <c r="B31" s="13"/>
      <c r="C31" s="13"/>
      <c r="D31" s="13"/>
      <c r="E31" s="13"/>
      <c r="F31" s="13"/>
      <c r="G31" s="13"/>
      <c r="K31"/>
      <c r="L31"/>
      <c r="M31"/>
      <c r="N31"/>
    </row>
    <row r="32" spans="1:14" x14ac:dyDescent="0.3">
      <c r="A32" s="14" t="s">
        <v>65</v>
      </c>
      <c r="B32" s="13">
        <v>8205</v>
      </c>
      <c r="C32" s="13">
        <v>7023</v>
      </c>
      <c r="D32" s="13">
        <v>26658</v>
      </c>
      <c r="E32" s="13">
        <v>7824</v>
      </c>
      <c r="F32" s="13">
        <v>7570</v>
      </c>
      <c r="G32" s="13">
        <v>57280</v>
      </c>
      <c r="K32"/>
      <c r="L32"/>
      <c r="M32"/>
      <c r="N32"/>
    </row>
    <row r="33" spans="1:14" x14ac:dyDescent="0.3">
      <c r="A33" s="15">
        <v>10</v>
      </c>
      <c r="B33" s="13"/>
      <c r="C33" s="13"/>
      <c r="D33" s="13"/>
      <c r="E33" s="13"/>
      <c r="F33" s="13"/>
      <c r="G33" s="13"/>
      <c r="K33"/>
      <c r="L33"/>
      <c r="M33"/>
      <c r="N33"/>
    </row>
    <row r="34" spans="1:14" x14ac:dyDescent="0.3">
      <c r="A34" s="14" t="s">
        <v>64</v>
      </c>
      <c r="B34" s="13">
        <v>12968</v>
      </c>
      <c r="C34" s="13">
        <v>17104</v>
      </c>
      <c r="D34" s="13">
        <v>46600</v>
      </c>
      <c r="E34" s="13">
        <v>14302</v>
      </c>
      <c r="F34" s="13">
        <v>14508</v>
      </c>
      <c r="G34" s="13">
        <v>105482</v>
      </c>
      <c r="K34"/>
      <c r="L34"/>
      <c r="M34"/>
      <c r="N34"/>
    </row>
    <row r="35" spans="1:14" x14ac:dyDescent="0.3">
      <c r="A35" s="15">
        <v>11</v>
      </c>
      <c r="B35" s="13"/>
      <c r="C35" s="13"/>
      <c r="D35" s="13"/>
      <c r="E35" s="13"/>
      <c r="F35" s="13"/>
      <c r="G35" s="13"/>
      <c r="K35"/>
      <c r="L35"/>
      <c r="M35"/>
    </row>
    <row r="36" spans="1:14" x14ac:dyDescent="0.3">
      <c r="A36" s="14" t="s">
        <v>62</v>
      </c>
      <c r="B36" s="13">
        <v>10418</v>
      </c>
      <c r="C36" s="13">
        <v>8089</v>
      </c>
      <c r="D36" s="13">
        <v>18526</v>
      </c>
      <c r="E36" s="13">
        <v>9513</v>
      </c>
      <c r="F36" s="13">
        <v>9104</v>
      </c>
      <c r="G36" s="13">
        <v>55650</v>
      </c>
      <c r="K36"/>
      <c r="L36"/>
      <c r="M36"/>
    </row>
    <row r="37" spans="1:14" x14ac:dyDescent="0.3">
      <c r="A37" s="15">
        <v>12</v>
      </c>
      <c r="B37" s="13"/>
      <c r="C37" s="13"/>
      <c r="D37" s="13"/>
      <c r="E37" s="13"/>
      <c r="F37" s="13"/>
      <c r="G37" s="13"/>
      <c r="K37"/>
      <c r="L37"/>
      <c r="M37"/>
    </row>
    <row r="38" spans="1:14" x14ac:dyDescent="0.3">
      <c r="A38" s="14" t="s">
        <v>57</v>
      </c>
      <c r="B38" s="13">
        <v>12994</v>
      </c>
      <c r="C38" s="13">
        <v>19314</v>
      </c>
      <c r="D38" s="13">
        <v>42266</v>
      </c>
      <c r="E38" s="13">
        <v>15710</v>
      </c>
      <c r="F38" s="13">
        <v>12052</v>
      </c>
      <c r="G38" s="13">
        <v>102336</v>
      </c>
      <c r="K38"/>
      <c r="L38"/>
      <c r="M38"/>
    </row>
    <row r="39" spans="1:14" x14ac:dyDescent="0.3">
      <c r="A39" s="2" t="s">
        <v>16</v>
      </c>
      <c r="B39" s="13">
        <v>161263.5</v>
      </c>
      <c r="C39" s="13">
        <v>168552</v>
      </c>
      <c r="D39" s="13">
        <v>470673.5</v>
      </c>
      <c r="E39" s="13">
        <v>172178</v>
      </c>
      <c r="F39" s="13">
        <v>153139</v>
      </c>
      <c r="G39" s="13">
        <v>1125806</v>
      </c>
      <c r="K39"/>
      <c r="L39"/>
      <c r="M39"/>
    </row>
    <row r="40" spans="1:14" x14ac:dyDescent="0.3">
      <c r="B40"/>
      <c r="C40"/>
      <c r="D40"/>
      <c r="E40"/>
      <c r="F40"/>
      <c r="G40"/>
      <c r="K40"/>
      <c r="L40"/>
      <c r="M40"/>
    </row>
    <row r="41" spans="1:14" x14ac:dyDescent="0.3">
      <c r="B41"/>
      <c r="C41"/>
      <c r="D41"/>
      <c r="E41"/>
      <c r="F41"/>
      <c r="G41"/>
      <c r="K41"/>
      <c r="L41"/>
      <c r="M41"/>
    </row>
    <row r="42" spans="1:14" x14ac:dyDescent="0.3">
      <c r="B42"/>
      <c r="C42"/>
      <c r="D42"/>
      <c r="E42"/>
      <c r="F42"/>
      <c r="G42"/>
      <c r="K42"/>
      <c r="L42"/>
      <c r="M42"/>
    </row>
    <row r="43" spans="1:14" x14ac:dyDescent="0.3">
      <c r="B43"/>
      <c r="C43"/>
      <c r="D43"/>
      <c r="E43"/>
      <c r="F43"/>
      <c r="G43"/>
      <c r="K43"/>
      <c r="L43"/>
      <c r="M43"/>
    </row>
    <row r="44" spans="1:14" x14ac:dyDescent="0.3">
      <c r="B44"/>
      <c r="C44"/>
      <c r="D44"/>
      <c r="E44"/>
      <c r="F44"/>
      <c r="G44"/>
      <c r="K44"/>
      <c r="L44"/>
      <c r="M44"/>
    </row>
    <row r="45" spans="1:14" x14ac:dyDescent="0.3">
      <c r="B45"/>
      <c r="C45"/>
      <c r="D45"/>
      <c r="E45"/>
      <c r="F45"/>
      <c r="G45"/>
      <c r="K45"/>
      <c r="L45"/>
      <c r="M45"/>
    </row>
    <row r="46" spans="1:14" x14ac:dyDescent="0.3">
      <c r="B46"/>
      <c r="C46"/>
      <c r="D46"/>
      <c r="E46"/>
      <c r="F46"/>
      <c r="G46"/>
      <c r="K46"/>
      <c r="L46"/>
      <c r="M46"/>
    </row>
    <row r="47" spans="1:14" x14ac:dyDescent="0.3">
      <c r="B47"/>
      <c r="C47"/>
      <c r="D47"/>
      <c r="E47"/>
      <c r="F47"/>
      <c r="G47"/>
      <c r="K47"/>
      <c r="L47"/>
      <c r="M47"/>
    </row>
    <row r="48" spans="1:14" x14ac:dyDescent="0.3">
      <c r="B48"/>
      <c r="C48"/>
      <c r="D48"/>
      <c r="E48"/>
      <c r="F48"/>
      <c r="G48"/>
      <c r="K48"/>
      <c r="L48"/>
      <c r="M48"/>
    </row>
    <row r="49" spans="2:13" x14ac:dyDescent="0.3">
      <c r="B49"/>
      <c r="C49"/>
      <c r="D49"/>
      <c r="E49"/>
      <c r="F49"/>
      <c r="G49"/>
      <c r="K49"/>
      <c r="L49"/>
      <c r="M49"/>
    </row>
    <row r="50" spans="2:13" x14ac:dyDescent="0.3">
      <c r="B50"/>
      <c r="K50"/>
      <c r="L50"/>
      <c r="M50"/>
    </row>
    <row r="51" spans="2:13" x14ac:dyDescent="0.3">
      <c r="B51"/>
      <c r="K51"/>
      <c r="L51"/>
      <c r="M51"/>
    </row>
    <row r="52" spans="2:13" x14ac:dyDescent="0.3">
      <c r="B52"/>
    </row>
    <row r="53" spans="2:13" x14ac:dyDescent="0.3">
      <c r="B53"/>
    </row>
    <row r="54" spans="2:13" x14ac:dyDescent="0.3">
      <c r="B54"/>
    </row>
    <row r="55" spans="2:13" x14ac:dyDescent="0.3">
      <c r="B55"/>
    </row>
    <row r="56" spans="2:13" x14ac:dyDescent="0.3">
      <c r="B56"/>
    </row>
    <row r="57" spans="2:13" x14ac:dyDescent="0.3">
      <c r="B57"/>
    </row>
    <row r="58" spans="2:13" x14ac:dyDescent="0.3">
      <c r="B58"/>
    </row>
    <row r="59" spans="2:13" x14ac:dyDescent="0.3">
      <c r="B59"/>
    </row>
    <row r="60" spans="2:13" x14ac:dyDescent="0.3">
      <c r="B60"/>
    </row>
    <row r="61" spans="2:13" x14ac:dyDescent="0.3">
      <c r="B61"/>
    </row>
    <row r="62" spans="2:13" x14ac:dyDescent="0.3">
      <c r="B62"/>
    </row>
    <row r="63" spans="2:13" x14ac:dyDescent="0.3">
      <c r="B63"/>
    </row>
    <row r="64" spans="2:13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A130-AE38-47AE-8DE4-27D81DC2566A}">
  <sheetPr codeName="Sheet3"/>
  <dimension ref="A1:P701"/>
  <sheetViews>
    <sheetView zoomScale="85" zoomScaleNormal="85" workbookViewId="0">
      <selection activeCell="E14" sqref="A2:P701"/>
    </sheetView>
  </sheetViews>
  <sheetFormatPr defaultRowHeight="14.4" x14ac:dyDescent="0.3"/>
  <cols>
    <col min="1" max="1" width="15" bestFit="1" customWidth="1"/>
    <col min="2" max="2" width="20.77734375" bestFit="1" customWidth="1"/>
    <col min="3" max="3" width="11.109375" bestFit="1" customWidth="1"/>
    <col min="4" max="4" width="16.5546875" bestFit="1" customWidth="1"/>
    <col min="5" max="5" width="11.6640625" bestFit="1" customWidth="1"/>
    <col min="6" max="6" width="21.21875" bestFit="1" customWidth="1"/>
    <col min="7" max="7" width="12.88671875" bestFit="1" customWidth="1"/>
    <col min="8" max="8" width="14.44140625" bestFit="1" customWidth="1"/>
    <col min="9" max="9" width="10.6640625" bestFit="1" customWidth="1"/>
    <col min="10" max="10" width="14.44140625" bestFit="1" customWidth="1"/>
    <col min="11" max="12" width="12.77734375" bestFit="1" customWidth="1"/>
    <col min="13" max="13" width="10.33203125" bestFit="1" customWidth="1"/>
    <col min="14" max="14" width="15.5546875" bestFit="1" customWidth="1"/>
    <col min="15" max="15" width="15" bestFit="1" customWidth="1"/>
    <col min="16" max="16" width="6.88671875" style="9" bestFit="1" customWidth="1"/>
    <col min="19" max="19" width="15" bestFit="1" customWidth="1"/>
    <col min="21" max="21" width="7" bestFit="1" customWidth="1"/>
    <col min="24" max="24" width="12.5546875" customWidth="1"/>
  </cols>
  <sheetData>
    <row r="1" spans="1:16" x14ac:dyDescent="0.3">
      <c r="A1" t="s">
        <v>39</v>
      </c>
      <c r="B1" t="s">
        <v>40</v>
      </c>
      <c r="C1" s="3" t="s">
        <v>41</v>
      </c>
      <c r="D1" s="3" t="s">
        <v>42</v>
      </c>
      <c r="E1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5" t="s">
        <v>51</v>
      </c>
      <c r="N1" s="6" t="s">
        <v>52</v>
      </c>
      <c r="O1" s="3" t="s">
        <v>53</v>
      </c>
      <c r="P1" s="8" t="s">
        <v>54</v>
      </c>
    </row>
    <row r="2" spans="1:16" x14ac:dyDescent="0.3">
      <c r="A2" t="s">
        <v>22</v>
      </c>
      <c r="B2" t="s">
        <v>23</v>
      </c>
      <c r="C2" s="3" t="s">
        <v>24</v>
      </c>
      <c r="D2" s="3" t="s">
        <v>20</v>
      </c>
      <c r="E2">
        <v>549</v>
      </c>
      <c r="F2" s="7">
        <v>10</v>
      </c>
      <c r="G2" s="7">
        <v>15</v>
      </c>
      <c r="H2" s="7">
        <v>8235</v>
      </c>
      <c r="I2" s="7">
        <v>0</v>
      </c>
      <c r="J2" s="7">
        <v>8235</v>
      </c>
      <c r="K2" s="7">
        <v>5490</v>
      </c>
      <c r="L2" s="7">
        <v>2745</v>
      </c>
      <c r="M2" s="5">
        <v>41518</v>
      </c>
      <c r="N2" s="6">
        <v>9</v>
      </c>
      <c r="O2" s="3" t="s">
        <v>65</v>
      </c>
      <c r="P2" s="8" t="s">
        <v>25</v>
      </c>
    </row>
    <row r="3" spans="1:16" x14ac:dyDescent="0.3">
      <c r="A3" t="s">
        <v>26</v>
      </c>
      <c r="B3" t="s">
        <v>27</v>
      </c>
      <c r="C3" s="3" t="s">
        <v>24</v>
      </c>
      <c r="D3" s="3" t="s">
        <v>20</v>
      </c>
      <c r="E3">
        <v>788</v>
      </c>
      <c r="F3" s="7">
        <v>10</v>
      </c>
      <c r="G3" s="7">
        <v>300</v>
      </c>
      <c r="H3" s="7">
        <v>236400</v>
      </c>
      <c r="I3" s="7">
        <v>0</v>
      </c>
      <c r="J3" s="7">
        <v>236400</v>
      </c>
      <c r="K3" s="7">
        <v>197000</v>
      </c>
      <c r="L3" s="7">
        <v>39400</v>
      </c>
      <c r="M3" s="5">
        <v>41518</v>
      </c>
      <c r="N3" s="6">
        <v>9</v>
      </c>
      <c r="O3" s="3" t="s">
        <v>65</v>
      </c>
      <c r="P3" s="8" t="s">
        <v>25</v>
      </c>
    </row>
    <row r="4" spans="1:16" x14ac:dyDescent="0.3">
      <c r="A4" t="s">
        <v>17</v>
      </c>
      <c r="B4" t="s">
        <v>23</v>
      </c>
      <c r="C4" s="3" t="s">
        <v>28</v>
      </c>
      <c r="D4" s="3" t="s">
        <v>20</v>
      </c>
      <c r="E4">
        <v>1527</v>
      </c>
      <c r="F4" s="7">
        <v>250</v>
      </c>
      <c r="G4" s="7">
        <v>350</v>
      </c>
      <c r="H4" s="7">
        <v>534450</v>
      </c>
      <c r="I4" s="7">
        <v>0</v>
      </c>
      <c r="J4" s="7">
        <v>534450</v>
      </c>
      <c r="K4" s="7">
        <v>397020</v>
      </c>
      <c r="L4" s="7">
        <v>137430</v>
      </c>
      <c r="M4" s="5">
        <v>41518</v>
      </c>
      <c r="N4" s="6">
        <v>9</v>
      </c>
      <c r="O4" s="3" t="s">
        <v>65</v>
      </c>
      <c r="P4" s="8" t="s">
        <v>25</v>
      </c>
    </row>
    <row r="5" spans="1:16" x14ac:dyDescent="0.3">
      <c r="A5" t="s">
        <v>32</v>
      </c>
      <c r="B5" t="s">
        <v>33</v>
      </c>
      <c r="C5" s="3" t="s">
        <v>31</v>
      </c>
      <c r="D5" s="3" t="s">
        <v>7</v>
      </c>
      <c r="E5">
        <v>330</v>
      </c>
      <c r="F5" s="7">
        <v>3</v>
      </c>
      <c r="G5" s="7">
        <v>125</v>
      </c>
      <c r="H5" s="7">
        <v>41250</v>
      </c>
      <c r="I5" s="7">
        <v>412.5</v>
      </c>
      <c r="J5" s="7">
        <v>40837.5</v>
      </c>
      <c r="K5" s="7">
        <v>39600</v>
      </c>
      <c r="L5" s="7">
        <v>1237.5</v>
      </c>
      <c r="M5" s="5">
        <v>41518</v>
      </c>
      <c r="N5" s="6">
        <v>9</v>
      </c>
      <c r="O5" s="3" t="s">
        <v>65</v>
      </c>
      <c r="P5" s="8" t="s">
        <v>25</v>
      </c>
    </row>
    <row r="6" spans="1:16" x14ac:dyDescent="0.3">
      <c r="A6" t="s">
        <v>26</v>
      </c>
      <c r="B6" t="s">
        <v>33</v>
      </c>
      <c r="C6" s="3" t="s">
        <v>19</v>
      </c>
      <c r="D6" s="3" t="s">
        <v>7</v>
      </c>
      <c r="E6">
        <v>2498</v>
      </c>
      <c r="F6" s="7">
        <v>5</v>
      </c>
      <c r="G6" s="7">
        <v>300</v>
      </c>
      <c r="H6" s="7">
        <v>749400</v>
      </c>
      <c r="I6" s="7">
        <v>7494</v>
      </c>
      <c r="J6" s="7">
        <v>741906</v>
      </c>
      <c r="K6" s="7">
        <v>624500</v>
      </c>
      <c r="L6" s="7">
        <v>117406</v>
      </c>
      <c r="M6" s="5">
        <v>41518</v>
      </c>
      <c r="N6" s="6">
        <v>9</v>
      </c>
      <c r="O6" s="3" t="s">
        <v>65</v>
      </c>
      <c r="P6" s="8" t="s">
        <v>25</v>
      </c>
    </row>
    <row r="7" spans="1:16" x14ac:dyDescent="0.3">
      <c r="A7" t="s">
        <v>29</v>
      </c>
      <c r="B7" t="s">
        <v>33</v>
      </c>
      <c r="C7" s="3" t="s">
        <v>34</v>
      </c>
      <c r="D7" s="3" t="s">
        <v>7</v>
      </c>
      <c r="E7">
        <v>1989</v>
      </c>
      <c r="F7" s="7">
        <v>260</v>
      </c>
      <c r="G7" s="7">
        <v>12</v>
      </c>
      <c r="H7" s="7">
        <v>23868</v>
      </c>
      <c r="I7" s="7">
        <v>238.68</v>
      </c>
      <c r="J7" s="7">
        <v>23629.32</v>
      </c>
      <c r="K7" s="7">
        <v>5967</v>
      </c>
      <c r="L7" s="7">
        <v>17662.32</v>
      </c>
      <c r="M7" s="5">
        <v>41518</v>
      </c>
      <c r="N7" s="6">
        <v>9</v>
      </c>
      <c r="O7" s="3" t="s">
        <v>65</v>
      </c>
      <c r="P7" s="8" t="s">
        <v>25</v>
      </c>
    </row>
    <row r="8" spans="1:16" x14ac:dyDescent="0.3">
      <c r="A8" t="s">
        <v>17</v>
      </c>
      <c r="B8" t="s">
        <v>18</v>
      </c>
      <c r="C8" s="3" t="s">
        <v>19</v>
      </c>
      <c r="D8" s="3" t="s">
        <v>7</v>
      </c>
      <c r="E8">
        <v>1797</v>
      </c>
      <c r="F8" s="7">
        <v>5</v>
      </c>
      <c r="G8" s="7">
        <v>350</v>
      </c>
      <c r="H8" s="7">
        <v>628950</v>
      </c>
      <c r="I8" s="7">
        <v>18868.5</v>
      </c>
      <c r="J8" s="7">
        <v>610081.5</v>
      </c>
      <c r="K8" s="7">
        <v>467220</v>
      </c>
      <c r="L8" s="7">
        <v>142861.5</v>
      </c>
      <c r="M8" s="5">
        <v>41518</v>
      </c>
      <c r="N8" s="6">
        <v>9</v>
      </c>
      <c r="O8" s="3" t="s">
        <v>65</v>
      </c>
      <c r="P8" s="8" t="s">
        <v>25</v>
      </c>
    </row>
    <row r="9" spans="1:16" x14ac:dyDescent="0.3">
      <c r="A9" t="s">
        <v>17</v>
      </c>
      <c r="B9" t="s">
        <v>27</v>
      </c>
      <c r="C9" s="3" t="s">
        <v>24</v>
      </c>
      <c r="D9" s="3" t="s">
        <v>7</v>
      </c>
      <c r="E9">
        <v>1760</v>
      </c>
      <c r="F9" s="7">
        <v>10</v>
      </c>
      <c r="G9" s="7">
        <v>7</v>
      </c>
      <c r="H9" s="7">
        <v>12320</v>
      </c>
      <c r="I9" s="7">
        <v>369.6</v>
      </c>
      <c r="J9" s="7">
        <v>11950.4</v>
      </c>
      <c r="K9" s="7">
        <v>8800</v>
      </c>
      <c r="L9" s="7">
        <v>3150.3999999999996</v>
      </c>
      <c r="M9" s="5">
        <v>41518</v>
      </c>
      <c r="N9" s="6">
        <v>9</v>
      </c>
      <c r="O9" s="3" t="s">
        <v>65</v>
      </c>
      <c r="P9" s="8" t="s">
        <v>25</v>
      </c>
    </row>
    <row r="10" spans="1:16" x14ac:dyDescent="0.3">
      <c r="A10" t="s">
        <v>17</v>
      </c>
      <c r="B10" t="s">
        <v>33</v>
      </c>
      <c r="C10" s="3" t="s">
        <v>35</v>
      </c>
      <c r="D10" s="3" t="s">
        <v>7</v>
      </c>
      <c r="E10">
        <v>736</v>
      </c>
      <c r="F10" s="7">
        <v>120</v>
      </c>
      <c r="G10" s="7">
        <v>20</v>
      </c>
      <c r="H10" s="7">
        <v>14720</v>
      </c>
      <c r="I10" s="7">
        <v>588.79999999999995</v>
      </c>
      <c r="J10" s="7">
        <v>14131.2</v>
      </c>
      <c r="K10" s="7">
        <v>7360</v>
      </c>
      <c r="L10" s="7">
        <v>6771.2000000000007</v>
      </c>
      <c r="M10" s="5">
        <v>41518</v>
      </c>
      <c r="N10" s="6">
        <v>9</v>
      </c>
      <c r="O10" s="3" t="s">
        <v>65</v>
      </c>
      <c r="P10" s="8" t="s">
        <v>25</v>
      </c>
    </row>
    <row r="11" spans="1:16" x14ac:dyDescent="0.3">
      <c r="A11" t="s">
        <v>17</v>
      </c>
      <c r="B11" t="s">
        <v>30</v>
      </c>
      <c r="C11" s="3" t="s">
        <v>35</v>
      </c>
      <c r="D11" s="3" t="s">
        <v>7</v>
      </c>
      <c r="E11">
        <v>2646</v>
      </c>
      <c r="F11" s="7">
        <v>120</v>
      </c>
      <c r="G11" s="7">
        <v>20</v>
      </c>
      <c r="H11" s="7">
        <v>52920</v>
      </c>
      <c r="I11" s="7">
        <v>2116.8000000000002</v>
      </c>
      <c r="J11" s="7">
        <v>50803.199999999997</v>
      </c>
      <c r="K11" s="7">
        <v>26460</v>
      </c>
      <c r="L11" s="7">
        <v>24343.199999999997</v>
      </c>
      <c r="M11" s="5">
        <v>41518</v>
      </c>
      <c r="N11" s="6">
        <v>9</v>
      </c>
      <c r="O11" s="3" t="s">
        <v>65</v>
      </c>
      <c r="P11" s="8" t="s">
        <v>25</v>
      </c>
    </row>
    <row r="12" spans="1:16" x14ac:dyDescent="0.3">
      <c r="A12" t="s">
        <v>17</v>
      </c>
      <c r="B12" t="s">
        <v>33</v>
      </c>
      <c r="C12" s="3" t="s">
        <v>28</v>
      </c>
      <c r="D12" s="3" t="s">
        <v>7</v>
      </c>
      <c r="E12">
        <v>349</v>
      </c>
      <c r="F12" s="7">
        <v>250</v>
      </c>
      <c r="G12" s="7">
        <v>350</v>
      </c>
      <c r="H12" s="7">
        <v>122150</v>
      </c>
      <c r="I12" s="7">
        <v>4886</v>
      </c>
      <c r="J12" s="7">
        <v>117264</v>
      </c>
      <c r="K12" s="7">
        <v>90740</v>
      </c>
      <c r="L12" s="7">
        <v>26524</v>
      </c>
      <c r="M12" s="5">
        <v>41518</v>
      </c>
      <c r="N12" s="6">
        <v>9</v>
      </c>
      <c r="O12" s="3" t="s">
        <v>65</v>
      </c>
      <c r="P12" s="8" t="s">
        <v>25</v>
      </c>
    </row>
    <row r="13" spans="1:16" x14ac:dyDescent="0.3">
      <c r="A13" t="s">
        <v>17</v>
      </c>
      <c r="B13" t="s">
        <v>30</v>
      </c>
      <c r="C13" s="3" t="s">
        <v>24</v>
      </c>
      <c r="D13" s="3" t="s">
        <v>8</v>
      </c>
      <c r="E13">
        <v>2349</v>
      </c>
      <c r="F13" s="7">
        <v>10</v>
      </c>
      <c r="G13" s="7">
        <v>7</v>
      </c>
      <c r="H13" s="7">
        <v>16443</v>
      </c>
      <c r="I13" s="7">
        <v>822.15</v>
      </c>
      <c r="J13" s="7">
        <v>15620.85</v>
      </c>
      <c r="K13" s="7">
        <v>11745</v>
      </c>
      <c r="L13" s="7">
        <v>3875.8500000000004</v>
      </c>
      <c r="M13" s="5">
        <v>41518</v>
      </c>
      <c r="N13" s="6">
        <v>9</v>
      </c>
      <c r="O13" s="3" t="s">
        <v>65</v>
      </c>
      <c r="P13" s="8" t="s">
        <v>25</v>
      </c>
    </row>
    <row r="14" spans="1:16" x14ac:dyDescent="0.3">
      <c r="A14" t="s">
        <v>17</v>
      </c>
      <c r="B14" t="s">
        <v>27</v>
      </c>
      <c r="C14" s="3" t="s">
        <v>19</v>
      </c>
      <c r="D14" s="3" t="s">
        <v>8</v>
      </c>
      <c r="E14">
        <v>720</v>
      </c>
      <c r="F14" s="7">
        <v>5</v>
      </c>
      <c r="G14" s="7">
        <v>350</v>
      </c>
      <c r="H14" s="7">
        <v>252000</v>
      </c>
      <c r="I14" s="7">
        <v>12600</v>
      </c>
      <c r="J14" s="7">
        <v>239400</v>
      </c>
      <c r="K14" s="7">
        <v>187200</v>
      </c>
      <c r="L14" s="7">
        <v>52200</v>
      </c>
      <c r="M14" s="5">
        <v>41518</v>
      </c>
      <c r="N14" s="6">
        <v>9</v>
      </c>
      <c r="O14" s="3" t="s">
        <v>65</v>
      </c>
      <c r="P14" s="8" t="s">
        <v>25</v>
      </c>
    </row>
    <row r="15" spans="1:16" x14ac:dyDescent="0.3">
      <c r="A15" t="s">
        <v>17</v>
      </c>
      <c r="B15" t="s">
        <v>27</v>
      </c>
      <c r="C15" s="3" t="s">
        <v>31</v>
      </c>
      <c r="D15" s="3" t="s">
        <v>8</v>
      </c>
      <c r="E15">
        <v>1834</v>
      </c>
      <c r="F15" s="7">
        <v>3</v>
      </c>
      <c r="G15" s="7">
        <v>20</v>
      </c>
      <c r="H15" s="7">
        <v>36680</v>
      </c>
      <c r="I15" s="7">
        <v>2567.6</v>
      </c>
      <c r="J15" s="7">
        <v>34112.400000000001</v>
      </c>
      <c r="K15" s="7">
        <v>18340</v>
      </c>
      <c r="L15" s="7">
        <v>15772.400000000001</v>
      </c>
      <c r="M15" s="5">
        <v>41518</v>
      </c>
      <c r="N15" s="6">
        <v>9</v>
      </c>
      <c r="O15" s="3" t="s">
        <v>65</v>
      </c>
      <c r="P15" s="8" t="s">
        <v>25</v>
      </c>
    </row>
    <row r="16" spans="1:16" x14ac:dyDescent="0.3">
      <c r="A16" t="s">
        <v>17</v>
      </c>
      <c r="B16" t="s">
        <v>23</v>
      </c>
      <c r="C16" s="3" t="s">
        <v>24</v>
      </c>
      <c r="D16" s="3" t="s">
        <v>8</v>
      </c>
      <c r="E16">
        <v>1031</v>
      </c>
      <c r="F16" s="7">
        <v>10</v>
      </c>
      <c r="G16" s="7">
        <v>7</v>
      </c>
      <c r="H16" s="7">
        <v>7217</v>
      </c>
      <c r="I16" s="7">
        <v>505.19</v>
      </c>
      <c r="J16" s="7">
        <v>6711.81</v>
      </c>
      <c r="K16" s="7">
        <v>5155</v>
      </c>
      <c r="L16" s="7">
        <v>1556.8100000000004</v>
      </c>
      <c r="M16" s="5">
        <v>41518</v>
      </c>
      <c r="N16" s="6">
        <v>9</v>
      </c>
      <c r="O16" s="3" t="s">
        <v>65</v>
      </c>
      <c r="P16" s="8" t="s">
        <v>25</v>
      </c>
    </row>
    <row r="17" spans="1:16" x14ac:dyDescent="0.3">
      <c r="A17" t="s">
        <v>29</v>
      </c>
      <c r="B17" t="s">
        <v>18</v>
      </c>
      <c r="C17" s="3" t="s">
        <v>28</v>
      </c>
      <c r="D17" s="3" t="s">
        <v>8</v>
      </c>
      <c r="E17">
        <v>2215</v>
      </c>
      <c r="F17" s="7">
        <v>250</v>
      </c>
      <c r="G17" s="7">
        <v>12</v>
      </c>
      <c r="H17" s="7">
        <v>26580</v>
      </c>
      <c r="I17" s="7">
        <v>1860.6</v>
      </c>
      <c r="J17" s="7">
        <v>24719.4</v>
      </c>
      <c r="K17" s="7">
        <v>6645</v>
      </c>
      <c r="L17" s="7">
        <v>18074.400000000001</v>
      </c>
      <c r="M17" s="5">
        <v>41518</v>
      </c>
      <c r="N17" s="6">
        <v>9</v>
      </c>
      <c r="O17" s="3" t="s">
        <v>65</v>
      </c>
      <c r="P17" s="8" t="s">
        <v>25</v>
      </c>
    </row>
    <row r="18" spans="1:16" x14ac:dyDescent="0.3">
      <c r="A18" t="s">
        <v>22</v>
      </c>
      <c r="B18" t="s">
        <v>33</v>
      </c>
      <c r="C18" s="3" t="s">
        <v>24</v>
      </c>
      <c r="D18" s="3" t="s">
        <v>8</v>
      </c>
      <c r="E18">
        <v>2931</v>
      </c>
      <c r="F18" s="7">
        <v>10</v>
      </c>
      <c r="G18" s="7">
        <v>15</v>
      </c>
      <c r="H18" s="7">
        <v>43965</v>
      </c>
      <c r="I18" s="7">
        <v>3077.55</v>
      </c>
      <c r="J18" s="7">
        <v>40887.449999999997</v>
      </c>
      <c r="K18" s="7">
        <v>29310</v>
      </c>
      <c r="L18" s="7">
        <v>11577.449999999997</v>
      </c>
      <c r="M18" s="5">
        <v>41518</v>
      </c>
      <c r="N18" s="6">
        <v>9</v>
      </c>
      <c r="O18" s="3" t="s">
        <v>65</v>
      </c>
      <c r="P18" s="8" t="s">
        <v>25</v>
      </c>
    </row>
    <row r="19" spans="1:16" x14ac:dyDescent="0.3">
      <c r="A19" t="s">
        <v>26</v>
      </c>
      <c r="B19" t="s">
        <v>18</v>
      </c>
      <c r="C19" s="3" t="s">
        <v>24</v>
      </c>
      <c r="D19" s="3" t="s">
        <v>8</v>
      </c>
      <c r="E19">
        <v>1123</v>
      </c>
      <c r="F19" s="7">
        <v>10</v>
      </c>
      <c r="G19" s="7">
        <v>300</v>
      </c>
      <c r="H19" s="7">
        <v>336900</v>
      </c>
      <c r="I19" s="7">
        <v>23583</v>
      </c>
      <c r="J19" s="7">
        <v>313317</v>
      </c>
      <c r="K19" s="7">
        <v>280750</v>
      </c>
      <c r="L19" s="7">
        <v>32567</v>
      </c>
      <c r="M19" s="5">
        <v>41518</v>
      </c>
      <c r="N19" s="6">
        <v>9</v>
      </c>
      <c r="O19" s="3" t="s">
        <v>65</v>
      </c>
      <c r="P19" s="8" t="s">
        <v>25</v>
      </c>
    </row>
    <row r="20" spans="1:16" x14ac:dyDescent="0.3">
      <c r="A20" t="s">
        <v>32</v>
      </c>
      <c r="B20" t="s">
        <v>18</v>
      </c>
      <c r="C20" s="3" t="s">
        <v>34</v>
      </c>
      <c r="D20" s="3" t="s">
        <v>8</v>
      </c>
      <c r="E20">
        <v>994</v>
      </c>
      <c r="F20" s="7">
        <v>260</v>
      </c>
      <c r="G20" s="7">
        <v>125</v>
      </c>
      <c r="H20" s="7">
        <v>124250</v>
      </c>
      <c r="I20" s="7">
        <v>8697.5</v>
      </c>
      <c r="J20" s="7">
        <v>115552.5</v>
      </c>
      <c r="K20" s="7">
        <v>119280</v>
      </c>
      <c r="L20" s="7">
        <v>-3727.5</v>
      </c>
      <c r="M20" s="5">
        <v>41518</v>
      </c>
      <c r="N20" s="6">
        <v>9</v>
      </c>
      <c r="O20" s="3" t="s">
        <v>65</v>
      </c>
      <c r="P20" s="8" t="s">
        <v>25</v>
      </c>
    </row>
    <row r="21" spans="1:16" x14ac:dyDescent="0.3">
      <c r="A21" t="s">
        <v>26</v>
      </c>
      <c r="B21" t="s">
        <v>30</v>
      </c>
      <c r="C21" s="3" t="s">
        <v>19</v>
      </c>
      <c r="D21" s="3" t="s">
        <v>8</v>
      </c>
      <c r="E21">
        <v>1283</v>
      </c>
      <c r="F21" s="7">
        <v>5</v>
      </c>
      <c r="G21" s="7">
        <v>300</v>
      </c>
      <c r="H21" s="7">
        <v>384900</v>
      </c>
      <c r="I21" s="7">
        <v>30792</v>
      </c>
      <c r="J21" s="7">
        <v>354108</v>
      </c>
      <c r="K21" s="7">
        <v>320750</v>
      </c>
      <c r="L21" s="7">
        <v>33358</v>
      </c>
      <c r="M21" s="5">
        <v>41518</v>
      </c>
      <c r="N21" s="6">
        <v>9</v>
      </c>
      <c r="O21" s="3" t="s">
        <v>65</v>
      </c>
      <c r="P21" s="8" t="s">
        <v>25</v>
      </c>
    </row>
    <row r="22" spans="1:16" x14ac:dyDescent="0.3">
      <c r="A22" t="s">
        <v>17</v>
      </c>
      <c r="B22" t="s">
        <v>18</v>
      </c>
      <c r="C22" s="3" t="s">
        <v>24</v>
      </c>
      <c r="D22" s="3" t="s">
        <v>8</v>
      </c>
      <c r="E22">
        <v>2409</v>
      </c>
      <c r="F22" s="7">
        <v>10</v>
      </c>
      <c r="G22" s="7">
        <v>7</v>
      </c>
      <c r="H22" s="7">
        <v>16863</v>
      </c>
      <c r="I22" s="7">
        <v>1349.04</v>
      </c>
      <c r="J22" s="7">
        <v>15513.96</v>
      </c>
      <c r="K22" s="7">
        <v>12045</v>
      </c>
      <c r="L22" s="7">
        <v>3468.9599999999991</v>
      </c>
      <c r="M22" s="5">
        <v>41518</v>
      </c>
      <c r="N22" s="6">
        <v>9</v>
      </c>
      <c r="O22" s="3" t="s">
        <v>65</v>
      </c>
      <c r="P22" s="8" t="s">
        <v>25</v>
      </c>
    </row>
    <row r="23" spans="1:16" x14ac:dyDescent="0.3">
      <c r="A23" t="s">
        <v>26</v>
      </c>
      <c r="B23" t="s">
        <v>23</v>
      </c>
      <c r="C23" s="3" t="s">
        <v>19</v>
      </c>
      <c r="D23" s="3" t="s">
        <v>8</v>
      </c>
      <c r="E23">
        <v>322</v>
      </c>
      <c r="F23" s="7">
        <v>5</v>
      </c>
      <c r="G23" s="7">
        <v>300</v>
      </c>
      <c r="H23" s="7">
        <v>96600</v>
      </c>
      <c r="I23" s="7">
        <v>8694</v>
      </c>
      <c r="J23" s="7">
        <v>87906</v>
      </c>
      <c r="K23" s="7">
        <v>80500</v>
      </c>
      <c r="L23" s="7">
        <v>7406</v>
      </c>
      <c r="M23" s="5">
        <v>41518</v>
      </c>
      <c r="N23" s="6">
        <v>9</v>
      </c>
      <c r="O23" s="3" t="s">
        <v>65</v>
      </c>
      <c r="P23" s="8" t="s">
        <v>25</v>
      </c>
    </row>
    <row r="24" spans="1:16" x14ac:dyDescent="0.3">
      <c r="A24" t="s">
        <v>29</v>
      </c>
      <c r="B24" t="s">
        <v>23</v>
      </c>
      <c r="C24" s="3" t="s">
        <v>28</v>
      </c>
      <c r="D24" s="3" t="s">
        <v>8</v>
      </c>
      <c r="E24">
        <v>2234</v>
      </c>
      <c r="F24" s="7">
        <v>250</v>
      </c>
      <c r="G24" s="7">
        <v>12</v>
      </c>
      <c r="H24" s="7">
        <v>26808</v>
      </c>
      <c r="I24" s="7">
        <v>2412.7199999999998</v>
      </c>
      <c r="J24" s="7">
        <v>24395.279999999999</v>
      </c>
      <c r="K24" s="7">
        <v>6702</v>
      </c>
      <c r="L24" s="7">
        <v>17693.28</v>
      </c>
      <c r="M24" s="5">
        <v>41518</v>
      </c>
      <c r="N24" s="6">
        <v>9</v>
      </c>
      <c r="O24" s="3" t="s">
        <v>65</v>
      </c>
      <c r="P24" s="8" t="s">
        <v>25</v>
      </c>
    </row>
    <row r="25" spans="1:16" x14ac:dyDescent="0.3">
      <c r="A25" t="s">
        <v>29</v>
      </c>
      <c r="B25" t="s">
        <v>27</v>
      </c>
      <c r="C25" s="3" t="s">
        <v>28</v>
      </c>
      <c r="D25" s="3" t="s">
        <v>9</v>
      </c>
      <c r="E25">
        <v>1005</v>
      </c>
      <c r="F25" s="7">
        <v>250</v>
      </c>
      <c r="G25" s="7">
        <v>12</v>
      </c>
      <c r="H25" s="7">
        <v>12060</v>
      </c>
      <c r="I25" s="7">
        <v>1326.6</v>
      </c>
      <c r="J25" s="7">
        <v>10733.4</v>
      </c>
      <c r="K25" s="7">
        <v>3015</v>
      </c>
      <c r="L25" s="7">
        <v>7718.4</v>
      </c>
      <c r="M25" s="5">
        <v>41518</v>
      </c>
      <c r="N25" s="6">
        <v>9</v>
      </c>
      <c r="O25" s="3" t="s">
        <v>65</v>
      </c>
      <c r="P25" s="8" t="s">
        <v>25</v>
      </c>
    </row>
    <row r="26" spans="1:16" x14ac:dyDescent="0.3">
      <c r="A26" t="s">
        <v>17</v>
      </c>
      <c r="B26" t="s">
        <v>23</v>
      </c>
      <c r="C26" s="3" t="s">
        <v>35</v>
      </c>
      <c r="D26" s="3" t="s">
        <v>9</v>
      </c>
      <c r="E26">
        <v>2805</v>
      </c>
      <c r="F26" s="7">
        <v>120</v>
      </c>
      <c r="G26" s="7">
        <v>20</v>
      </c>
      <c r="H26" s="7">
        <v>56100</v>
      </c>
      <c r="I26" s="7">
        <v>6171</v>
      </c>
      <c r="J26" s="7">
        <v>49929</v>
      </c>
      <c r="K26" s="7">
        <v>28050</v>
      </c>
      <c r="L26" s="7">
        <v>21879</v>
      </c>
      <c r="M26" s="5">
        <v>41518</v>
      </c>
      <c r="N26" s="6">
        <v>9</v>
      </c>
      <c r="O26" s="3" t="s">
        <v>65</v>
      </c>
      <c r="P26" s="8" t="s">
        <v>25</v>
      </c>
    </row>
    <row r="27" spans="1:16" x14ac:dyDescent="0.3">
      <c r="A27" t="s">
        <v>22</v>
      </c>
      <c r="B27" t="s">
        <v>27</v>
      </c>
      <c r="C27" s="3" t="s">
        <v>35</v>
      </c>
      <c r="D27" s="3" t="s">
        <v>9</v>
      </c>
      <c r="E27">
        <v>655</v>
      </c>
      <c r="F27" s="7">
        <v>120</v>
      </c>
      <c r="G27" s="7">
        <v>15</v>
      </c>
      <c r="H27" s="7">
        <v>9825</v>
      </c>
      <c r="I27" s="7">
        <v>1080.75</v>
      </c>
      <c r="J27" s="7">
        <v>8744.25</v>
      </c>
      <c r="K27" s="7">
        <v>6550</v>
      </c>
      <c r="L27" s="7">
        <v>2194.25</v>
      </c>
      <c r="M27" s="5">
        <v>41518</v>
      </c>
      <c r="N27" s="6">
        <v>9</v>
      </c>
      <c r="O27" s="3" t="s">
        <v>65</v>
      </c>
      <c r="P27" s="8" t="s">
        <v>25</v>
      </c>
    </row>
    <row r="28" spans="1:16" x14ac:dyDescent="0.3">
      <c r="A28" t="s">
        <v>32</v>
      </c>
      <c r="B28" t="s">
        <v>27</v>
      </c>
      <c r="C28" s="3" t="s">
        <v>34</v>
      </c>
      <c r="D28" s="3" t="s">
        <v>9</v>
      </c>
      <c r="E28">
        <v>947</v>
      </c>
      <c r="F28" s="7">
        <v>260</v>
      </c>
      <c r="G28" s="7">
        <v>125</v>
      </c>
      <c r="H28" s="7">
        <v>118375</v>
      </c>
      <c r="I28" s="7">
        <v>13021.25</v>
      </c>
      <c r="J28" s="7">
        <v>105353.75</v>
      </c>
      <c r="K28" s="7">
        <v>113640</v>
      </c>
      <c r="L28" s="7">
        <v>-8286.25</v>
      </c>
      <c r="M28" s="5">
        <v>41518</v>
      </c>
      <c r="N28" s="6">
        <v>9</v>
      </c>
      <c r="O28" s="3" t="s">
        <v>65</v>
      </c>
      <c r="P28" s="8" t="s">
        <v>25</v>
      </c>
    </row>
    <row r="29" spans="1:16" x14ac:dyDescent="0.3">
      <c r="A29" t="s">
        <v>17</v>
      </c>
      <c r="B29" t="s">
        <v>33</v>
      </c>
      <c r="C29" s="3" t="s">
        <v>24</v>
      </c>
      <c r="D29" s="3" t="s">
        <v>9</v>
      </c>
      <c r="E29">
        <v>380</v>
      </c>
      <c r="F29" s="7">
        <v>10</v>
      </c>
      <c r="G29" s="7">
        <v>7</v>
      </c>
      <c r="H29" s="7">
        <v>2660</v>
      </c>
      <c r="I29" s="7">
        <v>292.60000000000002</v>
      </c>
      <c r="J29" s="7">
        <v>2367.4</v>
      </c>
      <c r="K29" s="7">
        <v>1900</v>
      </c>
      <c r="L29" s="7">
        <v>467.40000000000009</v>
      </c>
      <c r="M29" s="5">
        <v>41518</v>
      </c>
      <c r="N29" s="6">
        <v>9</v>
      </c>
      <c r="O29" s="3" t="s">
        <v>65</v>
      </c>
      <c r="P29" s="8" t="s">
        <v>25</v>
      </c>
    </row>
    <row r="30" spans="1:16" x14ac:dyDescent="0.3">
      <c r="A30" t="s">
        <v>32</v>
      </c>
      <c r="B30" t="s">
        <v>30</v>
      </c>
      <c r="C30" s="3" t="s">
        <v>31</v>
      </c>
      <c r="D30" s="3" t="s">
        <v>9</v>
      </c>
      <c r="E30">
        <v>2416</v>
      </c>
      <c r="F30" s="7">
        <v>3</v>
      </c>
      <c r="G30" s="7">
        <v>125</v>
      </c>
      <c r="H30" s="7">
        <v>302000</v>
      </c>
      <c r="I30" s="7">
        <v>36240</v>
      </c>
      <c r="J30" s="7">
        <v>265760</v>
      </c>
      <c r="K30" s="7">
        <v>289920</v>
      </c>
      <c r="L30" s="7">
        <v>-24160</v>
      </c>
      <c r="M30" s="5">
        <v>41518</v>
      </c>
      <c r="N30" s="6">
        <v>9</v>
      </c>
      <c r="O30" s="3" t="s">
        <v>65</v>
      </c>
      <c r="P30" s="8" t="s">
        <v>25</v>
      </c>
    </row>
    <row r="31" spans="1:16" x14ac:dyDescent="0.3">
      <c r="A31" t="s">
        <v>17</v>
      </c>
      <c r="B31" t="s">
        <v>30</v>
      </c>
      <c r="C31" s="3" t="s">
        <v>28</v>
      </c>
      <c r="D31" s="3" t="s">
        <v>9</v>
      </c>
      <c r="E31">
        <v>623</v>
      </c>
      <c r="F31" s="7">
        <v>250</v>
      </c>
      <c r="G31" s="7">
        <v>350</v>
      </c>
      <c r="H31" s="7">
        <v>218050</v>
      </c>
      <c r="I31" s="7">
        <v>26166</v>
      </c>
      <c r="J31" s="7">
        <v>191884</v>
      </c>
      <c r="K31" s="7">
        <v>161980</v>
      </c>
      <c r="L31" s="7">
        <v>29904</v>
      </c>
      <c r="M31" s="5">
        <v>41518</v>
      </c>
      <c r="N31" s="6">
        <v>9</v>
      </c>
      <c r="O31" s="3" t="s">
        <v>65</v>
      </c>
      <c r="P31" s="8" t="s">
        <v>25</v>
      </c>
    </row>
    <row r="32" spans="1:16" x14ac:dyDescent="0.3">
      <c r="A32" t="s">
        <v>29</v>
      </c>
      <c r="B32" t="s">
        <v>30</v>
      </c>
      <c r="C32" s="3" t="s">
        <v>34</v>
      </c>
      <c r="D32" s="3" t="s">
        <v>9</v>
      </c>
      <c r="E32">
        <v>2761</v>
      </c>
      <c r="F32" s="7">
        <v>260</v>
      </c>
      <c r="G32" s="7">
        <v>12</v>
      </c>
      <c r="H32" s="7">
        <v>33132</v>
      </c>
      <c r="I32" s="7">
        <v>3975.84</v>
      </c>
      <c r="J32" s="7">
        <v>29156.16</v>
      </c>
      <c r="K32" s="7">
        <v>8283</v>
      </c>
      <c r="L32" s="7">
        <v>20873.16</v>
      </c>
      <c r="M32" s="5">
        <v>41518</v>
      </c>
      <c r="N32" s="6">
        <v>9</v>
      </c>
      <c r="O32" s="3" t="s">
        <v>65</v>
      </c>
      <c r="P32" s="8" t="s">
        <v>25</v>
      </c>
    </row>
    <row r="33" spans="1:16" x14ac:dyDescent="0.3">
      <c r="A33" t="s">
        <v>17</v>
      </c>
      <c r="B33" t="s">
        <v>18</v>
      </c>
      <c r="C33" s="3" t="s">
        <v>31</v>
      </c>
      <c r="D33" s="3" t="s">
        <v>9</v>
      </c>
      <c r="E33">
        <v>442</v>
      </c>
      <c r="F33" s="7">
        <v>3</v>
      </c>
      <c r="G33" s="7">
        <v>20</v>
      </c>
      <c r="H33" s="7">
        <v>8840</v>
      </c>
      <c r="I33" s="7">
        <v>1149.2</v>
      </c>
      <c r="J33" s="7">
        <v>7690.8</v>
      </c>
      <c r="K33" s="7">
        <v>4420</v>
      </c>
      <c r="L33" s="7">
        <v>3270.8</v>
      </c>
      <c r="M33" s="5">
        <v>41518</v>
      </c>
      <c r="N33" s="6">
        <v>9</v>
      </c>
      <c r="O33" s="3" t="s">
        <v>65</v>
      </c>
      <c r="P33" s="8" t="s">
        <v>25</v>
      </c>
    </row>
    <row r="34" spans="1:16" x14ac:dyDescent="0.3">
      <c r="A34" t="s">
        <v>22</v>
      </c>
      <c r="B34" t="s">
        <v>18</v>
      </c>
      <c r="C34" s="3" t="s">
        <v>35</v>
      </c>
      <c r="D34" s="3" t="s">
        <v>9</v>
      </c>
      <c r="E34">
        <v>660</v>
      </c>
      <c r="F34" s="7">
        <v>120</v>
      </c>
      <c r="G34" s="7">
        <v>15</v>
      </c>
      <c r="H34" s="7">
        <v>9900</v>
      </c>
      <c r="I34" s="7">
        <v>1287</v>
      </c>
      <c r="J34" s="7">
        <v>8613</v>
      </c>
      <c r="K34" s="7">
        <v>6600</v>
      </c>
      <c r="L34" s="7">
        <v>2013</v>
      </c>
      <c r="M34" s="5">
        <v>41518</v>
      </c>
      <c r="N34" s="6">
        <v>9</v>
      </c>
      <c r="O34" s="3" t="s">
        <v>65</v>
      </c>
      <c r="P34" s="8" t="s">
        <v>25</v>
      </c>
    </row>
    <row r="35" spans="1:16" x14ac:dyDescent="0.3">
      <c r="A35" t="s">
        <v>32</v>
      </c>
      <c r="B35" t="s">
        <v>23</v>
      </c>
      <c r="C35" s="3" t="s">
        <v>31</v>
      </c>
      <c r="D35" s="3" t="s">
        <v>9</v>
      </c>
      <c r="E35">
        <v>1023</v>
      </c>
      <c r="F35" s="7">
        <v>3</v>
      </c>
      <c r="G35" s="7">
        <v>125</v>
      </c>
      <c r="H35" s="7">
        <v>127875</v>
      </c>
      <c r="I35" s="7">
        <v>17902.5</v>
      </c>
      <c r="J35" s="7">
        <v>109972.5</v>
      </c>
      <c r="K35" s="7">
        <v>122760</v>
      </c>
      <c r="L35" s="7">
        <v>-12787.5</v>
      </c>
      <c r="M35" s="5">
        <v>41518</v>
      </c>
      <c r="N35" s="6">
        <v>9</v>
      </c>
      <c r="O35" s="3" t="s">
        <v>65</v>
      </c>
      <c r="P35" s="8" t="s">
        <v>25</v>
      </c>
    </row>
    <row r="36" spans="1:16" x14ac:dyDescent="0.3">
      <c r="A36" t="s">
        <v>22</v>
      </c>
      <c r="B36" t="s">
        <v>30</v>
      </c>
      <c r="C36" s="3" t="s">
        <v>24</v>
      </c>
      <c r="D36" s="3" t="s">
        <v>9</v>
      </c>
      <c r="E36">
        <v>2470</v>
      </c>
      <c r="F36" s="7">
        <v>10</v>
      </c>
      <c r="G36" s="7">
        <v>15</v>
      </c>
      <c r="H36" s="7">
        <v>37050</v>
      </c>
      <c r="I36" s="7">
        <v>5187</v>
      </c>
      <c r="J36" s="7">
        <v>31863</v>
      </c>
      <c r="K36" s="7">
        <v>24700</v>
      </c>
      <c r="L36" s="7">
        <v>7163</v>
      </c>
      <c r="M36" s="5">
        <v>41518</v>
      </c>
      <c r="N36" s="6">
        <v>9</v>
      </c>
      <c r="O36" s="3" t="s">
        <v>65</v>
      </c>
      <c r="P36" s="8" t="s">
        <v>25</v>
      </c>
    </row>
    <row r="37" spans="1:16" x14ac:dyDescent="0.3">
      <c r="A37" t="s">
        <v>32</v>
      </c>
      <c r="B37" t="s">
        <v>30</v>
      </c>
      <c r="C37" s="3" t="s">
        <v>19</v>
      </c>
      <c r="D37" s="3" t="s">
        <v>20</v>
      </c>
      <c r="E37">
        <v>345</v>
      </c>
      <c r="F37" s="7">
        <v>5</v>
      </c>
      <c r="G37" s="7">
        <v>125</v>
      </c>
      <c r="H37" s="7">
        <v>43125</v>
      </c>
      <c r="I37" s="7">
        <v>0</v>
      </c>
      <c r="J37" s="7">
        <v>43125</v>
      </c>
      <c r="K37" s="7">
        <v>41400</v>
      </c>
      <c r="L37" s="7">
        <v>1725</v>
      </c>
      <c r="M37" s="5">
        <v>41548</v>
      </c>
      <c r="N37" s="6">
        <v>10</v>
      </c>
      <c r="O37" s="3" t="s">
        <v>64</v>
      </c>
      <c r="P37" s="8" t="s">
        <v>25</v>
      </c>
    </row>
    <row r="38" spans="1:16" x14ac:dyDescent="0.3">
      <c r="A38" t="s">
        <v>32</v>
      </c>
      <c r="B38" t="s">
        <v>30</v>
      </c>
      <c r="C38" s="3" t="s">
        <v>35</v>
      </c>
      <c r="D38" s="3" t="s">
        <v>20</v>
      </c>
      <c r="E38">
        <v>345</v>
      </c>
      <c r="F38" s="7">
        <v>120</v>
      </c>
      <c r="G38" s="7">
        <v>125</v>
      </c>
      <c r="H38" s="7">
        <v>43125</v>
      </c>
      <c r="I38" s="7">
        <v>0</v>
      </c>
      <c r="J38" s="7">
        <v>43125</v>
      </c>
      <c r="K38" s="7">
        <v>41400</v>
      </c>
      <c r="L38" s="7">
        <v>1725</v>
      </c>
      <c r="M38" s="5">
        <v>41548</v>
      </c>
      <c r="N38" s="6">
        <v>10</v>
      </c>
      <c r="O38" s="3" t="s">
        <v>64</v>
      </c>
      <c r="P38" s="8" t="s">
        <v>25</v>
      </c>
    </row>
    <row r="39" spans="1:16" x14ac:dyDescent="0.3">
      <c r="A39" t="s">
        <v>29</v>
      </c>
      <c r="B39" t="s">
        <v>18</v>
      </c>
      <c r="C39" s="3" t="s">
        <v>31</v>
      </c>
      <c r="D39" s="3" t="s">
        <v>7</v>
      </c>
      <c r="E39">
        <v>766</v>
      </c>
      <c r="F39" s="7">
        <v>3</v>
      </c>
      <c r="G39" s="7">
        <v>12</v>
      </c>
      <c r="H39" s="7">
        <v>9192</v>
      </c>
      <c r="I39" s="7">
        <v>91.92</v>
      </c>
      <c r="J39" s="7">
        <v>9100.08</v>
      </c>
      <c r="K39" s="7">
        <v>2298</v>
      </c>
      <c r="L39" s="7">
        <v>6802.08</v>
      </c>
      <c r="M39" s="5">
        <v>41548</v>
      </c>
      <c r="N39" s="6">
        <v>10</v>
      </c>
      <c r="O39" s="3" t="s">
        <v>64</v>
      </c>
      <c r="P39" s="8" t="s">
        <v>25</v>
      </c>
    </row>
    <row r="40" spans="1:16" x14ac:dyDescent="0.3">
      <c r="A40" t="s">
        <v>26</v>
      </c>
      <c r="B40" t="s">
        <v>27</v>
      </c>
      <c r="C40" s="3" t="s">
        <v>31</v>
      </c>
      <c r="D40" s="3" t="s">
        <v>7</v>
      </c>
      <c r="E40">
        <v>494</v>
      </c>
      <c r="F40" s="7">
        <v>3</v>
      </c>
      <c r="G40" s="7">
        <v>300</v>
      </c>
      <c r="H40" s="7">
        <v>148200</v>
      </c>
      <c r="I40" s="7">
        <v>1482</v>
      </c>
      <c r="J40" s="7">
        <v>146718</v>
      </c>
      <c r="K40" s="7">
        <v>123500</v>
      </c>
      <c r="L40" s="7">
        <v>23218</v>
      </c>
      <c r="M40" s="5">
        <v>41548</v>
      </c>
      <c r="N40" s="6">
        <v>10</v>
      </c>
      <c r="O40" s="3" t="s">
        <v>64</v>
      </c>
      <c r="P40" s="8" t="s">
        <v>25</v>
      </c>
    </row>
    <row r="41" spans="1:16" x14ac:dyDescent="0.3">
      <c r="A41" t="s">
        <v>32</v>
      </c>
      <c r="B41" t="s">
        <v>33</v>
      </c>
      <c r="C41" s="3" t="s">
        <v>19</v>
      </c>
      <c r="D41" s="3" t="s">
        <v>7</v>
      </c>
      <c r="E41">
        <v>663</v>
      </c>
      <c r="F41" s="7">
        <v>5</v>
      </c>
      <c r="G41" s="7">
        <v>125</v>
      </c>
      <c r="H41" s="7">
        <v>82875</v>
      </c>
      <c r="I41" s="7">
        <v>828.75</v>
      </c>
      <c r="J41" s="7">
        <v>82046.25</v>
      </c>
      <c r="K41" s="7">
        <v>79560</v>
      </c>
      <c r="L41" s="7">
        <v>2486.25</v>
      </c>
      <c r="M41" s="5">
        <v>41548</v>
      </c>
      <c r="N41" s="6">
        <v>10</v>
      </c>
      <c r="O41" s="3" t="s">
        <v>64</v>
      </c>
      <c r="P41" s="8" t="s">
        <v>25</v>
      </c>
    </row>
    <row r="42" spans="1:16" x14ac:dyDescent="0.3">
      <c r="A42" t="s">
        <v>29</v>
      </c>
      <c r="B42" t="s">
        <v>18</v>
      </c>
      <c r="C42" s="3" t="s">
        <v>24</v>
      </c>
      <c r="D42" s="3" t="s">
        <v>7</v>
      </c>
      <c r="E42">
        <v>766</v>
      </c>
      <c r="F42" s="7">
        <v>10</v>
      </c>
      <c r="G42" s="7">
        <v>12</v>
      </c>
      <c r="H42" s="7">
        <v>9192</v>
      </c>
      <c r="I42" s="7">
        <v>91.92</v>
      </c>
      <c r="J42" s="7">
        <v>9100.08</v>
      </c>
      <c r="K42" s="7">
        <v>2298</v>
      </c>
      <c r="L42" s="7">
        <v>6802.08</v>
      </c>
      <c r="M42" s="5">
        <v>41548</v>
      </c>
      <c r="N42" s="6">
        <v>10</v>
      </c>
      <c r="O42" s="3" t="s">
        <v>64</v>
      </c>
      <c r="P42" s="8" t="s">
        <v>25</v>
      </c>
    </row>
    <row r="43" spans="1:16" x14ac:dyDescent="0.3">
      <c r="A43" t="s">
        <v>32</v>
      </c>
      <c r="B43" t="s">
        <v>33</v>
      </c>
      <c r="C43" s="3" t="s">
        <v>35</v>
      </c>
      <c r="D43" s="3" t="s">
        <v>7</v>
      </c>
      <c r="E43">
        <v>663</v>
      </c>
      <c r="F43" s="7">
        <v>120</v>
      </c>
      <c r="G43" s="7">
        <v>125</v>
      </c>
      <c r="H43" s="7">
        <v>82875</v>
      </c>
      <c r="I43" s="7">
        <v>828.75</v>
      </c>
      <c r="J43" s="7">
        <v>82046.25</v>
      </c>
      <c r="K43" s="7">
        <v>79560</v>
      </c>
      <c r="L43" s="7">
        <v>2486.25</v>
      </c>
      <c r="M43" s="5">
        <v>41548</v>
      </c>
      <c r="N43" s="6">
        <v>10</v>
      </c>
      <c r="O43" s="3" t="s">
        <v>64</v>
      </c>
      <c r="P43" s="8" t="s">
        <v>25</v>
      </c>
    </row>
    <row r="44" spans="1:16" x14ac:dyDescent="0.3">
      <c r="A44" t="s">
        <v>26</v>
      </c>
      <c r="B44" t="s">
        <v>27</v>
      </c>
      <c r="C44" s="3" t="s">
        <v>28</v>
      </c>
      <c r="D44" s="3" t="s">
        <v>7</v>
      </c>
      <c r="E44">
        <v>494</v>
      </c>
      <c r="F44" s="7">
        <v>250</v>
      </c>
      <c r="G44" s="7">
        <v>300</v>
      </c>
      <c r="H44" s="7">
        <v>148200</v>
      </c>
      <c r="I44" s="7">
        <v>1482</v>
      </c>
      <c r="J44" s="7">
        <v>146718</v>
      </c>
      <c r="K44" s="7">
        <v>123500</v>
      </c>
      <c r="L44" s="7">
        <v>23218</v>
      </c>
      <c r="M44" s="5">
        <v>41548</v>
      </c>
      <c r="N44" s="6">
        <v>10</v>
      </c>
      <c r="O44" s="3" t="s">
        <v>64</v>
      </c>
      <c r="P44" s="8" t="s">
        <v>25</v>
      </c>
    </row>
    <row r="45" spans="1:16" x14ac:dyDescent="0.3">
      <c r="A45" t="s">
        <v>26</v>
      </c>
      <c r="B45" t="s">
        <v>18</v>
      </c>
      <c r="C45" s="3" t="s">
        <v>31</v>
      </c>
      <c r="D45" s="3" t="s">
        <v>7</v>
      </c>
      <c r="E45">
        <v>214</v>
      </c>
      <c r="F45" s="7">
        <v>3</v>
      </c>
      <c r="G45" s="7">
        <v>300</v>
      </c>
      <c r="H45" s="7">
        <v>64200</v>
      </c>
      <c r="I45" s="7">
        <v>1284</v>
      </c>
      <c r="J45" s="7">
        <v>62916</v>
      </c>
      <c r="K45" s="7">
        <v>53500</v>
      </c>
      <c r="L45" s="7">
        <v>9416</v>
      </c>
      <c r="M45" s="5">
        <v>41548</v>
      </c>
      <c r="N45" s="6">
        <v>10</v>
      </c>
      <c r="O45" s="3" t="s">
        <v>64</v>
      </c>
      <c r="P45" s="8" t="s">
        <v>25</v>
      </c>
    </row>
    <row r="46" spans="1:16" x14ac:dyDescent="0.3">
      <c r="A46" t="s">
        <v>32</v>
      </c>
      <c r="B46" t="s">
        <v>18</v>
      </c>
      <c r="C46" s="3" t="s">
        <v>24</v>
      </c>
      <c r="D46" s="3" t="s">
        <v>7</v>
      </c>
      <c r="E46">
        <v>809</v>
      </c>
      <c r="F46" s="7">
        <v>10</v>
      </c>
      <c r="G46" s="7">
        <v>125</v>
      </c>
      <c r="H46" s="7">
        <v>101125</v>
      </c>
      <c r="I46" s="7">
        <v>2022.5</v>
      </c>
      <c r="J46" s="7">
        <v>99102.5</v>
      </c>
      <c r="K46" s="7">
        <v>97080</v>
      </c>
      <c r="L46" s="7">
        <v>2022.5</v>
      </c>
      <c r="M46" s="5">
        <v>41548</v>
      </c>
      <c r="N46" s="6">
        <v>10</v>
      </c>
      <c r="O46" s="3" t="s">
        <v>64</v>
      </c>
      <c r="P46" s="8" t="s">
        <v>25</v>
      </c>
    </row>
    <row r="47" spans="1:16" x14ac:dyDescent="0.3">
      <c r="A47" t="s">
        <v>32</v>
      </c>
      <c r="B47" t="s">
        <v>27</v>
      </c>
      <c r="C47" s="3" t="s">
        <v>24</v>
      </c>
      <c r="D47" s="3" t="s">
        <v>7</v>
      </c>
      <c r="E47">
        <v>2145</v>
      </c>
      <c r="F47" s="7">
        <v>10</v>
      </c>
      <c r="G47" s="7">
        <v>125</v>
      </c>
      <c r="H47" s="7">
        <v>268125</v>
      </c>
      <c r="I47" s="7">
        <v>5362.5</v>
      </c>
      <c r="J47" s="7">
        <v>262762.5</v>
      </c>
      <c r="K47" s="7">
        <v>257400</v>
      </c>
      <c r="L47" s="7">
        <v>5362.5</v>
      </c>
      <c r="M47" s="5">
        <v>41548</v>
      </c>
      <c r="N47" s="6">
        <v>10</v>
      </c>
      <c r="O47" s="3" t="s">
        <v>64</v>
      </c>
      <c r="P47" s="8" t="s">
        <v>25</v>
      </c>
    </row>
    <row r="48" spans="1:16" x14ac:dyDescent="0.3">
      <c r="A48" t="s">
        <v>17</v>
      </c>
      <c r="B48" t="s">
        <v>18</v>
      </c>
      <c r="C48" s="3" t="s">
        <v>35</v>
      </c>
      <c r="D48" s="3" t="s">
        <v>7</v>
      </c>
      <c r="E48">
        <v>2966</v>
      </c>
      <c r="F48" s="7">
        <v>120</v>
      </c>
      <c r="G48" s="7">
        <v>350</v>
      </c>
      <c r="H48" s="7">
        <v>1038100</v>
      </c>
      <c r="I48" s="7">
        <v>20762</v>
      </c>
      <c r="J48" s="7">
        <v>1017338</v>
      </c>
      <c r="K48" s="7">
        <v>771160</v>
      </c>
      <c r="L48" s="7">
        <v>246178</v>
      </c>
      <c r="M48" s="5">
        <v>41548</v>
      </c>
      <c r="N48" s="6">
        <v>10</v>
      </c>
      <c r="O48" s="3" t="s">
        <v>64</v>
      </c>
      <c r="P48" s="8" t="s">
        <v>25</v>
      </c>
    </row>
    <row r="49" spans="1:16" x14ac:dyDescent="0.3">
      <c r="A49" t="s">
        <v>32</v>
      </c>
      <c r="B49" t="s">
        <v>18</v>
      </c>
      <c r="C49" s="3" t="s">
        <v>35</v>
      </c>
      <c r="D49" s="3" t="s">
        <v>7</v>
      </c>
      <c r="E49">
        <v>809</v>
      </c>
      <c r="F49" s="7">
        <v>120</v>
      </c>
      <c r="G49" s="7">
        <v>125</v>
      </c>
      <c r="H49" s="7">
        <v>101125</v>
      </c>
      <c r="I49" s="7">
        <v>2022.5</v>
      </c>
      <c r="J49" s="7">
        <v>99102.5</v>
      </c>
      <c r="K49" s="7">
        <v>97080</v>
      </c>
      <c r="L49" s="7">
        <v>2022.5</v>
      </c>
      <c r="M49" s="5">
        <v>41548</v>
      </c>
      <c r="N49" s="6">
        <v>10</v>
      </c>
      <c r="O49" s="3" t="s">
        <v>64</v>
      </c>
      <c r="P49" s="8" t="s">
        <v>25</v>
      </c>
    </row>
    <row r="50" spans="1:16" x14ac:dyDescent="0.3">
      <c r="A50" t="s">
        <v>32</v>
      </c>
      <c r="B50" t="s">
        <v>27</v>
      </c>
      <c r="C50" s="3" t="s">
        <v>35</v>
      </c>
      <c r="D50" s="3" t="s">
        <v>7</v>
      </c>
      <c r="E50">
        <v>2145</v>
      </c>
      <c r="F50" s="7">
        <v>120</v>
      </c>
      <c r="G50" s="7">
        <v>125</v>
      </c>
      <c r="H50" s="7">
        <v>268125</v>
      </c>
      <c r="I50" s="7">
        <v>5362.5</v>
      </c>
      <c r="J50" s="7">
        <v>262762.5</v>
      </c>
      <c r="K50" s="7">
        <v>257400</v>
      </c>
      <c r="L50" s="7">
        <v>5362.5</v>
      </c>
      <c r="M50" s="5">
        <v>41548</v>
      </c>
      <c r="N50" s="6">
        <v>10</v>
      </c>
      <c r="O50" s="3" t="s">
        <v>64</v>
      </c>
      <c r="P50" s="8" t="s">
        <v>25</v>
      </c>
    </row>
    <row r="51" spans="1:16" x14ac:dyDescent="0.3">
      <c r="A51" t="s">
        <v>26</v>
      </c>
      <c r="B51" t="s">
        <v>18</v>
      </c>
      <c r="C51" s="3" t="s">
        <v>28</v>
      </c>
      <c r="D51" s="3" t="s">
        <v>7</v>
      </c>
      <c r="E51">
        <v>214</v>
      </c>
      <c r="F51" s="7">
        <v>250</v>
      </c>
      <c r="G51" s="7">
        <v>300</v>
      </c>
      <c r="H51" s="7">
        <v>64200</v>
      </c>
      <c r="I51" s="7">
        <v>1284</v>
      </c>
      <c r="J51" s="7">
        <v>62916</v>
      </c>
      <c r="K51" s="7">
        <v>53500</v>
      </c>
      <c r="L51" s="7">
        <v>9416</v>
      </c>
      <c r="M51" s="5">
        <v>41548</v>
      </c>
      <c r="N51" s="6">
        <v>10</v>
      </c>
      <c r="O51" s="3" t="s">
        <v>64</v>
      </c>
      <c r="P51" s="8" t="s">
        <v>25</v>
      </c>
    </row>
    <row r="52" spans="1:16" x14ac:dyDescent="0.3">
      <c r="A52" t="s">
        <v>17</v>
      </c>
      <c r="B52" t="s">
        <v>18</v>
      </c>
      <c r="C52" s="3" t="s">
        <v>34</v>
      </c>
      <c r="D52" s="3" t="s">
        <v>7</v>
      </c>
      <c r="E52">
        <v>2966</v>
      </c>
      <c r="F52" s="7">
        <v>260</v>
      </c>
      <c r="G52" s="7">
        <v>350</v>
      </c>
      <c r="H52" s="7">
        <v>1038100</v>
      </c>
      <c r="I52" s="7">
        <v>20762</v>
      </c>
      <c r="J52" s="7">
        <v>1017338</v>
      </c>
      <c r="K52" s="7">
        <v>771160</v>
      </c>
      <c r="L52" s="7">
        <v>246178</v>
      </c>
      <c r="M52" s="5">
        <v>41548</v>
      </c>
      <c r="N52" s="6">
        <v>10</v>
      </c>
      <c r="O52" s="3" t="s">
        <v>64</v>
      </c>
      <c r="P52" s="8" t="s">
        <v>25</v>
      </c>
    </row>
    <row r="53" spans="1:16" x14ac:dyDescent="0.3">
      <c r="A53" t="s">
        <v>22</v>
      </c>
      <c r="B53" t="s">
        <v>18</v>
      </c>
      <c r="C53" s="3" t="s">
        <v>24</v>
      </c>
      <c r="D53" s="3" t="s">
        <v>7</v>
      </c>
      <c r="E53">
        <v>1945</v>
      </c>
      <c r="F53" s="7">
        <v>10</v>
      </c>
      <c r="G53" s="7">
        <v>15</v>
      </c>
      <c r="H53" s="7">
        <v>29175</v>
      </c>
      <c r="I53" s="7">
        <v>875.25</v>
      </c>
      <c r="J53" s="7">
        <v>28299.75</v>
      </c>
      <c r="K53" s="7">
        <v>19450</v>
      </c>
      <c r="L53" s="7">
        <v>8849.75</v>
      </c>
      <c r="M53" s="5">
        <v>41548</v>
      </c>
      <c r="N53" s="6">
        <v>10</v>
      </c>
      <c r="O53" s="3" t="s">
        <v>64</v>
      </c>
      <c r="P53" s="8" t="s">
        <v>25</v>
      </c>
    </row>
    <row r="54" spans="1:16" x14ac:dyDescent="0.3">
      <c r="A54" t="s">
        <v>22</v>
      </c>
      <c r="B54" t="s">
        <v>18</v>
      </c>
      <c r="C54" s="3" t="s">
        <v>28</v>
      </c>
      <c r="D54" s="3" t="s">
        <v>7</v>
      </c>
      <c r="E54">
        <v>1945</v>
      </c>
      <c r="F54" s="7">
        <v>250</v>
      </c>
      <c r="G54" s="7">
        <v>15</v>
      </c>
      <c r="H54" s="7">
        <v>29175</v>
      </c>
      <c r="I54" s="7">
        <v>875.25</v>
      </c>
      <c r="J54" s="7">
        <v>28299.75</v>
      </c>
      <c r="K54" s="7">
        <v>19450</v>
      </c>
      <c r="L54" s="7">
        <v>8849.75</v>
      </c>
      <c r="M54" s="5">
        <v>41548</v>
      </c>
      <c r="N54" s="6">
        <v>10</v>
      </c>
      <c r="O54" s="3" t="s">
        <v>64</v>
      </c>
      <c r="P54" s="8" t="s">
        <v>25</v>
      </c>
    </row>
    <row r="55" spans="1:16" x14ac:dyDescent="0.3">
      <c r="A55" t="s">
        <v>17</v>
      </c>
      <c r="B55" t="s">
        <v>30</v>
      </c>
      <c r="C55" s="3" t="s">
        <v>31</v>
      </c>
      <c r="D55" s="3" t="s">
        <v>7</v>
      </c>
      <c r="E55">
        <v>2851</v>
      </c>
      <c r="F55" s="7">
        <v>3</v>
      </c>
      <c r="G55" s="7">
        <v>7</v>
      </c>
      <c r="H55" s="7">
        <v>19957</v>
      </c>
      <c r="I55" s="7">
        <v>798.28</v>
      </c>
      <c r="J55" s="7">
        <v>19158.72</v>
      </c>
      <c r="K55" s="7">
        <v>14255</v>
      </c>
      <c r="L55" s="7">
        <v>4903.7200000000012</v>
      </c>
      <c r="M55" s="5">
        <v>41548</v>
      </c>
      <c r="N55" s="6">
        <v>10</v>
      </c>
      <c r="O55" s="3" t="s">
        <v>64</v>
      </c>
      <c r="P55" s="8" t="s">
        <v>25</v>
      </c>
    </row>
    <row r="56" spans="1:16" x14ac:dyDescent="0.3">
      <c r="A56" t="s">
        <v>17</v>
      </c>
      <c r="B56" t="s">
        <v>30</v>
      </c>
      <c r="C56" s="3" t="s">
        <v>19</v>
      </c>
      <c r="D56" s="3" t="s">
        <v>7</v>
      </c>
      <c r="E56">
        <v>2851</v>
      </c>
      <c r="F56" s="7">
        <v>5</v>
      </c>
      <c r="G56" s="7">
        <v>7</v>
      </c>
      <c r="H56" s="7">
        <v>19957</v>
      </c>
      <c r="I56" s="7">
        <v>798.28</v>
      </c>
      <c r="J56" s="7">
        <v>19158.72</v>
      </c>
      <c r="K56" s="7">
        <v>14255</v>
      </c>
      <c r="L56" s="7">
        <v>4903.7200000000012</v>
      </c>
      <c r="M56" s="5">
        <v>41548</v>
      </c>
      <c r="N56" s="6">
        <v>10</v>
      </c>
      <c r="O56" s="3" t="s">
        <v>64</v>
      </c>
      <c r="P56" s="8" t="s">
        <v>25</v>
      </c>
    </row>
    <row r="57" spans="1:16" x14ac:dyDescent="0.3">
      <c r="A57" t="s">
        <v>22</v>
      </c>
      <c r="B57" t="s">
        <v>33</v>
      </c>
      <c r="C57" s="3" t="s">
        <v>24</v>
      </c>
      <c r="D57" s="3" t="s">
        <v>7</v>
      </c>
      <c r="E57">
        <v>671</v>
      </c>
      <c r="F57" s="7">
        <v>10</v>
      </c>
      <c r="G57" s="7">
        <v>15</v>
      </c>
      <c r="H57" s="7">
        <v>10065</v>
      </c>
      <c r="I57" s="7">
        <v>402.6</v>
      </c>
      <c r="J57" s="7">
        <v>9662.4</v>
      </c>
      <c r="K57" s="7">
        <v>6710</v>
      </c>
      <c r="L57" s="7">
        <v>2952.3999999999996</v>
      </c>
      <c r="M57" s="5">
        <v>41548</v>
      </c>
      <c r="N57" s="6">
        <v>10</v>
      </c>
      <c r="O57" s="3" t="s">
        <v>64</v>
      </c>
      <c r="P57" s="8" t="s">
        <v>25</v>
      </c>
    </row>
    <row r="58" spans="1:16" x14ac:dyDescent="0.3">
      <c r="A58" t="s">
        <v>22</v>
      </c>
      <c r="B58" t="s">
        <v>27</v>
      </c>
      <c r="C58" s="3" t="s">
        <v>24</v>
      </c>
      <c r="D58" s="3" t="s">
        <v>7</v>
      </c>
      <c r="E58">
        <v>1514</v>
      </c>
      <c r="F58" s="7">
        <v>10</v>
      </c>
      <c r="G58" s="7">
        <v>15</v>
      </c>
      <c r="H58" s="7">
        <v>22710</v>
      </c>
      <c r="I58" s="7">
        <v>908.4</v>
      </c>
      <c r="J58" s="7">
        <v>21801.599999999999</v>
      </c>
      <c r="K58" s="7">
        <v>15140</v>
      </c>
      <c r="L58" s="7">
        <v>6661.5999999999985</v>
      </c>
      <c r="M58" s="5">
        <v>41548</v>
      </c>
      <c r="N58" s="6">
        <v>10</v>
      </c>
      <c r="O58" s="3" t="s">
        <v>64</v>
      </c>
      <c r="P58" s="8" t="s">
        <v>25</v>
      </c>
    </row>
    <row r="59" spans="1:16" x14ac:dyDescent="0.3">
      <c r="A59" t="s">
        <v>22</v>
      </c>
      <c r="B59" t="s">
        <v>27</v>
      </c>
      <c r="C59" s="3" t="s">
        <v>28</v>
      </c>
      <c r="D59" s="3" t="s">
        <v>7</v>
      </c>
      <c r="E59">
        <v>1514</v>
      </c>
      <c r="F59" s="7">
        <v>250</v>
      </c>
      <c r="G59" s="7">
        <v>15</v>
      </c>
      <c r="H59" s="7">
        <v>22710</v>
      </c>
      <c r="I59" s="7">
        <v>908.4</v>
      </c>
      <c r="J59" s="7">
        <v>21801.599999999999</v>
      </c>
      <c r="K59" s="7">
        <v>15140</v>
      </c>
      <c r="L59" s="7">
        <v>6661.5999999999985</v>
      </c>
      <c r="M59" s="5">
        <v>41548</v>
      </c>
      <c r="N59" s="6">
        <v>10</v>
      </c>
      <c r="O59" s="3" t="s">
        <v>64</v>
      </c>
      <c r="P59" s="8" t="s">
        <v>25</v>
      </c>
    </row>
    <row r="60" spans="1:16" x14ac:dyDescent="0.3">
      <c r="A60" t="s">
        <v>22</v>
      </c>
      <c r="B60" t="s">
        <v>33</v>
      </c>
      <c r="C60" s="3" t="s">
        <v>34</v>
      </c>
      <c r="D60" s="3" t="s">
        <v>7</v>
      </c>
      <c r="E60">
        <v>671</v>
      </c>
      <c r="F60" s="7">
        <v>260</v>
      </c>
      <c r="G60" s="7">
        <v>15</v>
      </c>
      <c r="H60" s="7">
        <v>10065</v>
      </c>
      <c r="I60" s="7">
        <v>402.6</v>
      </c>
      <c r="J60" s="7">
        <v>9662.4</v>
      </c>
      <c r="K60" s="7">
        <v>6710</v>
      </c>
      <c r="L60" s="7">
        <v>2952.3999999999996</v>
      </c>
      <c r="M60" s="5">
        <v>41548</v>
      </c>
      <c r="N60" s="6">
        <v>10</v>
      </c>
      <c r="O60" s="3" t="s">
        <v>64</v>
      </c>
      <c r="P60" s="8" t="s">
        <v>25</v>
      </c>
    </row>
    <row r="61" spans="1:16" x14ac:dyDescent="0.3">
      <c r="A61" t="s">
        <v>17</v>
      </c>
      <c r="B61" t="s">
        <v>18</v>
      </c>
      <c r="C61" s="3" t="s">
        <v>19</v>
      </c>
      <c r="D61" s="3" t="s">
        <v>8</v>
      </c>
      <c r="E61">
        <v>1159</v>
      </c>
      <c r="F61" s="7">
        <v>5</v>
      </c>
      <c r="G61" s="7">
        <v>7</v>
      </c>
      <c r="H61" s="7">
        <v>8113</v>
      </c>
      <c r="I61" s="7">
        <v>405.65</v>
      </c>
      <c r="J61" s="7">
        <v>7707.35</v>
      </c>
      <c r="K61" s="7">
        <v>5795</v>
      </c>
      <c r="L61" s="7">
        <v>1912.3500000000004</v>
      </c>
      <c r="M61" s="5">
        <v>41548</v>
      </c>
      <c r="N61" s="6">
        <v>10</v>
      </c>
      <c r="O61" s="3" t="s">
        <v>64</v>
      </c>
      <c r="P61" s="8" t="s">
        <v>25</v>
      </c>
    </row>
    <row r="62" spans="1:16" x14ac:dyDescent="0.3">
      <c r="A62" t="s">
        <v>17</v>
      </c>
      <c r="B62" t="s">
        <v>18</v>
      </c>
      <c r="C62" s="3" t="s">
        <v>34</v>
      </c>
      <c r="D62" s="3" t="s">
        <v>8</v>
      </c>
      <c r="E62">
        <v>1159</v>
      </c>
      <c r="F62" s="7">
        <v>260</v>
      </c>
      <c r="G62" s="7">
        <v>7</v>
      </c>
      <c r="H62" s="7">
        <v>8113</v>
      </c>
      <c r="I62" s="7">
        <v>405.65</v>
      </c>
      <c r="J62" s="7">
        <v>7707.35</v>
      </c>
      <c r="K62" s="7">
        <v>5795</v>
      </c>
      <c r="L62" s="7">
        <v>1912.3500000000004</v>
      </c>
      <c r="M62" s="5">
        <v>41548</v>
      </c>
      <c r="N62" s="6">
        <v>10</v>
      </c>
      <c r="O62" s="3" t="s">
        <v>64</v>
      </c>
      <c r="P62" s="8" t="s">
        <v>25</v>
      </c>
    </row>
    <row r="63" spans="1:16" x14ac:dyDescent="0.3">
      <c r="A63" t="s">
        <v>17</v>
      </c>
      <c r="B63" t="s">
        <v>30</v>
      </c>
      <c r="C63" s="3" t="s">
        <v>24</v>
      </c>
      <c r="D63" s="3" t="s">
        <v>8</v>
      </c>
      <c r="E63">
        <v>1228</v>
      </c>
      <c r="F63" s="7">
        <v>10</v>
      </c>
      <c r="G63" s="7">
        <v>350</v>
      </c>
      <c r="H63" s="7">
        <v>429800</v>
      </c>
      <c r="I63" s="7">
        <v>21490</v>
      </c>
      <c r="J63" s="7">
        <v>408310</v>
      </c>
      <c r="K63" s="7">
        <v>319280</v>
      </c>
      <c r="L63" s="7">
        <v>89030</v>
      </c>
      <c r="M63" s="5">
        <v>41548</v>
      </c>
      <c r="N63" s="6">
        <v>10</v>
      </c>
      <c r="O63" s="3" t="s">
        <v>64</v>
      </c>
      <c r="P63" s="8" t="s">
        <v>25</v>
      </c>
    </row>
    <row r="64" spans="1:16" x14ac:dyDescent="0.3">
      <c r="A64" t="s">
        <v>17</v>
      </c>
      <c r="B64" t="s">
        <v>30</v>
      </c>
      <c r="C64" s="3" t="s">
        <v>24</v>
      </c>
      <c r="D64" s="3" t="s">
        <v>8</v>
      </c>
      <c r="E64">
        <v>1389</v>
      </c>
      <c r="F64" s="7">
        <v>10</v>
      </c>
      <c r="G64" s="7">
        <v>20</v>
      </c>
      <c r="H64" s="7">
        <v>27780</v>
      </c>
      <c r="I64" s="7">
        <v>1389</v>
      </c>
      <c r="J64" s="7">
        <v>26391</v>
      </c>
      <c r="K64" s="7">
        <v>13890</v>
      </c>
      <c r="L64" s="7">
        <v>12501</v>
      </c>
      <c r="M64" s="5">
        <v>41548</v>
      </c>
      <c r="N64" s="6">
        <v>10</v>
      </c>
      <c r="O64" s="3" t="s">
        <v>64</v>
      </c>
      <c r="P64" s="8" t="s">
        <v>25</v>
      </c>
    </row>
    <row r="65" spans="1:16" x14ac:dyDescent="0.3">
      <c r="A65" t="s">
        <v>32</v>
      </c>
      <c r="B65" t="s">
        <v>23</v>
      </c>
      <c r="C65" s="3" t="s">
        <v>24</v>
      </c>
      <c r="D65" s="3" t="s">
        <v>8</v>
      </c>
      <c r="E65">
        <v>704</v>
      </c>
      <c r="F65" s="7">
        <v>10</v>
      </c>
      <c r="G65" s="7">
        <v>125</v>
      </c>
      <c r="H65" s="7">
        <v>88000</v>
      </c>
      <c r="I65" s="7">
        <v>4400</v>
      </c>
      <c r="J65" s="7">
        <v>83600</v>
      </c>
      <c r="K65" s="7">
        <v>84480</v>
      </c>
      <c r="L65" s="7">
        <v>-880</v>
      </c>
      <c r="M65" s="5">
        <v>41548</v>
      </c>
      <c r="N65" s="6">
        <v>10</v>
      </c>
      <c r="O65" s="3" t="s">
        <v>64</v>
      </c>
      <c r="P65" s="8" t="s">
        <v>25</v>
      </c>
    </row>
    <row r="66" spans="1:16" x14ac:dyDescent="0.3">
      <c r="A66" t="s">
        <v>32</v>
      </c>
      <c r="B66" t="s">
        <v>23</v>
      </c>
      <c r="C66" s="3" t="s">
        <v>35</v>
      </c>
      <c r="D66" s="3" t="s">
        <v>8</v>
      </c>
      <c r="E66">
        <v>704</v>
      </c>
      <c r="F66" s="7">
        <v>120</v>
      </c>
      <c r="G66" s="7">
        <v>125</v>
      </c>
      <c r="H66" s="7">
        <v>88000</v>
      </c>
      <c r="I66" s="7">
        <v>4400</v>
      </c>
      <c r="J66" s="7">
        <v>83600</v>
      </c>
      <c r="K66" s="7">
        <v>84480</v>
      </c>
      <c r="L66" s="7">
        <v>-880</v>
      </c>
      <c r="M66" s="5">
        <v>41548</v>
      </c>
      <c r="N66" s="6">
        <v>10</v>
      </c>
      <c r="O66" s="3" t="s">
        <v>64</v>
      </c>
      <c r="P66" s="8" t="s">
        <v>25</v>
      </c>
    </row>
    <row r="67" spans="1:16" x14ac:dyDescent="0.3">
      <c r="A67" t="s">
        <v>17</v>
      </c>
      <c r="B67" t="s">
        <v>30</v>
      </c>
      <c r="C67" s="3" t="s">
        <v>28</v>
      </c>
      <c r="D67" s="3" t="s">
        <v>8</v>
      </c>
      <c r="E67">
        <v>1389</v>
      </c>
      <c r="F67" s="7">
        <v>250</v>
      </c>
      <c r="G67" s="7">
        <v>20</v>
      </c>
      <c r="H67" s="7">
        <v>27780</v>
      </c>
      <c r="I67" s="7">
        <v>1389</v>
      </c>
      <c r="J67" s="7">
        <v>26391</v>
      </c>
      <c r="K67" s="7">
        <v>13890</v>
      </c>
      <c r="L67" s="7">
        <v>12501</v>
      </c>
      <c r="M67" s="5">
        <v>41548</v>
      </c>
      <c r="N67" s="6">
        <v>10</v>
      </c>
      <c r="O67" s="3" t="s">
        <v>64</v>
      </c>
      <c r="P67" s="8" t="s">
        <v>25</v>
      </c>
    </row>
    <row r="68" spans="1:16" x14ac:dyDescent="0.3">
      <c r="A68" t="s">
        <v>17</v>
      </c>
      <c r="B68" t="s">
        <v>30</v>
      </c>
      <c r="C68" s="3" t="s">
        <v>34</v>
      </c>
      <c r="D68" s="3" t="s">
        <v>8</v>
      </c>
      <c r="E68">
        <v>1228</v>
      </c>
      <c r="F68" s="7">
        <v>260</v>
      </c>
      <c r="G68" s="7">
        <v>350</v>
      </c>
      <c r="H68" s="7">
        <v>429800</v>
      </c>
      <c r="I68" s="7">
        <v>21490</v>
      </c>
      <c r="J68" s="7">
        <v>408310</v>
      </c>
      <c r="K68" s="7">
        <v>319280</v>
      </c>
      <c r="L68" s="7">
        <v>89030</v>
      </c>
      <c r="M68" s="5">
        <v>41548</v>
      </c>
      <c r="N68" s="6">
        <v>10</v>
      </c>
      <c r="O68" s="3" t="s">
        <v>64</v>
      </c>
      <c r="P68" s="8" t="s">
        <v>25</v>
      </c>
    </row>
    <row r="69" spans="1:16" x14ac:dyDescent="0.3">
      <c r="A69" t="s">
        <v>29</v>
      </c>
      <c r="B69" t="s">
        <v>30</v>
      </c>
      <c r="C69" s="3" t="s">
        <v>31</v>
      </c>
      <c r="D69" s="3" t="s">
        <v>8</v>
      </c>
      <c r="E69">
        <v>2299</v>
      </c>
      <c r="F69" s="7">
        <v>3</v>
      </c>
      <c r="G69" s="7">
        <v>12</v>
      </c>
      <c r="H69" s="7">
        <v>27588</v>
      </c>
      <c r="I69" s="7">
        <v>1655.28</v>
      </c>
      <c r="J69" s="7">
        <v>25932.720000000001</v>
      </c>
      <c r="K69" s="7">
        <v>6897</v>
      </c>
      <c r="L69" s="7">
        <v>19035.72</v>
      </c>
      <c r="M69" s="5">
        <v>41548</v>
      </c>
      <c r="N69" s="6">
        <v>10</v>
      </c>
      <c r="O69" s="3" t="s">
        <v>64</v>
      </c>
      <c r="P69" s="8" t="s">
        <v>25</v>
      </c>
    </row>
    <row r="70" spans="1:16" x14ac:dyDescent="0.3">
      <c r="A70" t="s">
        <v>17</v>
      </c>
      <c r="B70" t="s">
        <v>23</v>
      </c>
      <c r="C70" s="3" t="s">
        <v>19</v>
      </c>
      <c r="D70" s="3" t="s">
        <v>8</v>
      </c>
      <c r="E70">
        <v>1403</v>
      </c>
      <c r="F70" s="7">
        <v>5</v>
      </c>
      <c r="G70" s="7">
        <v>7</v>
      </c>
      <c r="H70" s="7">
        <v>9821</v>
      </c>
      <c r="I70" s="7">
        <v>589.26</v>
      </c>
      <c r="J70" s="7">
        <v>9231.74</v>
      </c>
      <c r="K70" s="7">
        <v>7015</v>
      </c>
      <c r="L70" s="7">
        <v>2216.7399999999998</v>
      </c>
      <c r="M70" s="5">
        <v>41548</v>
      </c>
      <c r="N70" s="6">
        <v>10</v>
      </c>
      <c r="O70" s="3" t="s">
        <v>64</v>
      </c>
      <c r="P70" s="8" t="s">
        <v>25</v>
      </c>
    </row>
    <row r="71" spans="1:16" x14ac:dyDescent="0.3">
      <c r="A71" t="s">
        <v>29</v>
      </c>
      <c r="B71" t="s">
        <v>30</v>
      </c>
      <c r="C71" s="3" t="s">
        <v>24</v>
      </c>
      <c r="D71" s="3" t="s">
        <v>8</v>
      </c>
      <c r="E71">
        <v>2299</v>
      </c>
      <c r="F71" s="7">
        <v>10</v>
      </c>
      <c r="G71" s="7">
        <v>12</v>
      </c>
      <c r="H71" s="7">
        <v>27588</v>
      </c>
      <c r="I71" s="7">
        <v>1655.28</v>
      </c>
      <c r="J71" s="7">
        <v>25932.720000000001</v>
      </c>
      <c r="K71" s="7">
        <v>6897</v>
      </c>
      <c r="L71" s="7">
        <v>19035.72</v>
      </c>
      <c r="M71" s="5">
        <v>41548</v>
      </c>
      <c r="N71" s="6">
        <v>10</v>
      </c>
      <c r="O71" s="3" t="s">
        <v>64</v>
      </c>
      <c r="P71" s="8" t="s">
        <v>25</v>
      </c>
    </row>
    <row r="72" spans="1:16" x14ac:dyDescent="0.3">
      <c r="A72" t="s">
        <v>17</v>
      </c>
      <c r="B72" t="s">
        <v>33</v>
      </c>
      <c r="C72" s="3" t="s">
        <v>24</v>
      </c>
      <c r="D72" s="3" t="s">
        <v>8</v>
      </c>
      <c r="E72">
        <v>727</v>
      </c>
      <c r="F72" s="7">
        <v>10</v>
      </c>
      <c r="G72" s="7">
        <v>350</v>
      </c>
      <c r="H72" s="7">
        <v>254450</v>
      </c>
      <c r="I72" s="7">
        <v>15267</v>
      </c>
      <c r="J72" s="7">
        <v>239183</v>
      </c>
      <c r="K72" s="7">
        <v>189020</v>
      </c>
      <c r="L72" s="7">
        <v>50163</v>
      </c>
      <c r="M72" s="5">
        <v>41548</v>
      </c>
      <c r="N72" s="6">
        <v>10</v>
      </c>
      <c r="O72" s="3" t="s">
        <v>64</v>
      </c>
      <c r="P72" s="8" t="s">
        <v>25</v>
      </c>
    </row>
    <row r="73" spans="1:16" x14ac:dyDescent="0.3">
      <c r="A73" t="s">
        <v>26</v>
      </c>
      <c r="B73" t="s">
        <v>23</v>
      </c>
      <c r="C73" s="3" t="s">
        <v>35</v>
      </c>
      <c r="D73" s="3" t="s">
        <v>8</v>
      </c>
      <c r="E73">
        <v>1221</v>
      </c>
      <c r="F73" s="7">
        <v>120</v>
      </c>
      <c r="G73" s="7">
        <v>300</v>
      </c>
      <c r="H73" s="7">
        <v>366300</v>
      </c>
      <c r="I73" s="7">
        <v>21978</v>
      </c>
      <c r="J73" s="7">
        <v>344322</v>
      </c>
      <c r="K73" s="7">
        <v>305250</v>
      </c>
      <c r="L73" s="7">
        <v>39072</v>
      </c>
      <c r="M73" s="5">
        <v>41548</v>
      </c>
      <c r="N73" s="6">
        <v>10</v>
      </c>
      <c r="O73" s="3" t="s">
        <v>64</v>
      </c>
      <c r="P73" s="8" t="s">
        <v>25</v>
      </c>
    </row>
    <row r="74" spans="1:16" x14ac:dyDescent="0.3">
      <c r="A74" t="s">
        <v>17</v>
      </c>
      <c r="B74" t="s">
        <v>23</v>
      </c>
      <c r="C74" s="3" t="s">
        <v>35</v>
      </c>
      <c r="D74" s="3" t="s">
        <v>8</v>
      </c>
      <c r="E74">
        <v>2076</v>
      </c>
      <c r="F74" s="7">
        <v>120</v>
      </c>
      <c r="G74" s="7">
        <v>350</v>
      </c>
      <c r="H74" s="7">
        <v>726600</v>
      </c>
      <c r="I74" s="7">
        <v>43596</v>
      </c>
      <c r="J74" s="7">
        <v>683004</v>
      </c>
      <c r="K74" s="7">
        <v>539760</v>
      </c>
      <c r="L74" s="7">
        <v>143244</v>
      </c>
      <c r="M74" s="5">
        <v>41548</v>
      </c>
      <c r="N74" s="6">
        <v>10</v>
      </c>
      <c r="O74" s="3" t="s">
        <v>64</v>
      </c>
      <c r="P74" s="8" t="s">
        <v>25</v>
      </c>
    </row>
    <row r="75" spans="1:16" x14ac:dyDescent="0.3">
      <c r="A75" t="s">
        <v>26</v>
      </c>
      <c r="B75" t="s">
        <v>23</v>
      </c>
      <c r="C75" s="3" t="s">
        <v>28</v>
      </c>
      <c r="D75" s="3" t="s">
        <v>8</v>
      </c>
      <c r="E75">
        <v>1221</v>
      </c>
      <c r="F75" s="7">
        <v>250</v>
      </c>
      <c r="G75" s="7">
        <v>300</v>
      </c>
      <c r="H75" s="7">
        <v>366300</v>
      </c>
      <c r="I75" s="7">
        <v>21978</v>
      </c>
      <c r="J75" s="7">
        <v>344322</v>
      </c>
      <c r="K75" s="7">
        <v>305250</v>
      </c>
      <c r="L75" s="7">
        <v>39072</v>
      </c>
      <c r="M75" s="5">
        <v>41548</v>
      </c>
      <c r="N75" s="6">
        <v>10</v>
      </c>
      <c r="O75" s="3" t="s">
        <v>64</v>
      </c>
      <c r="P75" s="8" t="s">
        <v>25</v>
      </c>
    </row>
    <row r="76" spans="1:16" x14ac:dyDescent="0.3">
      <c r="A76" t="s">
        <v>17</v>
      </c>
      <c r="B76" t="s">
        <v>33</v>
      </c>
      <c r="C76" s="3" t="s">
        <v>34</v>
      </c>
      <c r="D76" s="3" t="s">
        <v>8</v>
      </c>
      <c r="E76">
        <v>727</v>
      </c>
      <c r="F76" s="7">
        <v>260</v>
      </c>
      <c r="G76" s="7">
        <v>350</v>
      </c>
      <c r="H76" s="7">
        <v>254450</v>
      </c>
      <c r="I76" s="7">
        <v>15267</v>
      </c>
      <c r="J76" s="7">
        <v>239183</v>
      </c>
      <c r="K76" s="7">
        <v>189020</v>
      </c>
      <c r="L76" s="7">
        <v>50163</v>
      </c>
      <c r="M76" s="5">
        <v>41548</v>
      </c>
      <c r="N76" s="6">
        <v>10</v>
      </c>
      <c r="O76" s="3" t="s">
        <v>64</v>
      </c>
      <c r="P76" s="8" t="s">
        <v>25</v>
      </c>
    </row>
    <row r="77" spans="1:16" x14ac:dyDescent="0.3">
      <c r="A77" t="s">
        <v>17</v>
      </c>
      <c r="B77" t="s">
        <v>23</v>
      </c>
      <c r="C77" s="3" t="s">
        <v>34</v>
      </c>
      <c r="D77" s="3" t="s">
        <v>8</v>
      </c>
      <c r="E77">
        <v>1403</v>
      </c>
      <c r="F77" s="7">
        <v>260</v>
      </c>
      <c r="G77" s="7">
        <v>7</v>
      </c>
      <c r="H77" s="7">
        <v>9821</v>
      </c>
      <c r="I77" s="7">
        <v>589.26</v>
      </c>
      <c r="J77" s="7">
        <v>9231.74</v>
      </c>
      <c r="K77" s="7">
        <v>7015</v>
      </c>
      <c r="L77" s="7">
        <v>2216.7399999999998</v>
      </c>
      <c r="M77" s="5">
        <v>41548</v>
      </c>
      <c r="N77" s="6">
        <v>10</v>
      </c>
      <c r="O77" s="3" t="s">
        <v>64</v>
      </c>
      <c r="P77" s="8" t="s">
        <v>25</v>
      </c>
    </row>
    <row r="78" spans="1:16" x14ac:dyDescent="0.3">
      <c r="A78" t="s">
        <v>17</v>
      </c>
      <c r="B78" t="s">
        <v>23</v>
      </c>
      <c r="C78" s="3" t="s">
        <v>34</v>
      </c>
      <c r="D78" s="3" t="s">
        <v>8</v>
      </c>
      <c r="E78">
        <v>2076</v>
      </c>
      <c r="F78" s="7">
        <v>260</v>
      </c>
      <c r="G78" s="7">
        <v>350</v>
      </c>
      <c r="H78" s="7">
        <v>726600</v>
      </c>
      <c r="I78" s="7">
        <v>43596</v>
      </c>
      <c r="J78" s="7">
        <v>683004</v>
      </c>
      <c r="K78" s="7">
        <v>539760</v>
      </c>
      <c r="L78" s="7">
        <v>143244</v>
      </c>
      <c r="M78" s="5">
        <v>41548</v>
      </c>
      <c r="N78" s="6">
        <v>10</v>
      </c>
      <c r="O78" s="3" t="s">
        <v>64</v>
      </c>
      <c r="P78" s="8" t="s">
        <v>25</v>
      </c>
    </row>
    <row r="79" spans="1:16" x14ac:dyDescent="0.3">
      <c r="A79" t="s">
        <v>17</v>
      </c>
      <c r="B79" t="s">
        <v>23</v>
      </c>
      <c r="C79" s="3" t="s">
        <v>19</v>
      </c>
      <c r="D79" s="3" t="s">
        <v>8</v>
      </c>
      <c r="E79">
        <v>1757</v>
      </c>
      <c r="F79" s="7">
        <v>5</v>
      </c>
      <c r="G79" s="7">
        <v>20</v>
      </c>
      <c r="H79" s="7">
        <v>35140</v>
      </c>
      <c r="I79" s="7">
        <v>2108.4</v>
      </c>
      <c r="J79" s="7">
        <v>33031.599999999999</v>
      </c>
      <c r="K79" s="7">
        <v>17570</v>
      </c>
      <c r="L79" s="7">
        <v>15461.599999999999</v>
      </c>
      <c r="M79" s="5">
        <v>41548</v>
      </c>
      <c r="N79" s="6">
        <v>10</v>
      </c>
      <c r="O79" s="3" t="s">
        <v>64</v>
      </c>
      <c r="P79" s="8" t="s">
        <v>25</v>
      </c>
    </row>
    <row r="80" spans="1:16" x14ac:dyDescent="0.3">
      <c r="A80" t="s">
        <v>17</v>
      </c>
      <c r="B80" t="s">
        <v>23</v>
      </c>
      <c r="C80" s="3" t="s">
        <v>24</v>
      </c>
      <c r="D80" s="3" t="s">
        <v>8</v>
      </c>
      <c r="E80">
        <v>1757</v>
      </c>
      <c r="F80" s="7">
        <v>10</v>
      </c>
      <c r="G80" s="7">
        <v>20</v>
      </c>
      <c r="H80" s="7">
        <v>35140</v>
      </c>
      <c r="I80" s="7">
        <v>2108.4</v>
      </c>
      <c r="J80" s="7">
        <v>33031.599999999999</v>
      </c>
      <c r="K80" s="7">
        <v>17570</v>
      </c>
      <c r="L80" s="7">
        <v>15461.599999999999</v>
      </c>
      <c r="M80" s="5">
        <v>41548</v>
      </c>
      <c r="N80" s="6">
        <v>10</v>
      </c>
      <c r="O80" s="3" t="s">
        <v>64</v>
      </c>
      <c r="P80" s="8" t="s">
        <v>25</v>
      </c>
    </row>
    <row r="81" spans="1:16" x14ac:dyDescent="0.3">
      <c r="A81" t="s">
        <v>29</v>
      </c>
      <c r="B81" t="s">
        <v>27</v>
      </c>
      <c r="C81" s="3" t="s">
        <v>31</v>
      </c>
      <c r="D81" s="3" t="s">
        <v>8</v>
      </c>
      <c r="E81">
        <v>367</v>
      </c>
      <c r="F81" s="7">
        <v>3</v>
      </c>
      <c r="G81" s="7">
        <v>12</v>
      </c>
      <c r="H81" s="7">
        <v>4404</v>
      </c>
      <c r="I81" s="7">
        <v>396.36</v>
      </c>
      <c r="J81" s="7">
        <v>4007.64</v>
      </c>
      <c r="K81" s="7">
        <v>1101</v>
      </c>
      <c r="L81" s="7">
        <v>2906.64</v>
      </c>
      <c r="M81" s="5">
        <v>41548</v>
      </c>
      <c r="N81" s="6">
        <v>10</v>
      </c>
      <c r="O81" s="3" t="s">
        <v>64</v>
      </c>
      <c r="P81" s="8" t="s">
        <v>25</v>
      </c>
    </row>
    <row r="82" spans="1:16" x14ac:dyDescent="0.3">
      <c r="A82" t="s">
        <v>29</v>
      </c>
      <c r="B82" t="s">
        <v>27</v>
      </c>
      <c r="C82" s="3" t="s">
        <v>24</v>
      </c>
      <c r="D82" s="3" t="s">
        <v>8</v>
      </c>
      <c r="E82">
        <v>367</v>
      </c>
      <c r="F82" s="7">
        <v>10</v>
      </c>
      <c r="G82" s="7">
        <v>12</v>
      </c>
      <c r="H82" s="7">
        <v>4404</v>
      </c>
      <c r="I82" s="7">
        <v>396.36</v>
      </c>
      <c r="J82" s="7">
        <v>4007.64</v>
      </c>
      <c r="K82" s="7">
        <v>1101</v>
      </c>
      <c r="L82" s="7">
        <v>2906.64</v>
      </c>
      <c r="M82" s="5">
        <v>41548</v>
      </c>
      <c r="N82" s="6">
        <v>10</v>
      </c>
      <c r="O82" s="3" t="s">
        <v>64</v>
      </c>
      <c r="P82" s="8" t="s">
        <v>25</v>
      </c>
    </row>
    <row r="83" spans="1:16" x14ac:dyDescent="0.3">
      <c r="A83" t="s">
        <v>29</v>
      </c>
      <c r="B83" t="s">
        <v>33</v>
      </c>
      <c r="C83" s="3" t="s">
        <v>31</v>
      </c>
      <c r="D83" s="3" t="s">
        <v>9</v>
      </c>
      <c r="E83">
        <v>386</v>
      </c>
      <c r="F83" s="7">
        <v>3</v>
      </c>
      <c r="G83" s="7">
        <v>12</v>
      </c>
      <c r="H83" s="7">
        <v>4632</v>
      </c>
      <c r="I83" s="7">
        <v>463.2</v>
      </c>
      <c r="J83" s="7">
        <v>4168.8</v>
      </c>
      <c r="K83" s="7">
        <v>1158</v>
      </c>
      <c r="L83" s="7">
        <v>3010.8</v>
      </c>
      <c r="M83" s="5">
        <v>41548</v>
      </c>
      <c r="N83" s="6">
        <v>10</v>
      </c>
      <c r="O83" s="3" t="s">
        <v>64</v>
      </c>
      <c r="P83" s="8" t="s">
        <v>25</v>
      </c>
    </row>
    <row r="84" spans="1:16" x14ac:dyDescent="0.3">
      <c r="A84" t="s">
        <v>29</v>
      </c>
      <c r="B84" t="s">
        <v>33</v>
      </c>
      <c r="C84" s="3" t="s">
        <v>24</v>
      </c>
      <c r="D84" s="3" t="s">
        <v>9</v>
      </c>
      <c r="E84">
        <v>386</v>
      </c>
      <c r="F84" s="7">
        <v>10</v>
      </c>
      <c r="G84" s="7">
        <v>12</v>
      </c>
      <c r="H84" s="7">
        <v>4632</v>
      </c>
      <c r="I84" s="7">
        <v>463.2</v>
      </c>
      <c r="J84" s="7">
        <v>4168.8</v>
      </c>
      <c r="K84" s="7">
        <v>1158</v>
      </c>
      <c r="L84" s="7">
        <v>3010.8</v>
      </c>
      <c r="M84" s="5">
        <v>41548</v>
      </c>
      <c r="N84" s="6">
        <v>10</v>
      </c>
      <c r="O84" s="3" t="s">
        <v>64</v>
      </c>
      <c r="P84" s="8" t="s">
        <v>25</v>
      </c>
    </row>
    <row r="85" spans="1:16" x14ac:dyDescent="0.3">
      <c r="A85" t="s">
        <v>22</v>
      </c>
      <c r="B85" t="s">
        <v>23</v>
      </c>
      <c r="C85" s="3" t="s">
        <v>24</v>
      </c>
      <c r="D85" s="3" t="s">
        <v>9</v>
      </c>
      <c r="E85">
        <v>2167</v>
      </c>
      <c r="F85" s="7">
        <v>10</v>
      </c>
      <c r="G85" s="7">
        <v>15</v>
      </c>
      <c r="H85" s="7">
        <v>32505</v>
      </c>
      <c r="I85" s="7">
        <v>3250.5</v>
      </c>
      <c r="J85" s="7">
        <v>29254.5</v>
      </c>
      <c r="K85" s="7">
        <v>21670</v>
      </c>
      <c r="L85" s="7">
        <v>7584.5</v>
      </c>
      <c r="M85" s="5">
        <v>41548</v>
      </c>
      <c r="N85" s="6">
        <v>10</v>
      </c>
      <c r="O85" s="3" t="s">
        <v>64</v>
      </c>
      <c r="P85" s="8" t="s">
        <v>25</v>
      </c>
    </row>
    <row r="86" spans="1:16" x14ac:dyDescent="0.3">
      <c r="A86" t="s">
        <v>26</v>
      </c>
      <c r="B86" t="s">
        <v>33</v>
      </c>
      <c r="C86" s="3" t="s">
        <v>35</v>
      </c>
      <c r="D86" s="3" t="s">
        <v>9</v>
      </c>
      <c r="E86">
        <v>2294</v>
      </c>
      <c r="F86" s="7">
        <v>120</v>
      </c>
      <c r="G86" s="7">
        <v>300</v>
      </c>
      <c r="H86" s="7">
        <v>688200</v>
      </c>
      <c r="I86" s="7">
        <v>68820</v>
      </c>
      <c r="J86" s="7">
        <v>619380</v>
      </c>
      <c r="K86" s="7">
        <v>573500</v>
      </c>
      <c r="L86" s="7">
        <v>45880</v>
      </c>
      <c r="M86" s="5">
        <v>41548</v>
      </c>
      <c r="N86" s="6">
        <v>10</v>
      </c>
      <c r="O86" s="3" t="s">
        <v>64</v>
      </c>
      <c r="P86" s="8" t="s">
        <v>25</v>
      </c>
    </row>
    <row r="87" spans="1:16" x14ac:dyDescent="0.3">
      <c r="A87" t="s">
        <v>26</v>
      </c>
      <c r="B87" t="s">
        <v>33</v>
      </c>
      <c r="C87" s="3" t="s">
        <v>28</v>
      </c>
      <c r="D87" s="3" t="s">
        <v>9</v>
      </c>
      <c r="E87">
        <v>2294</v>
      </c>
      <c r="F87" s="7">
        <v>250</v>
      </c>
      <c r="G87" s="7">
        <v>300</v>
      </c>
      <c r="H87" s="7">
        <v>688200</v>
      </c>
      <c r="I87" s="7">
        <v>68820</v>
      </c>
      <c r="J87" s="7">
        <v>619380</v>
      </c>
      <c r="K87" s="7">
        <v>573500</v>
      </c>
      <c r="L87" s="7">
        <v>45880</v>
      </c>
      <c r="M87" s="5">
        <v>41548</v>
      </c>
      <c r="N87" s="6">
        <v>10</v>
      </c>
      <c r="O87" s="3" t="s">
        <v>64</v>
      </c>
      <c r="P87" s="8" t="s">
        <v>25</v>
      </c>
    </row>
    <row r="88" spans="1:16" x14ac:dyDescent="0.3">
      <c r="A88" t="s">
        <v>22</v>
      </c>
      <c r="B88" t="s">
        <v>23</v>
      </c>
      <c r="C88" s="3" t="s">
        <v>28</v>
      </c>
      <c r="D88" s="3" t="s">
        <v>9</v>
      </c>
      <c r="E88">
        <v>2167</v>
      </c>
      <c r="F88" s="7">
        <v>250</v>
      </c>
      <c r="G88" s="7">
        <v>15</v>
      </c>
      <c r="H88" s="7">
        <v>32505</v>
      </c>
      <c r="I88" s="7">
        <v>3250.5</v>
      </c>
      <c r="J88" s="7">
        <v>29254.5</v>
      </c>
      <c r="K88" s="7">
        <v>21670</v>
      </c>
      <c r="L88" s="7">
        <v>7584.5</v>
      </c>
      <c r="M88" s="5">
        <v>41548</v>
      </c>
      <c r="N88" s="6">
        <v>10</v>
      </c>
      <c r="O88" s="3" t="s">
        <v>64</v>
      </c>
      <c r="P88" s="8" t="s">
        <v>25</v>
      </c>
    </row>
    <row r="89" spans="1:16" x14ac:dyDescent="0.3">
      <c r="A89" t="s">
        <v>29</v>
      </c>
      <c r="B89" t="s">
        <v>23</v>
      </c>
      <c r="C89" s="3" t="s">
        <v>31</v>
      </c>
      <c r="D89" s="3" t="s">
        <v>9</v>
      </c>
      <c r="E89">
        <v>1198</v>
      </c>
      <c r="F89" s="7">
        <v>3</v>
      </c>
      <c r="G89" s="7">
        <v>12</v>
      </c>
      <c r="H89" s="7">
        <v>14376</v>
      </c>
      <c r="I89" s="7">
        <v>1581.36</v>
      </c>
      <c r="J89" s="7">
        <v>12794.64</v>
      </c>
      <c r="K89" s="7">
        <v>3594</v>
      </c>
      <c r="L89" s="7">
        <v>9200.64</v>
      </c>
      <c r="M89" s="5">
        <v>41548</v>
      </c>
      <c r="N89" s="6">
        <v>10</v>
      </c>
      <c r="O89" s="3" t="s">
        <v>64</v>
      </c>
      <c r="P89" s="8" t="s">
        <v>25</v>
      </c>
    </row>
    <row r="90" spans="1:16" x14ac:dyDescent="0.3">
      <c r="A90" t="s">
        <v>29</v>
      </c>
      <c r="B90" t="s">
        <v>23</v>
      </c>
      <c r="C90" s="3" t="s">
        <v>24</v>
      </c>
      <c r="D90" s="3" t="s">
        <v>9</v>
      </c>
      <c r="E90">
        <v>1198</v>
      </c>
      <c r="F90" s="7">
        <v>10</v>
      </c>
      <c r="G90" s="7">
        <v>12</v>
      </c>
      <c r="H90" s="7">
        <v>14376</v>
      </c>
      <c r="I90" s="7">
        <v>1581.36</v>
      </c>
      <c r="J90" s="7">
        <v>12794.64</v>
      </c>
      <c r="K90" s="7">
        <v>3594</v>
      </c>
      <c r="L90" s="7">
        <v>9200.64</v>
      </c>
      <c r="M90" s="5">
        <v>41548</v>
      </c>
      <c r="N90" s="6">
        <v>10</v>
      </c>
      <c r="O90" s="3" t="s">
        <v>64</v>
      </c>
      <c r="P90" s="8" t="s">
        <v>25</v>
      </c>
    </row>
    <row r="91" spans="1:16" x14ac:dyDescent="0.3">
      <c r="A91" t="s">
        <v>17</v>
      </c>
      <c r="B91" t="s">
        <v>18</v>
      </c>
      <c r="C91" s="3" t="s">
        <v>19</v>
      </c>
      <c r="D91" s="3" t="s">
        <v>9</v>
      </c>
      <c r="E91">
        <v>2992</v>
      </c>
      <c r="F91" s="7">
        <v>5</v>
      </c>
      <c r="G91" s="7">
        <v>20</v>
      </c>
      <c r="H91" s="7">
        <v>59840</v>
      </c>
      <c r="I91" s="7">
        <v>6582.4</v>
      </c>
      <c r="J91" s="7">
        <v>53257.599999999999</v>
      </c>
      <c r="K91" s="7">
        <v>29920</v>
      </c>
      <c r="L91" s="7">
        <v>23337.599999999999</v>
      </c>
      <c r="M91" s="5">
        <v>41548</v>
      </c>
      <c r="N91" s="6">
        <v>10</v>
      </c>
      <c r="O91" s="3" t="s">
        <v>64</v>
      </c>
      <c r="P91" s="8" t="s">
        <v>25</v>
      </c>
    </row>
    <row r="92" spans="1:16" x14ac:dyDescent="0.3">
      <c r="A92" t="s">
        <v>17</v>
      </c>
      <c r="B92" t="s">
        <v>18</v>
      </c>
      <c r="C92" s="3" t="s">
        <v>24</v>
      </c>
      <c r="D92" s="3" t="s">
        <v>9</v>
      </c>
      <c r="E92">
        <v>2992</v>
      </c>
      <c r="F92" s="7">
        <v>10</v>
      </c>
      <c r="G92" s="7">
        <v>20</v>
      </c>
      <c r="H92" s="7">
        <v>59840</v>
      </c>
      <c r="I92" s="7">
        <v>6582.4</v>
      </c>
      <c r="J92" s="7">
        <v>53257.599999999999</v>
      </c>
      <c r="K92" s="7">
        <v>29920</v>
      </c>
      <c r="L92" s="7">
        <v>23337.599999999999</v>
      </c>
      <c r="M92" s="5">
        <v>41548</v>
      </c>
      <c r="N92" s="6">
        <v>10</v>
      </c>
      <c r="O92" s="3" t="s">
        <v>64</v>
      </c>
      <c r="P92" s="8" t="s">
        <v>25</v>
      </c>
    </row>
    <row r="93" spans="1:16" x14ac:dyDescent="0.3">
      <c r="A93" t="s">
        <v>17</v>
      </c>
      <c r="B93" t="s">
        <v>27</v>
      </c>
      <c r="C93" s="3" t="s">
        <v>35</v>
      </c>
      <c r="D93" s="3" t="s">
        <v>9</v>
      </c>
      <c r="E93">
        <v>344</v>
      </c>
      <c r="F93" s="7">
        <v>120</v>
      </c>
      <c r="G93" s="7">
        <v>350</v>
      </c>
      <c r="H93" s="7">
        <v>120400</v>
      </c>
      <c r="I93" s="7">
        <v>13244</v>
      </c>
      <c r="J93" s="7">
        <v>107156</v>
      </c>
      <c r="K93" s="7">
        <v>89440</v>
      </c>
      <c r="L93" s="7">
        <v>17716</v>
      </c>
      <c r="M93" s="5">
        <v>41548</v>
      </c>
      <c r="N93" s="6">
        <v>10</v>
      </c>
      <c r="O93" s="3" t="s">
        <v>64</v>
      </c>
      <c r="P93" s="8" t="s">
        <v>25</v>
      </c>
    </row>
    <row r="94" spans="1:16" x14ac:dyDescent="0.3">
      <c r="A94" t="s">
        <v>17</v>
      </c>
      <c r="B94" t="s">
        <v>27</v>
      </c>
      <c r="C94" s="3" t="s">
        <v>34</v>
      </c>
      <c r="D94" s="3" t="s">
        <v>9</v>
      </c>
      <c r="E94">
        <v>344</v>
      </c>
      <c r="F94" s="7">
        <v>260</v>
      </c>
      <c r="G94" s="7">
        <v>350</v>
      </c>
      <c r="H94" s="7">
        <v>120400</v>
      </c>
      <c r="I94" s="7">
        <v>13244</v>
      </c>
      <c r="J94" s="7">
        <v>107156</v>
      </c>
      <c r="K94" s="7">
        <v>89440</v>
      </c>
      <c r="L94" s="7">
        <v>17716</v>
      </c>
      <c r="M94" s="5">
        <v>41548</v>
      </c>
      <c r="N94" s="6">
        <v>10</v>
      </c>
      <c r="O94" s="3" t="s">
        <v>64</v>
      </c>
      <c r="P94" s="8" t="s">
        <v>25</v>
      </c>
    </row>
    <row r="95" spans="1:16" x14ac:dyDescent="0.3">
      <c r="A95" t="s">
        <v>17</v>
      </c>
      <c r="B95" t="s">
        <v>27</v>
      </c>
      <c r="C95" s="3" t="s">
        <v>19</v>
      </c>
      <c r="D95" s="3" t="s">
        <v>9</v>
      </c>
      <c r="E95">
        <v>1715</v>
      </c>
      <c r="F95" s="7">
        <v>5</v>
      </c>
      <c r="G95" s="7">
        <v>20</v>
      </c>
      <c r="H95" s="7">
        <v>34300</v>
      </c>
      <c r="I95" s="7">
        <v>4116</v>
      </c>
      <c r="J95" s="7">
        <v>30184</v>
      </c>
      <c r="K95" s="7">
        <v>17150</v>
      </c>
      <c r="L95" s="7">
        <v>13034</v>
      </c>
      <c r="M95" s="5">
        <v>41548</v>
      </c>
      <c r="N95" s="6">
        <v>10</v>
      </c>
      <c r="O95" s="3" t="s">
        <v>64</v>
      </c>
      <c r="P95" s="8" t="s">
        <v>25</v>
      </c>
    </row>
    <row r="96" spans="1:16" x14ac:dyDescent="0.3">
      <c r="A96" t="s">
        <v>17</v>
      </c>
      <c r="B96" t="s">
        <v>27</v>
      </c>
      <c r="C96" s="3" t="s">
        <v>24</v>
      </c>
      <c r="D96" s="3" t="s">
        <v>9</v>
      </c>
      <c r="E96">
        <v>1715</v>
      </c>
      <c r="F96" s="7">
        <v>10</v>
      </c>
      <c r="G96" s="7">
        <v>20</v>
      </c>
      <c r="H96" s="7">
        <v>34300</v>
      </c>
      <c r="I96" s="7">
        <v>4116</v>
      </c>
      <c r="J96" s="7">
        <v>30184</v>
      </c>
      <c r="K96" s="7">
        <v>17150</v>
      </c>
      <c r="L96" s="7">
        <v>13034</v>
      </c>
      <c r="M96" s="5">
        <v>41548</v>
      </c>
      <c r="N96" s="6">
        <v>10</v>
      </c>
      <c r="O96" s="3" t="s">
        <v>64</v>
      </c>
      <c r="P96" s="8" t="s">
        <v>25</v>
      </c>
    </row>
    <row r="97" spans="1:16" x14ac:dyDescent="0.3">
      <c r="A97" t="s">
        <v>17</v>
      </c>
      <c r="B97" t="s">
        <v>33</v>
      </c>
      <c r="C97" s="3" t="s">
        <v>31</v>
      </c>
      <c r="D97" s="3" t="s">
        <v>9</v>
      </c>
      <c r="E97">
        <v>2996</v>
      </c>
      <c r="F97" s="7">
        <v>3</v>
      </c>
      <c r="G97" s="7">
        <v>7</v>
      </c>
      <c r="H97" s="7">
        <v>20972</v>
      </c>
      <c r="I97" s="7">
        <v>2936.08</v>
      </c>
      <c r="J97" s="7">
        <v>18035.919999999998</v>
      </c>
      <c r="K97" s="7">
        <v>14980</v>
      </c>
      <c r="L97" s="7">
        <v>3055.9199999999983</v>
      </c>
      <c r="M97" s="5">
        <v>41548</v>
      </c>
      <c r="N97" s="6">
        <v>10</v>
      </c>
      <c r="O97" s="3" t="s">
        <v>64</v>
      </c>
      <c r="P97" s="8" t="s">
        <v>25</v>
      </c>
    </row>
    <row r="98" spans="1:16" x14ac:dyDescent="0.3">
      <c r="A98" t="s">
        <v>17</v>
      </c>
      <c r="B98" t="s">
        <v>33</v>
      </c>
      <c r="C98" s="3" t="s">
        <v>19</v>
      </c>
      <c r="D98" s="3" t="s">
        <v>9</v>
      </c>
      <c r="E98">
        <v>2996</v>
      </c>
      <c r="F98" s="7">
        <v>5</v>
      </c>
      <c r="G98" s="7">
        <v>7</v>
      </c>
      <c r="H98" s="7">
        <v>20972</v>
      </c>
      <c r="I98" s="7">
        <v>2936.08</v>
      </c>
      <c r="J98" s="7">
        <v>18035.919999999998</v>
      </c>
      <c r="K98" s="7">
        <v>14980</v>
      </c>
      <c r="L98" s="7">
        <v>3055.9199999999983</v>
      </c>
      <c r="M98" s="5">
        <v>41548</v>
      </c>
      <c r="N98" s="6">
        <v>10</v>
      </c>
      <c r="O98" s="3" t="s">
        <v>64</v>
      </c>
      <c r="P98" s="8" t="s">
        <v>25</v>
      </c>
    </row>
    <row r="99" spans="1:16" x14ac:dyDescent="0.3">
      <c r="A99" t="s">
        <v>17</v>
      </c>
      <c r="B99" t="s">
        <v>27</v>
      </c>
      <c r="C99" s="3" t="s">
        <v>19</v>
      </c>
      <c r="D99" s="3" t="s">
        <v>9</v>
      </c>
      <c r="E99">
        <v>1727</v>
      </c>
      <c r="F99" s="7">
        <v>5</v>
      </c>
      <c r="G99" s="7">
        <v>7</v>
      </c>
      <c r="H99" s="7">
        <v>12089</v>
      </c>
      <c r="I99" s="7">
        <v>1692.46</v>
      </c>
      <c r="J99" s="7">
        <v>10396.540000000001</v>
      </c>
      <c r="K99" s="7">
        <v>8635</v>
      </c>
      <c r="L99" s="7">
        <v>1761.5400000000009</v>
      </c>
      <c r="M99" s="5">
        <v>41548</v>
      </c>
      <c r="N99" s="6">
        <v>10</v>
      </c>
      <c r="O99" s="3" t="s">
        <v>64</v>
      </c>
      <c r="P99" s="8" t="s">
        <v>25</v>
      </c>
    </row>
    <row r="100" spans="1:16" x14ac:dyDescent="0.3">
      <c r="A100" t="s">
        <v>22</v>
      </c>
      <c r="B100" t="s">
        <v>30</v>
      </c>
      <c r="C100" s="3" t="s">
        <v>24</v>
      </c>
      <c r="D100" s="3" t="s">
        <v>9</v>
      </c>
      <c r="E100">
        <v>1743</v>
      </c>
      <c r="F100" s="7">
        <v>10</v>
      </c>
      <c r="G100" s="7">
        <v>15</v>
      </c>
      <c r="H100" s="7">
        <v>26145</v>
      </c>
      <c r="I100" s="7">
        <v>3660.3</v>
      </c>
      <c r="J100" s="7">
        <v>22484.7</v>
      </c>
      <c r="K100" s="7">
        <v>17430</v>
      </c>
      <c r="L100" s="7">
        <v>5054.7000000000007</v>
      </c>
      <c r="M100" s="5">
        <v>41548</v>
      </c>
      <c r="N100" s="6">
        <v>10</v>
      </c>
      <c r="O100" s="3" t="s">
        <v>64</v>
      </c>
      <c r="P100" s="8" t="s">
        <v>25</v>
      </c>
    </row>
    <row r="101" spans="1:16" x14ac:dyDescent="0.3">
      <c r="A101" t="s">
        <v>26</v>
      </c>
      <c r="B101" t="s">
        <v>30</v>
      </c>
      <c r="C101" s="3" t="s">
        <v>35</v>
      </c>
      <c r="D101" s="3" t="s">
        <v>9</v>
      </c>
      <c r="E101">
        <v>269</v>
      </c>
      <c r="F101" s="7">
        <v>120</v>
      </c>
      <c r="G101" s="7">
        <v>300</v>
      </c>
      <c r="H101" s="7">
        <v>80700</v>
      </c>
      <c r="I101" s="7">
        <v>11298</v>
      </c>
      <c r="J101" s="7">
        <v>69402</v>
      </c>
      <c r="K101" s="7">
        <v>67250</v>
      </c>
      <c r="L101" s="7">
        <v>2152</v>
      </c>
      <c r="M101" s="5">
        <v>41548</v>
      </c>
      <c r="N101" s="6">
        <v>10</v>
      </c>
      <c r="O101" s="3" t="s">
        <v>64</v>
      </c>
      <c r="P101" s="8" t="s">
        <v>25</v>
      </c>
    </row>
    <row r="102" spans="1:16" x14ac:dyDescent="0.3">
      <c r="A102" t="s">
        <v>26</v>
      </c>
      <c r="B102" t="s">
        <v>30</v>
      </c>
      <c r="C102" s="3" t="s">
        <v>28</v>
      </c>
      <c r="D102" s="3" t="s">
        <v>9</v>
      </c>
      <c r="E102">
        <v>269</v>
      </c>
      <c r="F102" s="7">
        <v>250</v>
      </c>
      <c r="G102" s="7">
        <v>300</v>
      </c>
      <c r="H102" s="7">
        <v>80700</v>
      </c>
      <c r="I102" s="7">
        <v>11298</v>
      </c>
      <c r="J102" s="7">
        <v>69402</v>
      </c>
      <c r="K102" s="7">
        <v>67250</v>
      </c>
      <c r="L102" s="7">
        <v>2152</v>
      </c>
      <c r="M102" s="5">
        <v>41548</v>
      </c>
      <c r="N102" s="6">
        <v>10</v>
      </c>
      <c r="O102" s="3" t="s">
        <v>64</v>
      </c>
      <c r="P102" s="8" t="s">
        <v>25</v>
      </c>
    </row>
    <row r="103" spans="1:16" x14ac:dyDescent="0.3">
      <c r="A103" t="s">
        <v>22</v>
      </c>
      <c r="B103" t="s">
        <v>30</v>
      </c>
      <c r="C103" s="3" t="s">
        <v>34</v>
      </c>
      <c r="D103" s="3" t="s">
        <v>9</v>
      </c>
      <c r="E103">
        <v>1743</v>
      </c>
      <c r="F103" s="7">
        <v>260</v>
      </c>
      <c r="G103" s="7">
        <v>15</v>
      </c>
      <c r="H103" s="7">
        <v>26145</v>
      </c>
      <c r="I103" s="7">
        <v>3660.3</v>
      </c>
      <c r="J103" s="7">
        <v>22484.7</v>
      </c>
      <c r="K103" s="7">
        <v>17430</v>
      </c>
      <c r="L103" s="7">
        <v>5054.7000000000007</v>
      </c>
      <c r="M103" s="5">
        <v>41548</v>
      </c>
      <c r="N103" s="6">
        <v>10</v>
      </c>
      <c r="O103" s="3" t="s">
        <v>64</v>
      </c>
      <c r="P103" s="8" t="s">
        <v>25</v>
      </c>
    </row>
    <row r="104" spans="1:16" x14ac:dyDescent="0.3">
      <c r="A104" t="s">
        <v>17</v>
      </c>
      <c r="B104" t="s">
        <v>27</v>
      </c>
      <c r="C104" s="3" t="s">
        <v>34</v>
      </c>
      <c r="D104" s="3" t="s">
        <v>9</v>
      </c>
      <c r="E104">
        <v>1727</v>
      </c>
      <c r="F104" s="7">
        <v>260</v>
      </c>
      <c r="G104" s="7">
        <v>7</v>
      </c>
      <c r="H104" s="7">
        <v>12089</v>
      </c>
      <c r="I104" s="7">
        <v>1692.46</v>
      </c>
      <c r="J104" s="7">
        <v>10396.540000000001</v>
      </c>
      <c r="K104" s="7">
        <v>8635</v>
      </c>
      <c r="L104" s="7">
        <v>1761.5400000000009</v>
      </c>
      <c r="M104" s="5">
        <v>41548</v>
      </c>
      <c r="N104" s="6">
        <v>10</v>
      </c>
      <c r="O104" s="3" t="s">
        <v>64</v>
      </c>
      <c r="P104" s="8" t="s">
        <v>25</v>
      </c>
    </row>
    <row r="105" spans="1:16" x14ac:dyDescent="0.3">
      <c r="A105" t="s">
        <v>17</v>
      </c>
      <c r="B105" t="s">
        <v>33</v>
      </c>
      <c r="C105" s="3" t="s">
        <v>24</v>
      </c>
      <c r="D105" s="3" t="s">
        <v>9</v>
      </c>
      <c r="E105">
        <v>267</v>
      </c>
      <c r="F105" s="7">
        <v>10</v>
      </c>
      <c r="G105" s="7">
        <v>20</v>
      </c>
      <c r="H105" s="7">
        <v>5340</v>
      </c>
      <c r="I105" s="7">
        <v>801</v>
      </c>
      <c r="J105" s="7">
        <v>4539</v>
      </c>
      <c r="K105" s="7">
        <v>2670</v>
      </c>
      <c r="L105" s="7">
        <v>1869</v>
      </c>
      <c r="M105" s="5">
        <v>41548</v>
      </c>
      <c r="N105" s="6">
        <v>10</v>
      </c>
      <c r="O105" s="3" t="s">
        <v>64</v>
      </c>
      <c r="P105" s="8" t="s">
        <v>25</v>
      </c>
    </row>
    <row r="106" spans="1:16" x14ac:dyDescent="0.3">
      <c r="A106" t="s">
        <v>17</v>
      </c>
      <c r="B106" t="s">
        <v>33</v>
      </c>
      <c r="C106" s="3" t="s">
        <v>28</v>
      </c>
      <c r="D106" s="3" t="s">
        <v>9</v>
      </c>
      <c r="E106">
        <v>267</v>
      </c>
      <c r="F106" s="7">
        <v>250</v>
      </c>
      <c r="G106" s="7">
        <v>20</v>
      </c>
      <c r="H106" s="7">
        <v>5340</v>
      </c>
      <c r="I106" s="7">
        <v>801</v>
      </c>
      <c r="J106" s="7">
        <v>4539</v>
      </c>
      <c r="K106" s="7">
        <v>2670</v>
      </c>
      <c r="L106" s="7">
        <v>1869</v>
      </c>
      <c r="M106" s="5">
        <v>41548</v>
      </c>
      <c r="N106" s="6">
        <v>10</v>
      </c>
      <c r="O106" s="3" t="s">
        <v>64</v>
      </c>
      <c r="P106" s="8" t="s">
        <v>25</v>
      </c>
    </row>
    <row r="107" spans="1:16" x14ac:dyDescent="0.3">
      <c r="A107" t="s">
        <v>17</v>
      </c>
      <c r="B107" t="s">
        <v>30</v>
      </c>
      <c r="C107" s="3" t="s">
        <v>24</v>
      </c>
      <c r="D107" s="3" t="s">
        <v>20</v>
      </c>
      <c r="E107">
        <v>1725</v>
      </c>
      <c r="F107" s="7">
        <v>10</v>
      </c>
      <c r="G107" s="7">
        <v>350</v>
      </c>
      <c r="H107" s="7">
        <v>603750</v>
      </c>
      <c r="I107" s="7">
        <v>0</v>
      </c>
      <c r="J107" s="7">
        <v>603750</v>
      </c>
      <c r="K107" s="7">
        <v>448500</v>
      </c>
      <c r="L107" s="7">
        <v>155250</v>
      </c>
      <c r="M107" s="5">
        <v>41579</v>
      </c>
      <c r="N107" s="6">
        <v>11</v>
      </c>
      <c r="O107" s="3" t="s">
        <v>62</v>
      </c>
      <c r="P107" s="8" t="s">
        <v>25</v>
      </c>
    </row>
    <row r="108" spans="1:16" x14ac:dyDescent="0.3">
      <c r="A108" t="s">
        <v>29</v>
      </c>
      <c r="B108" t="s">
        <v>33</v>
      </c>
      <c r="C108" s="3" t="s">
        <v>24</v>
      </c>
      <c r="D108" s="3" t="s">
        <v>20</v>
      </c>
      <c r="E108">
        <v>912</v>
      </c>
      <c r="F108" s="7">
        <v>10</v>
      </c>
      <c r="G108" s="7">
        <v>12</v>
      </c>
      <c r="H108" s="7">
        <v>10944</v>
      </c>
      <c r="I108" s="7">
        <v>0</v>
      </c>
      <c r="J108" s="7">
        <v>10944</v>
      </c>
      <c r="K108" s="7">
        <v>2736</v>
      </c>
      <c r="L108" s="7">
        <v>8208</v>
      </c>
      <c r="M108" s="5">
        <v>41579</v>
      </c>
      <c r="N108" s="6">
        <v>11</v>
      </c>
      <c r="O108" s="3" t="s">
        <v>62</v>
      </c>
      <c r="P108" s="8" t="s">
        <v>25</v>
      </c>
    </row>
    <row r="109" spans="1:16" x14ac:dyDescent="0.3">
      <c r="A109" t="s">
        <v>17</v>
      </c>
      <c r="B109" t="s">
        <v>30</v>
      </c>
      <c r="C109" s="3" t="s">
        <v>35</v>
      </c>
      <c r="D109" s="3" t="s">
        <v>7</v>
      </c>
      <c r="E109">
        <v>2092</v>
      </c>
      <c r="F109" s="7">
        <v>120</v>
      </c>
      <c r="G109" s="7">
        <v>7</v>
      </c>
      <c r="H109" s="7">
        <v>14644</v>
      </c>
      <c r="I109" s="7">
        <v>146.44</v>
      </c>
      <c r="J109" s="7">
        <v>14497.56</v>
      </c>
      <c r="K109" s="7">
        <v>10460</v>
      </c>
      <c r="L109" s="7">
        <v>4037.5599999999995</v>
      </c>
      <c r="M109" s="5">
        <v>41579</v>
      </c>
      <c r="N109" s="6">
        <v>11</v>
      </c>
      <c r="O109" s="3" t="s">
        <v>62</v>
      </c>
      <c r="P109" s="8" t="s">
        <v>25</v>
      </c>
    </row>
    <row r="110" spans="1:16" x14ac:dyDescent="0.3">
      <c r="A110" t="s">
        <v>22</v>
      </c>
      <c r="B110" t="s">
        <v>23</v>
      </c>
      <c r="C110" s="3" t="s">
        <v>34</v>
      </c>
      <c r="D110" s="3" t="s">
        <v>7</v>
      </c>
      <c r="E110">
        <v>321</v>
      </c>
      <c r="F110" s="7">
        <v>260</v>
      </c>
      <c r="G110" s="7">
        <v>15</v>
      </c>
      <c r="H110" s="7">
        <v>4815</v>
      </c>
      <c r="I110" s="7">
        <v>48.15</v>
      </c>
      <c r="J110" s="7">
        <v>4766.8500000000004</v>
      </c>
      <c r="K110" s="7">
        <v>3210</v>
      </c>
      <c r="L110" s="7">
        <v>1556.8500000000004</v>
      </c>
      <c r="M110" s="5">
        <v>41579</v>
      </c>
      <c r="N110" s="6">
        <v>11</v>
      </c>
      <c r="O110" s="3" t="s">
        <v>62</v>
      </c>
      <c r="P110" s="8" t="s">
        <v>25</v>
      </c>
    </row>
    <row r="111" spans="1:16" x14ac:dyDescent="0.3">
      <c r="A111" t="s">
        <v>17</v>
      </c>
      <c r="B111" t="s">
        <v>23</v>
      </c>
      <c r="C111" s="3" t="s">
        <v>31</v>
      </c>
      <c r="D111" s="3" t="s">
        <v>7</v>
      </c>
      <c r="E111">
        <v>2145</v>
      </c>
      <c r="F111" s="7">
        <v>3</v>
      </c>
      <c r="G111" s="7">
        <v>7</v>
      </c>
      <c r="H111" s="7">
        <v>15015</v>
      </c>
      <c r="I111" s="7">
        <v>300.3</v>
      </c>
      <c r="J111" s="7">
        <v>14714.7</v>
      </c>
      <c r="K111" s="7">
        <v>10725</v>
      </c>
      <c r="L111" s="7">
        <v>3989.7000000000007</v>
      </c>
      <c r="M111" s="5">
        <v>41579</v>
      </c>
      <c r="N111" s="6">
        <v>11</v>
      </c>
      <c r="O111" s="3" t="s">
        <v>62</v>
      </c>
      <c r="P111" s="8" t="s">
        <v>25</v>
      </c>
    </row>
    <row r="112" spans="1:16" x14ac:dyDescent="0.3">
      <c r="A112" t="s">
        <v>32</v>
      </c>
      <c r="B112" t="s">
        <v>27</v>
      </c>
      <c r="C112" s="3" t="s">
        <v>19</v>
      </c>
      <c r="D112" s="3" t="s">
        <v>7</v>
      </c>
      <c r="E112">
        <v>1660</v>
      </c>
      <c r="F112" s="7">
        <v>5</v>
      </c>
      <c r="G112" s="7">
        <v>125</v>
      </c>
      <c r="H112" s="7">
        <v>207500</v>
      </c>
      <c r="I112" s="7">
        <v>4150</v>
      </c>
      <c r="J112" s="7">
        <v>203350</v>
      </c>
      <c r="K112" s="7">
        <v>199200</v>
      </c>
      <c r="L112" s="7">
        <v>4150</v>
      </c>
      <c r="M112" s="5">
        <v>41579</v>
      </c>
      <c r="N112" s="6">
        <v>11</v>
      </c>
      <c r="O112" s="3" t="s">
        <v>62</v>
      </c>
      <c r="P112" s="8" t="s">
        <v>25</v>
      </c>
    </row>
    <row r="113" spans="1:16" x14ac:dyDescent="0.3">
      <c r="A113" t="s">
        <v>29</v>
      </c>
      <c r="B113" t="s">
        <v>23</v>
      </c>
      <c r="C113" s="3" t="s">
        <v>24</v>
      </c>
      <c r="D113" s="3" t="s">
        <v>7</v>
      </c>
      <c r="E113">
        <v>1785</v>
      </c>
      <c r="F113" s="7">
        <v>10</v>
      </c>
      <c r="G113" s="7">
        <v>12</v>
      </c>
      <c r="H113" s="7">
        <v>21420</v>
      </c>
      <c r="I113" s="7">
        <v>428.4</v>
      </c>
      <c r="J113" s="7">
        <v>20991.599999999999</v>
      </c>
      <c r="K113" s="7">
        <v>5355</v>
      </c>
      <c r="L113" s="7">
        <v>15636.599999999999</v>
      </c>
      <c r="M113" s="5">
        <v>41579</v>
      </c>
      <c r="N113" s="6">
        <v>11</v>
      </c>
      <c r="O113" s="3" t="s">
        <v>62</v>
      </c>
      <c r="P113" s="8" t="s">
        <v>25</v>
      </c>
    </row>
    <row r="114" spans="1:16" x14ac:dyDescent="0.3">
      <c r="A114" t="s">
        <v>17</v>
      </c>
      <c r="B114" t="s">
        <v>18</v>
      </c>
      <c r="C114" s="3" t="s">
        <v>31</v>
      </c>
      <c r="D114" s="3" t="s">
        <v>8</v>
      </c>
      <c r="E114">
        <v>1016</v>
      </c>
      <c r="F114" s="7">
        <v>3</v>
      </c>
      <c r="G114" s="7">
        <v>7</v>
      </c>
      <c r="H114" s="7">
        <v>7112</v>
      </c>
      <c r="I114" s="7">
        <v>355.6</v>
      </c>
      <c r="J114" s="7">
        <v>6756.4</v>
      </c>
      <c r="K114" s="7">
        <v>5080</v>
      </c>
      <c r="L114" s="7">
        <v>1676.3999999999996</v>
      </c>
      <c r="M114" s="5">
        <v>41579</v>
      </c>
      <c r="N114" s="6">
        <v>11</v>
      </c>
      <c r="O114" s="3" t="s">
        <v>62</v>
      </c>
      <c r="P114" s="8" t="s">
        <v>25</v>
      </c>
    </row>
    <row r="115" spans="1:16" x14ac:dyDescent="0.3">
      <c r="A115" t="s">
        <v>17</v>
      </c>
      <c r="B115" t="s">
        <v>33</v>
      </c>
      <c r="C115" s="3" t="s">
        <v>28</v>
      </c>
      <c r="D115" s="3" t="s">
        <v>8</v>
      </c>
      <c r="E115">
        <v>1265</v>
      </c>
      <c r="F115" s="7">
        <v>250</v>
      </c>
      <c r="G115" s="7">
        <v>20</v>
      </c>
      <c r="H115" s="7">
        <v>25300</v>
      </c>
      <c r="I115" s="7">
        <v>1265</v>
      </c>
      <c r="J115" s="7">
        <v>24035</v>
      </c>
      <c r="K115" s="7">
        <v>12650</v>
      </c>
      <c r="L115" s="7">
        <v>11385</v>
      </c>
      <c r="M115" s="5">
        <v>41579</v>
      </c>
      <c r="N115" s="6">
        <v>11</v>
      </c>
      <c r="O115" s="3" t="s">
        <v>62</v>
      </c>
      <c r="P115" s="8" t="s">
        <v>25</v>
      </c>
    </row>
    <row r="116" spans="1:16" x14ac:dyDescent="0.3">
      <c r="A116" t="s">
        <v>17</v>
      </c>
      <c r="B116" t="s">
        <v>18</v>
      </c>
      <c r="C116" s="3" t="s">
        <v>28</v>
      </c>
      <c r="D116" s="3" t="s">
        <v>8</v>
      </c>
      <c r="E116">
        <v>2297</v>
      </c>
      <c r="F116" s="7">
        <v>250</v>
      </c>
      <c r="G116" s="7">
        <v>20</v>
      </c>
      <c r="H116" s="7">
        <v>45940</v>
      </c>
      <c r="I116" s="7">
        <v>2297</v>
      </c>
      <c r="J116" s="7">
        <v>43643</v>
      </c>
      <c r="K116" s="7">
        <v>22970</v>
      </c>
      <c r="L116" s="7">
        <v>20673</v>
      </c>
      <c r="M116" s="5">
        <v>41579</v>
      </c>
      <c r="N116" s="6">
        <v>11</v>
      </c>
      <c r="O116" s="3" t="s">
        <v>62</v>
      </c>
      <c r="P116" s="8" t="s">
        <v>25</v>
      </c>
    </row>
    <row r="117" spans="1:16" x14ac:dyDescent="0.3">
      <c r="A117" t="s">
        <v>17</v>
      </c>
      <c r="B117" t="s">
        <v>33</v>
      </c>
      <c r="C117" s="3" t="s">
        <v>31</v>
      </c>
      <c r="D117" s="3" t="s">
        <v>8</v>
      </c>
      <c r="E117">
        <v>263</v>
      </c>
      <c r="F117" s="7">
        <v>3</v>
      </c>
      <c r="G117" s="7">
        <v>7</v>
      </c>
      <c r="H117" s="7">
        <v>1841</v>
      </c>
      <c r="I117" s="7">
        <v>110.46</v>
      </c>
      <c r="J117" s="7">
        <v>1730.54</v>
      </c>
      <c r="K117" s="7">
        <v>1315</v>
      </c>
      <c r="L117" s="7">
        <v>415.53999999999996</v>
      </c>
      <c r="M117" s="5">
        <v>41579</v>
      </c>
      <c r="N117" s="6">
        <v>11</v>
      </c>
      <c r="O117" s="3" t="s">
        <v>62</v>
      </c>
      <c r="P117" s="8" t="s">
        <v>25</v>
      </c>
    </row>
    <row r="118" spans="1:16" x14ac:dyDescent="0.3">
      <c r="A118" t="s">
        <v>17</v>
      </c>
      <c r="B118" t="s">
        <v>27</v>
      </c>
      <c r="C118" s="3" t="s">
        <v>28</v>
      </c>
      <c r="D118" s="3" t="s">
        <v>8</v>
      </c>
      <c r="E118">
        <v>1123</v>
      </c>
      <c r="F118" s="7">
        <v>250</v>
      </c>
      <c r="G118" s="7">
        <v>20</v>
      </c>
      <c r="H118" s="7">
        <v>22460</v>
      </c>
      <c r="I118" s="7">
        <v>1347.6</v>
      </c>
      <c r="J118" s="7">
        <v>21112.400000000001</v>
      </c>
      <c r="K118" s="7">
        <v>11230</v>
      </c>
      <c r="L118" s="7">
        <v>9882.4000000000015</v>
      </c>
      <c r="M118" s="5">
        <v>41579</v>
      </c>
      <c r="N118" s="6">
        <v>11</v>
      </c>
      <c r="O118" s="3" t="s">
        <v>62</v>
      </c>
      <c r="P118" s="8" t="s">
        <v>25</v>
      </c>
    </row>
    <row r="119" spans="1:16" x14ac:dyDescent="0.3">
      <c r="A119" t="s">
        <v>32</v>
      </c>
      <c r="B119" t="s">
        <v>18</v>
      </c>
      <c r="C119" s="3" t="s">
        <v>19</v>
      </c>
      <c r="D119" s="3" t="s">
        <v>8</v>
      </c>
      <c r="E119">
        <v>2500</v>
      </c>
      <c r="F119" s="7">
        <v>5</v>
      </c>
      <c r="G119" s="7">
        <v>125</v>
      </c>
      <c r="H119" s="7">
        <v>312500</v>
      </c>
      <c r="I119" s="7">
        <v>21875</v>
      </c>
      <c r="J119" s="7">
        <v>290625</v>
      </c>
      <c r="K119" s="7">
        <v>300000</v>
      </c>
      <c r="L119" s="7">
        <v>-9375</v>
      </c>
      <c r="M119" s="5">
        <v>41579</v>
      </c>
      <c r="N119" s="6">
        <v>11</v>
      </c>
      <c r="O119" s="3" t="s">
        <v>62</v>
      </c>
      <c r="P119" s="8" t="s">
        <v>25</v>
      </c>
    </row>
    <row r="120" spans="1:16" x14ac:dyDescent="0.3">
      <c r="A120" t="s">
        <v>26</v>
      </c>
      <c r="B120" t="s">
        <v>30</v>
      </c>
      <c r="C120" s="3" t="s">
        <v>24</v>
      </c>
      <c r="D120" s="3" t="s">
        <v>8</v>
      </c>
      <c r="E120">
        <v>1404</v>
      </c>
      <c r="F120" s="7">
        <v>10</v>
      </c>
      <c r="G120" s="7">
        <v>300</v>
      </c>
      <c r="H120" s="7">
        <v>421200</v>
      </c>
      <c r="I120" s="7">
        <v>29484</v>
      </c>
      <c r="J120" s="7">
        <v>391716</v>
      </c>
      <c r="K120" s="7">
        <v>351000</v>
      </c>
      <c r="L120" s="7">
        <v>40716</v>
      </c>
      <c r="M120" s="5">
        <v>41579</v>
      </c>
      <c r="N120" s="6">
        <v>11</v>
      </c>
      <c r="O120" s="3" t="s">
        <v>62</v>
      </c>
      <c r="P120" s="8" t="s">
        <v>25</v>
      </c>
    </row>
    <row r="121" spans="1:16" x14ac:dyDescent="0.3">
      <c r="A121" t="s">
        <v>29</v>
      </c>
      <c r="B121" t="s">
        <v>27</v>
      </c>
      <c r="C121" s="3" t="s">
        <v>24</v>
      </c>
      <c r="D121" s="3" t="s">
        <v>8</v>
      </c>
      <c r="E121">
        <v>2763</v>
      </c>
      <c r="F121" s="7">
        <v>10</v>
      </c>
      <c r="G121" s="7">
        <v>12</v>
      </c>
      <c r="H121" s="7">
        <v>33156</v>
      </c>
      <c r="I121" s="7">
        <v>2320.92</v>
      </c>
      <c r="J121" s="7">
        <v>30835.08</v>
      </c>
      <c r="K121" s="7">
        <v>8289</v>
      </c>
      <c r="L121" s="7">
        <v>22546.080000000002</v>
      </c>
      <c r="M121" s="5">
        <v>41579</v>
      </c>
      <c r="N121" s="6">
        <v>11</v>
      </c>
      <c r="O121" s="3" t="s">
        <v>62</v>
      </c>
      <c r="P121" s="8" t="s">
        <v>25</v>
      </c>
    </row>
    <row r="122" spans="1:16" x14ac:dyDescent="0.3">
      <c r="A122" t="s">
        <v>17</v>
      </c>
      <c r="B122" t="s">
        <v>18</v>
      </c>
      <c r="C122" s="3" t="s">
        <v>24</v>
      </c>
      <c r="D122" s="3" t="s">
        <v>8</v>
      </c>
      <c r="E122">
        <v>2146</v>
      </c>
      <c r="F122" s="7">
        <v>10</v>
      </c>
      <c r="G122" s="7">
        <v>350</v>
      </c>
      <c r="H122" s="7">
        <v>751100</v>
      </c>
      <c r="I122" s="7">
        <v>60088</v>
      </c>
      <c r="J122" s="7">
        <v>691012</v>
      </c>
      <c r="K122" s="7">
        <v>557960</v>
      </c>
      <c r="L122" s="7">
        <v>133052</v>
      </c>
      <c r="M122" s="5">
        <v>41579</v>
      </c>
      <c r="N122" s="6">
        <v>11</v>
      </c>
      <c r="O122" s="3" t="s">
        <v>62</v>
      </c>
      <c r="P122" s="8" t="s">
        <v>25</v>
      </c>
    </row>
    <row r="123" spans="1:16" x14ac:dyDescent="0.3">
      <c r="A123" t="s">
        <v>26</v>
      </c>
      <c r="B123" t="s">
        <v>23</v>
      </c>
      <c r="C123" s="3" t="s">
        <v>35</v>
      </c>
      <c r="D123" s="3" t="s">
        <v>8</v>
      </c>
      <c r="E123">
        <v>386</v>
      </c>
      <c r="F123" s="7">
        <v>120</v>
      </c>
      <c r="G123" s="7">
        <v>300</v>
      </c>
      <c r="H123" s="7">
        <v>115800</v>
      </c>
      <c r="I123" s="7">
        <v>9264</v>
      </c>
      <c r="J123" s="7">
        <v>106536</v>
      </c>
      <c r="K123" s="7">
        <v>96500</v>
      </c>
      <c r="L123" s="7">
        <v>10036</v>
      </c>
      <c r="M123" s="5">
        <v>41579</v>
      </c>
      <c r="N123" s="6">
        <v>11</v>
      </c>
      <c r="O123" s="3" t="s">
        <v>62</v>
      </c>
      <c r="P123" s="8" t="s">
        <v>25</v>
      </c>
    </row>
    <row r="124" spans="1:16" x14ac:dyDescent="0.3">
      <c r="A124" t="s">
        <v>32</v>
      </c>
      <c r="B124" t="s">
        <v>23</v>
      </c>
      <c r="C124" s="3" t="s">
        <v>19</v>
      </c>
      <c r="D124" s="3" t="s">
        <v>8</v>
      </c>
      <c r="E124">
        <v>1857</v>
      </c>
      <c r="F124" s="7">
        <v>5</v>
      </c>
      <c r="G124" s="7">
        <v>125</v>
      </c>
      <c r="H124" s="7">
        <v>232125</v>
      </c>
      <c r="I124" s="7">
        <v>20891.25</v>
      </c>
      <c r="J124" s="7">
        <v>211233.75</v>
      </c>
      <c r="K124" s="7">
        <v>222840</v>
      </c>
      <c r="L124" s="7">
        <v>-11606.25</v>
      </c>
      <c r="M124" s="5">
        <v>41579</v>
      </c>
      <c r="N124" s="6">
        <v>11</v>
      </c>
      <c r="O124" s="3" t="s">
        <v>62</v>
      </c>
      <c r="P124" s="8" t="s">
        <v>25</v>
      </c>
    </row>
    <row r="125" spans="1:16" x14ac:dyDescent="0.3">
      <c r="A125" t="s">
        <v>29</v>
      </c>
      <c r="B125" t="s">
        <v>18</v>
      </c>
      <c r="C125" s="3" t="s">
        <v>24</v>
      </c>
      <c r="D125" s="3" t="s">
        <v>8</v>
      </c>
      <c r="E125">
        <v>1775</v>
      </c>
      <c r="F125" s="7">
        <v>10</v>
      </c>
      <c r="G125" s="7">
        <v>12</v>
      </c>
      <c r="H125" s="7">
        <v>21300</v>
      </c>
      <c r="I125" s="7">
        <v>1917</v>
      </c>
      <c r="J125" s="7">
        <v>19383</v>
      </c>
      <c r="K125" s="7">
        <v>5325</v>
      </c>
      <c r="L125" s="7">
        <v>14058</v>
      </c>
      <c r="M125" s="5">
        <v>41579</v>
      </c>
      <c r="N125" s="6">
        <v>11</v>
      </c>
      <c r="O125" s="3" t="s">
        <v>62</v>
      </c>
      <c r="P125" s="8" t="s">
        <v>25</v>
      </c>
    </row>
    <row r="126" spans="1:16" x14ac:dyDescent="0.3">
      <c r="A126" t="s">
        <v>22</v>
      </c>
      <c r="B126" t="s">
        <v>18</v>
      </c>
      <c r="C126" s="3" t="s">
        <v>34</v>
      </c>
      <c r="D126" s="3" t="s">
        <v>8</v>
      </c>
      <c r="E126">
        <v>970</v>
      </c>
      <c r="F126" s="7">
        <v>260</v>
      </c>
      <c r="G126" s="7">
        <v>15</v>
      </c>
      <c r="H126" s="7">
        <v>14550</v>
      </c>
      <c r="I126" s="7">
        <v>1309.5</v>
      </c>
      <c r="J126" s="7">
        <v>13240.5</v>
      </c>
      <c r="K126" s="7">
        <v>9700</v>
      </c>
      <c r="L126" s="7">
        <v>3540.5</v>
      </c>
      <c r="M126" s="5">
        <v>41579</v>
      </c>
      <c r="N126" s="6">
        <v>11</v>
      </c>
      <c r="O126" s="3" t="s">
        <v>62</v>
      </c>
      <c r="P126" s="8" t="s">
        <v>25</v>
      </c>
    </row>
    <row r="127" spans="1:16" x14ac:dyDescent="0.3">
      <c r="A127" t="s">
        <v>17</v>
      </c>
      <c r="B127" t="s">
        <v>23</v>
      </c>
      <c r="C127" s="3" t="s">
        <v>28</v>
      </c>
      <c r="D127" s="3" t="s">
        <v>8</v>
      </c>
      <c r="E127">
        <v>2682</v>
      </c>
      <c r="F127" s="7">
        <v>250</v>
      </c>
      <c r="G127" s="7">
        <v>20</v>
      </c>
      <c r="H127" s="7">
        <v>53640</v>
      </c>
      <c r="I127" s="7">
        <v>4827.6000000000004</v>
      </c>
      <c r="J127" s="7">
        <v>48812.4</v>
      </c>
      <c r="K127" s="7">
        <v>26820</v>
      </c>
      <c r="L127" s="7">
        <v>21992.400000000001</v>
      </c>
      <c r="M127" s="5">
        <v>41579</v>
      </c>
      <c r="N127" s="6">
        <v>11</v>
      </c>
      <c r="O127" s="3" t="s">
        <v>62</v>
      </c>
      <c r="P127" s="8" t="s">
        <v>25</v>
      </c>
    </row>
    <row r="128" spans="1:16" x14ac:dyDescent="0.3">
      <c r="A128" t="s">
        <v>32</v>
      </c>
      <c r="B128" t="s">
        <v>33</v>
      </c>
      <c r="C128" s="3" t="s">
        <v>19</v>
      </c>
      <c r="D128" s="3" t="s">
        <v>9</v>
      </c>
      <c r="E128">
        <v>1804</v>
      </c>
      <c r="F128" s="7">
        <v>5</v>
      </c>
      <c r="G128" s="7">
        <v>125</v>
      </c>
      <c r="H128" s="7">
        <v>225500</v>
      </c>
      <c r="I128" s="7">
        <v>22550</v>
      </c>
      <c r="J128" s="7">
        <v>202950</v>
      </c>
      <c r="K128" s="7">
        <v>216480</v>
      </c>
      <c r="L128" s="7">
        <v>-13530</v>
      </c>
      <c r="M128" s="5">
        <v>41579</v>
      </c>
      <c r="N128" s="6">
        <v>11</v>
      </c>
      <c r="O128" s="3" t="s">
        <v>62</v>
      </c>
      <c r="P128" s="8" t="s">
        <v>25</v>
      </c>
    </row>
    <row r="129" spans="1:16" x14ac:dyDescent="0.3">
      <c r="A129" t="s">
        <v>22</v>
      </c>
      <c r="B129" t="s">
        <v>30</v>
      </c>
      <c r="C129" s="3" t="s">
        <v>31</v>
      </c>
      <c r="D129" s="3" t="s">
        <v>9</v>
      </c>
      <c r="E129">
        <v>1560</v>
      </c>
      <c r="F129" s="7">
        <v>3</v>
      </c>
      <c r="G129" s="7">
        <v>15</v>
      </c>
      <c r="H129" s="7">
        <v>23400</v>
      </c>
      <c r="I129" s="7">
        <v>2574</v>
      </c>
      <c r="J129" s="7">
        <v>20826</v>
      </c>
      <c r="K129" s="7">
        <v>15600</v>
      </c>
      <c r="L129" s="7">
        <v>5226</v>
      </c>
      <c r="M129" s="5">
        <v>41579</v>
      </c>
      <c r="N129" s="6">
        <v>11</v>
      </c>
      <c r="O129" s="3" t="s">
        <v>62</v>
      </c>
      <c r="P129" s="8" t="s">
        <v>25</v>
      </c>
    </row>
    <row r="130" spans="1:16" x14ac:dyDescent="0.3">
      <c r="A130" t="s">
        <v>17</v>
      </c>
      <c r="B130" t="s">
        <v>27</v>
      </c>
      <c r="C130" s="3" t="s">
        <v>31</v>
      </c>
      <c r="D130" s="3" t="s">
        <v>9</v>
      </c>
      <c r="E130">
        <v>2706</v>
      </c>
      <c r="F130" s="7">
        <v>3</v>
      </c>
      <c r="G130" s="7">
        <v>7</v>
      </c>
      <c r="H130" s="7">
        <v>18942</v>
      </c>
      <c r="I130" s="7">
        <v>2083.62</v>
      </c>
      <c r="J130" s="7">
        <v>16858.38</v>
      </c>
      <c r="K130" s="7">
        <v>13530</v>
      </c>
      <c r="L130" s="7">
        <v>3328.380000000001</v>
      </c>
      <c r="M130" s="5">
        <v>41579</v>
      </c>
      <c r="N130" s="6">
        <v>11</v>
      </c>
      <c r="O130" s="3" t="s">
        <v>62</v>
      </c>
      <c r="P130" s="8" t="s">
        <v>25</v>
      </c>
    </row>
    <row r="131" spans="1:16" x14ac:dyDescent="0.3">
      <c r="A131" t="s">
        <v>17</v>
      </c>
      <c r="B131" t="s">
        <v>30</v>
      </c>
      <c r="C131" s="3" t="s">
        <v>28</v>
      </c>
      <c r="D131" s="3" t="s">
        <v>9</v>
      </c>
      <c r="E131">
        <v>2935</v>
      </c>
      <c r="F131" s="7">
        <v>250</v>
      </c>
      <c r="G131" s="7">
        <v>20</v>
      </c>
      <c r="H131" s="7">
        <v>58700</v>
      </c>
      <c r="I131" s="7">
        <v>6457</v>
      </c>
      <c r="J131" s="7">
        <v>52243</v>
      </c>
      <c r="K131" s="7">
        <v>29350</v>
      </c>
      <c r="L131" s="7">
        <v>22893</v>
      </c>
      <c r="M131" s="5">
        <v>41579</v>
      </c>
      <c r="N131" s="6">
        <v>11</v>
      </c>
      <c r="O131" s="3" t="s">
        <v>62</v>
      </c>
      <c r="P131" s="8" t="s">
        <v>25</v>
      </c>
    </row>
    <row r="132" spans="1:16" x14ac:dyDescent="0.3">
      <c r="A132" t="s">
        <v>22</v>
      </c>
      <c r="B132" t="s">
        <v>33</v>
      </c>
      <c r="C132" s="3" t="s">
        <v>34</v>
      </c>
      <c r="D132" s="3" t="s">
        <v>9</v>
      </c>
      <c r="E132">
        <v>2548</v>
      </c>
      <c r="F132" s="7">
        <v>260</v>
      </c>
      <c r="G132" s="7">
        <v>15</v>
      </c>
      <c r="H132" s="7">
        <v>38220</v>
      </c>
      <c r="I132" s="7">
        <v>4586.3999999999996</v>
      </c>
      <c r="J132" s="7">
        <v>33633.599999999999</v>
      </c>
      <c r="K132" s="7">
        <v>25480</v>
      </c>
      <c r="L132" s="7">
        <v>8153.5999999999985</v>
      </c>
      <c r="M132" s="5">
        <v>41579</v>
      </c>
      <c r="N132" s="6">
        <v>11</v>
      </c>
      <c r="O132" s="3" t="s">
        <v>62</v>
      </c>
      <c r="P132" s="8" t="s">
        <v>25</v>
      </c>
    </row>
    <row r="133" spans="1:16" x14ac:dyDescent="0.3">
      <c r="A133" t="s">
        <v>26</v>
      </c>
      <c r="B133" t="s">
        <v>27</v>
      </c>
      <c r="C133" s="3" t="s">
        <v>35</v>
      </c>
      <c r="D133" s="3" t="s">
        <v>9</v>
      </c>
      <c r="E133">
        <v>2605</v>
      </c>
      <c r="F133" s="7">
        <v>120</v>
      </c>
      <c r="G133" s="7">
        <v>300</v>
      </c>
      <c r="H133" s="7">
        <v>781500</v>
      </c>
      <c r="I133" s="7">
        <v>101595</v>
      </c>
      <c r="J133" s="7">
        <v>679905</v>
      </c>
      <c r="K133" s="7">
        <v>651250</v>
      </c>
      <c r="L133" s="7">
        <v>28655</v>
      </c>
      <c r="M133" s="5">
        <v>41579</v>
      </c>
      <c r="N133" s="6">
        <v>11</v>
      </c>
      <c r="O133" s="3" t="s">
        <v>62</v>
      </c>
      <c r="P133" s="8" t="s">
        <v>25</v>
      </c>
    </row>
    <row r="134" spans="1:16" x14ac:dyDescent="0.3">
      <c r="A134" t="s">
        <v>29</v>
      </c>
      <c r="B134" t="s">
        <v>30</v>
      </c>
      <c r="C134" s="3" t="s">
        <v>24</v>
      </c>
      <c r="D134" s="3" t="s">
        <v>9</v>
      </c>
      <c r="E134">
        <v>2222</v>
      </c>
      <c r="F134" s="7">
        <v>10</v>
      </c>
      <c r="G134" s="7">
        <v>12</v>
      </c>
      <c r="H134" s="7">
        <v>26664</v>
      </c>
      <c r="I134" s="7">
        <v>3732.96</v>
      </c>
      <c r="J134" s="7">
        <v>22931.040000000001</v>
      </c>
      <c r="K134" s="7">
        <v>6666</v>
      </c>
      <c r="L134" s="7">
        <v>16265.04</v>
      </c>
      <c r="M134" s="5">
        <v>41579</v>
      </c>
      <c r="N134" s="6">
        <v>11</v>
      </c>
      <c r="O134" s="3" t="s">
        <v>62</v>
      </c>
      <c r="P134" s="8" t="s">
        <v>25</v>
      </c>
    </row>
    <row r="135" spans="1:16" x14ac:dyDescent="0.3">
      <c r="A135" t="s">
        <v>17</v>
      </c>
      <c r="B135" t="s">
        <v>23</v>
      </c>
      <c r="C135" s="3" t="s">
        <v>24</v>
      </c>
      <c r="D135" s="3" t="s">
        <v>9</v>
      </c>
      <c r="E135">
        <v>1922</v>
      </c>
      <c r="F135" s="7">
        <v>10</v>
      </c>
      <c r="G135" s="7">
        <v>350</v>
      </c>
      <c r="H135" s="7">
        <v>672700</v>
      </c>
      <c r="I135" s="7">
        <v>94178</v>
      </c>
      <c r="J135" s="7">
        <v>578522</v>
      </c>
      <c r="K135" s="7">
        <v>499720</v>
      </c>
      <c r="L135" s="7">
        <v>78802</v>
      </c>
      <c r="M135" s="5">
        <v>41579</v>
      </c>
      <c r="N135" s="6">
        <v>11</v>
      </c>
      <c r="O135" s="3" t="s">
        <v>62</v>
      </c>
      <c r="P135" s="8" t="s">
        <v>25</v>
      </c>
    </row>
    <row r="136" spans="1:16" x14ac:dyDescent="0.3">
      <c r="A136" t="s">
        <v>26</v>
      </c>
      <c r="B136" t="s">
        <v>18</v>
      </c>
      <c r="C136" s="3" t="s">
        <v>35</v>
      </c>
      <c r="D136" s="3" t="s">
        <v>9</v>
      </c>
      <c r="E136">
        <v>2536</v>
      </c>
      <c r="F136" s="7">
        <v>120</v>
      </c>
      <c r="G136" s="7">
        <v>300</v>
      </c>
      <c r="H136" s="7">
        <v>760800</v>
      </c>
      <c r="I136" s="7">
        <v>106512</v>
      </c>
      <c r="J136" s="7">
        <v>654288</v>
      </c>
      <c r="K136" s="7">
        <v>634000</v>
      </c>
      <c r="L136" s="7">
        <v>20288</v>
      </c>
      <c r="M136" s="5">
        <v>41579</v>
      </c>
      <c r="N136" s="6">
        <v>11</v>
      </c>
      <c r="O136" s="3" t="s">
        <v>62</v>
      </c>
      <c r="P136" s="8" t="s">
        <v>25</v>
      </c>
    </row>
    <row r="137" spans="1:16" x14ac:dyDescent="0.3">
      <c r="A137" t="s">
        <v>22</v>
      </c>
      <c r="B137" t="s">
        <v>27</v>
      </c>
      <c r="C137" s="3" t="s">
        <v>34</v>
      </c>
      <c r="D137" s="3" t="s">
        <v>9</v>
      </c>
      <c r="E137">
        <v>1870</v>
      </c>
      <c r="F137" s="7">
        <v>260</v>
      </c>
      <c r="G137" s="7">
        <v>15</v>
      </c>
      <c r="H137" s="7">
        <v>28050</v>
      </c>
      <c r="I137" s="7">
        <v>3927</v>
      </c>
      <c r="J137" s="7">
        <v>24123</v>
      </c>
      <c r="K137" s="7">
        <v>18700</v>
      </c>
      <c r="L137" s="7">
        <v>5423</v>
      </c>
      <c r="M137" s="5">
        <v>41579</v>
      </c>
      <c r="N137" s="6">
        <v>11</v>
      </c>
      <c r="O137" s="3" t="s">
        <v>62</v>
      </c>
      <c r="P137" s="8" t="s">
        <v>25</v>
      </c>
    </row>
    <row r="138" spans="1:16" x14ac:dyDescent="0.3">
      <c r="A138" t="s">
        <v>17</v>
      </c>
      <c r="B138" t="s">
        <v>33</v>
      </c>
      <c r="C138" s="3" t="s">
        <v>24</v>
      </c>
      <c r="D138" s="3" t="s">
        <v>9</v>
      </c>
      <c r="E138">
        <v>2007</v>
      </c>
      <c r="F138" s="7">
        <v>10</v>
      </c>
      <c r="G138" s="7">
        <v>350</v>
      </c>
      <c r="H138" s="7">
        <v>702450</v>
      </c>
      <c r="I138" s="7">
        <v>105367.5</v>
      </c>
      <c r="J138" s="7">
        <v>597082.5</v>
      </c>
      <c r="K138" s="7">
        <v>521820</v>
      </c>
      <c r="L138" s="7">
        <v>75262.5</v>
      </c>
      <c r="M138" s="5">
        <v>41579</v>
      </c>
      <c r="N138" s="6">
        <v>11</v>
      </c>
      <c r="O138" s="3" t="s">
        <v>62</v>
      </c>
      <c r="P138" s="8" t="s">
        <v>25</v>
      </c>
    </row>
    <row r="139" spans="1:16" x14ac:dyDescent="0.3">
      <c r="A139" t="s">
        <v>17</v>
      </c>
      <c r="B139" t="s">
        <v>27</v>
      </c>
      <c r="C139" s="3" t="s">
        <v>24</v>
      </c>
      <c r="D139" s="3" t="s">
        <v>9</v>
      </c>
      <c r="E139">
        <v>2151</v>
      </c>
      <c r="F139" s="7">
        <v>10</v>
      </c>
      <c r="G139" s="7">
        <v>350</v>
      </c>
      <c r="H139" s="7">
        <v>752850</v>
      </c>
      <c r="I139" s="7">
        <v>112927.5</v>
      </c>
      <c r="J139" s="7">
        <v>639922.5</v>
      </c>
      <c r="K139" s="7">
        <v>559260</v>
      </c>
      <c r="L139" s="7">
        <v>80662.5</v>
      </c>
      <c r="M139" s="5">
        <v>41579</v>
      </c>
      <c r="N139" s="6">
        <v>11</v>
      </c>
      <c r="O139" s="3" t="s">
        <v>62</v>
      </c>
      <c r="P139" s="8" t="s">
        <v>25</v>
      </c>
    </row>
    <row r="140" spans="1:16" x14ac:dyDescent="0.3">
      <c r="A140" t="s">
        <v>26</v>
      </c>
      <c r="B140" t="s">
        <v>33</v>
      </c>
      <c r="C140" s="3" t="s">
        <v>35</v>
      </c>
      <c r="D140" s="3" t="s">
        <v>9</v>
      </c>
      <c r="E140">
        <v>2574</v>
      </c>
      <c r="F140" s="7">
        <v>120</v>
      </c>
      <c r="G140" s="7">
        <v>300</v>
      </c>
      <c r="H140" s="7">
        <v>772200</v>
      </c>
      <c r="I140" s="7">
        <v>115830</v>
      </c>
      <c r="J140" s="7">
        <v>656370</v>
      </c>
      <c r="K140" s="7">
        <v>643500</v>
      </c>
      <c r="L140" s="7">
        <v>12870</v>
      </c>
      <c r="M140" s="5">
        <v>41579</v>
      </c>
      <c r="N140" s="6">
        <v>11</v>
      </c>
      <c r="O140" s="3" t="s">
        <v>62</v>
      </c>
      <c r="P140" s="8" t="s">
        <v>25</v>
      </c>
    </row>
    <row r="141" spans="1:16" x14ac:dyDescent="0.3">
      <c r="A141" t="s">
        <v>32</v>
      </c>
      <c r="B141" t="s">
        <v>30</v>
      </c>
      <c r="C141" s="3" t="s">
        <v>28</v>
      </c>
      <c r="D141" s="3" t="s">
        <v>9</v>
      </c>
      <c r="E141">
        <v>2954</v>
      </c>
      <c r="F141" s="7">
        <v>250</v>
      </c>
      <c r="G141" s="7">
        <v>125</v>
      </c>
      <c r="H141" s="7">
        <v>369250</v>
      </c>
      <c r="I141" s="7">
        <v>55387.5</v>
      </c>
      <c r="J141" s="7">
        <v>313862.5</v>
      </c>
      <c r="K141" s="7">
        <v>354480</v>
      </c>
      <c r="L141" s="7">
        <v>-40617.5</v>
      </c>
      <c r="M141" s="5">
        <v>41579</v>
      </c>
      <c r="N141" s="6">
        <v>11</v>
      </c>
      <c r="O141" s="3" t="s">
        <v>62</v>
      </c>
      <c r="P141" s="8" t="s">
        <v>25</v>
      </c>
    </row>
    <row r="142" spans="1:16" x14ac:dyDescent="0.3">
      <c r="A142" t="s">
        <v>22</v>
      </c>
      <c r="B142" t="s">
        <v>30</v>
      </c>
      <c r="C142" s="3" t="s">
        <v>24</v>
      </c>
      <c r="D142" s="3" t="s">
        <v>20</v>
      </c>
      <c r="E142">
        <v>2152</v>
      </c>
      <c r="F142" s="7">
        <v>10</v>
      </c>
      <c r="G142" s="7">
        <v>15</v>
      </c>
      <c r="H142" s="7">
        <v>32280</v>
      </c>
      <c r="I142" s="7">
        <v>0</v>
      </c>
      <c r="J142" s="7">
        <v>32280</v>
      </c>
      <c r="K142" s="7">
        <v>21520</v>
      </c>
      <c r="L142" s="7">
        <v>10760</v>
      </c>
      <c r="M142" s="5">
        <v>41609</v>
      </c>
      <c r="N142" s="6">
        <v>12</v>
      </c>
      <c r="O142" s="3" t="s">
        <v>57</v>
      </c>
      <c r="P142" s="8" t="s">
        <v>25</v>
      </c>
    </row>
    <row r="143" spans="1:16" x14ac:dyDescent="0.3">
      <c r="A143" t="s">
        <v>22</v>
      </c>
      <c r="B143" t="s">
        <v>33</v>
      </c>
      <c r="C143" s="3" t="s">
        <v>24</v>
      </c>
      <c r="D143" s="3" t="s">
        <v>7</v>
      </c>
      <c r="E143">
        <v>1925</v>
      </c>
      <c r="F143" s="7">
        <v>10</v>
      </c>
      <c r="G143" s="7">
        <v>15</v>
      </c>
      <c r="H143" s="7">
        <v>28875</v>
      </c>
      <c r="I143" s="7">
        <v>577.5</v>
      </c>
      <c r="J143" s="7">
        <v>28297.5</v>
      </c>
      <c r="K143" s="7">
        <v>19250</v>
      </c>
      <c r="L143" s="7">
        <v>9047.5</v>
      </c>
      <c r="M143" s="5">
        <v>41609</v>
      </c>
      <c r="N143" s="6">
        <v>12</v>
      </c>
      <c r="O143" s="3" t="s">
        <v>57</v>
      </c>
      <c r="P143" s="8" t="s">
        <v>25</v>
      </c>
    </row>
    <row r="144" spans="1:16" x14ac:dyDescent="0.3">
      <c r="A144" t="s">
        <v>17</v>
      </c>
      <c r="B144" t="s">
        <v>33</v>
      </c>
      <c r="C144" s="3" t="s">
        <v>24</v>
      </c>
      <c r="D144" s="3" t="s">
        <v>7</v>
      </c>
      <c r="E144">
        <v>2013</v>
      </c>
      <c r="F144" s="7">
        <v>10</v>
      </c>
      <c r="G144" s="7">
        <v>7</v>
      </c>
      <c r="H144" s="7">
        <v>14091</v>
      </c>
      <c r="I144" s="7">
        <v>281.82</v>
      </c>
      <c r="J144" s="7">
        <v>13809.18</v>
      </c>
      <c r="K144" s="7">
        <v>10065</v>
      </c>
      <c r="L144" s="7">
        <v>3744.1800000000003</v>
      </c>
      <c r="M144" s="5">
        <v>41609</v>
      </c>
      <c r="N144" s="6">
        <v>12</v>
      </c>
      <c r="O144" s="3" t="s">
        <v>57</v>
      </c>
      <c r="P144" s="8" t="s">
        <v>25</v>
      </c>
    </row>
    <row r="145" spans="1:16" x14ac:dyDescent="0.3">
      <c r="A145" t="s">
        <v>17</v>
      </c>
      <c r="B145" t="s">
        <v>27</v>
      </c>
      <c r="C145" s="3" t="s">
        <v>35</v>
      </c>
      <c r="D145" s="3" t="s">
        <v>7</v>
      </c>
      <c r="E145">
        <v>544</v>
      </c>
      <c r="F145" s="7">
        <v>120</v>
      </c>
      <c r="G145" s="7">
        <v>20</v>
      </c>
      <c r="H145" s="7">
        <v>10880</v>
      </c>
      <c r="I145" s="7">
        <v>217.6</v>
      </c>
      <c r="J145" s="7">
        <v>10662.4</v>
      </c>
      <c r="K145" s="7">
        <v>5440</v>
      </c>
      <c r="L145" s="7">
        <v>5222.3999999999996</v>
      </c>
      <c r="M145" s="5">
        <v>41609</v>
      </c>
      <c r="N145" s="6">
        <v>12</v>
      </c>
      <c r="O145" s="3" t="s">
        <v>57</v>
      </c>
      <c r="P145" s="8" t="s">
        <v>25</v>
      </c>
    </row>
    <row r="146" spans="1:16" x14ac:dyDescent="0.3">
      <c r="A146" t="s">
        <v>17</v>
      </c>
      <c r="B146" t="s">
        <v>33</v>
      </c>
      <c r="C146" s="3" t="s">
        <v>28</v>
      </c>
      <c r="D146" s="3" t="s">
        <v>7</v>
      </c>
      <c r="E146">
        <v>266</v>
      </c>
      <c r="F146" s="7">
        <v>250</v>
      </c>
      <c r="G146" s="7">
        <v>350</v>
      </c>
      <c r="H146" s="7">
        <v>93100</v>
      </c>
      <c r="I146" s="7">
        <v>1862</v>
      </c>
      <c r="J146" s="7">
        <v>91238</v>
      </c>
      <c r="K146" s="7">
        <v>69160</v>
      </c>
      <c r="L146" s="7">
        <v>22078</v>
      </c>
      <c r="M146" s="5">
        <v>41609</v>
      </c>
      <c r="N146" s="6">
        <v>12</v>
      </c>
      <c r="O146" s="3" t="s">
        <v>57</v>
      </c>
      <c r="P146" s="8" t="s">
        <v>25</v>
      </c>
    </row>
    <row r="147" spans="1:16" x14ac:dyDescent="0.3">
      <c r="A147" t="s">
        <v>17</v>
      </c>
      <c r="B147" t="s">
        <v>27</v>
      </c>
      <c r="C147" s="3" t="s">
        <v>28</v>
      </c>
      <c r="D147" s="3" t="s">
        <v>7</v>
      </c>
      <c r="E147">
        <v>1940</v>
      </c>
      <c r="F147" s="7">
        <v>250</v>
      </c>
      <c r="G147" s="7">
        <v>350</v>
      </c>
      <c r="H147" s="7">
        <v>679000</v>
      </c>
      <c r="I147" s="7">
        <v>13580</v>
      </c>
      <c r="J147" s="7">
        <v>665420</v>
      </c>
      <c r="K147" s="7">
        <v>504400</v>
      </c>
      <c r="L147" s="7">
        <v>161020</v>
      </c>
      <c r="M147" s="5">
        <v>41609</v>
      </c>
      <c r="N147" s="6">
        <v>12</v>
      </c>
      <c r="O147" s="3" t="s">
        <v>57</v>
      </c>
      <c r="P147" s="8" t="s">
        <v>25</v>
      </c>
    </row>
    <row r="148" spans="1:16" x14ac:dyDescent="0.3">
      <c r="A148" t="s">
        <v>29</v>
      </c>
      <c r="B148" t="s">
        <v>30</v>
      </c>
      <c r="C148" s="3" t="s">
        <v>31</v>
      </c>
      <c r="D148" s="3" t="s">
        <v>7</v>
      </c>
      <c r="E148">
        <v>908</v>
      </c>
      <c r="F148" s="7">
        <v>3</v>
      </c>
      <c r="G148" s="7">
        <v>12</v>
      </c>
      <c r="H148" s="7">
        <v>10896</v>
      </c>
      <c r="I148" s="7">
        <v>326.88</v>
      </c>
      <c r="J148" s="7">
        <v>10569.12</v>
      </c>
      <c r="K148" s="7">
        <v>2724</v>
      </c>
      <c r="L148" s="7">
        <v>7845.1200000000008</v>
      </c>
      <c r="M148" s="5">
        <v>41609</v>
      </c>
      <c r="N148" s="6">
        <v>12</v>
      </c>
      <c r="O148" s="3" t="s">
        <v>57</v>
      </c>
      <c r="P148" s="8" t="s">
        <v>25</v>
      </c>
    </row>
    <row r="149" spans="1:16" x14ac:dyDescent="0.3">
      <c r="A149" t="s">
        <v>22</v>
      </c>
      <c r="B149" t="s">
        <v>23</v>
      </c>
      <c r="C149" s="3" t="s">
        <v>24</v>
      </c>
      <c r="D149" s="3" t="s">
        <v>7</v>
      </c>
      <c r="E149">
        <v>2261</v>
      </c>
      <c r="F149" s="7">
        <v>10</v>
      </c>
      <c r="G149" s="7">
        <v>15</v>
      </c>
      <c r="H149" s="7">
        <v>33915</v>
      </c>
      <c r="I149" s="7">
        <v>1356.6</v>
      </c>
      <c r="J149" s="7">
        <v>32558.400000000001</v>
      </c>
      <c r="K149" s="7">
        <v>22610</v>
      </c>
      <c r="L149" s="7">
        <v>9948.4000000000015</v>
      </c>
      <c r="M149" s="5">
        <v>41609</v>
      </c>
      <c r="N149" s="6">
        <v>12</v>
      </c>
      <c r="O149" s="3" t="s">
        <v>57</v>
      </c>
      <c r="P149" s="8" t="s">
        <v>25</v>
      </c>
    </row>
    <row r="150" spans="1:16" x14ac:dyDescent="0.3">
      <c r="A150" t="s">
        <v>17</v>
      </c>
      <c r="B150" t="s">
        <v>30</v>
      </c>
      <c r="C150" s="3" t="s">
        <v>34</v>
      </c>
      <c r="D150" s="3" t="s">
        <v>7</v>
      </c>
      <c r="E150">
        <v>1778</v>
      </c>
      <c r="F150" s="7">
        <v>260</v>
      </c>
      <c r="G150" s="7">
        <v>350</v>
      </c>
      <c r="H150" s="7">
        <v>622300</v>
      </c>
      <c r="I150" s="7">
        <v>24892</v>
      </c>
      <c r="J150" s="7">
        <v>597408</v>
      </c>
      <c r="K150" s="7">
        <v>462280</v>
      </c>
      <c r="L150" s="7">
        <v>135128</v>
      </c>
      <c r="M150" s="5">
        <v>41609</v>
      </c>
      <c r="N150" s="6">
        <v>12</v>
      </c>
      <c r="O150" s="3" t="s">
        <v>57</v>
      </c>
      <c r="P150" s="8" t="s">
        <v>25</v>
      </c>
    </row>
    <row r="151" spans="1:16" x14ac:dyDescent="0.3">
      <c r="A151" t="s">
        <v>26</v>
      </c>
      <c r="B151" t="s">
        <v>27</v>
      </c>
      <c r="C151" s="3" t="s">
        <v>19</v>
      </c>
      <c r="D151" s="3" t="s">
        <v>8</v>
      </c>
      <c r="E151">
        <v>1100</v>
      </c>
      <c r="F151" s="7">
        <v>5</v>
      </c>
      <c r="G151" s="7">
        <v>300</v>
      </c>
      <c r="H151" s="7">
        <v>330000</v>
      </c>
      <c r="I151" s="7">
        <v>16500</v>
      </c>
      <c r="J151" s="7">
        <v>313500</v>
      </c>
      <c r="K151" s="7">
        <v>275000</v>
      </c>
      <c r="L151" s="7">
        <v>38500</v>
      </c>
      <c r="M151" s="5">
        <v>41609</v>
      </c>
      <c r="N151" s="6">
        <v>12</v>
      </c>
      <c r="O151" s="3" t="s">
        <v>57</v>
      </c>
      <c r="P151" s="8" t="s">
        <v>25</v>
      </c>
    </row>
    <row r="152" spans="1:16" x14ac:dyDescent="0.3">
      <c r="A152" t="s">
        <v>17</v>
      </c>
      <c r="B152" t="s">
        <v>30</v>
      </c>
      <c r="C152" s="3" t="s">
        <v>24</v>
      </c>
      <c r="D152" s="3" t="s">
        <v>8</v>
      </c>
      <c r="E152">
        <v>1802</v>
      </c>
      <c r="F152" s="7">
        <v>10</v>
      </c>
      <c r="G152" s="7">
        <v>20</v>
      </c>
      <c r="H152" s="7">
        <v>36040</v>
      </c>
      <c r="I152" s="7">
        <v>1802</v>
      </c>
      <c r="J152" s="7">
        <v>34238</v>
      </c>
      <c r="K152" s="7">
        <v>18020</v>
      </c>
      <c r="L152" s="7">
        <v>16218</v>
      </c>
      <c r="M152" s="5">
        <v>41609</v>
      </c>
      <c r="N152" s="6">
        <v>12</v>
      </c>
      <c r="O152" s="3" t="s">
        <v>57</v>
      </c>
      <c r="P152" s="8" t="s">
        <v>25</v>
      </c>
    </row>
    <row r="153" spans="1:16" x14ac:dyDescent="0.3">
      <c r="A153" t="s">
        <v>17</v>
      </c>
      <c r="B153" t="s">
        <v>23</v>
      </c>
      <c r="C153" s="3" t="s">
        <v>24</v>
      </c>
      <c r="D153" s="3" t="s">
        <v>8</v>
      </c>
      <c r="E153">
        <v>2136</v>
      </c>
      <c r="F153" s="7">
        <v>10</v>
      </c>
      <c r="G153" s="7">
        <v>7</v>
      </c>
      <c r="H153" s="7">
        <v>14952</v>
      </c>
      <c r="I153" s="7">
        <v>747.6</v>
      </c>
      <c r="J153" s="7">
        <v>14204.4</v>
      </c>
      <c r="K153" s="7">
        <v>10680</v>
      </c>
      <c r="L153" s="7">
        <v>3524.3999999999996</v>
      </c>
      <c r="M153" s="5">
        <v>41609</v>
      </c>
      <c r="N153" s="6">
        <v>12</v>
      </c>
      <c r="O153" s="3" t="s">
        <v>57</v>
      </c>
      <c r="P153" s="8" t="s">
        <v>25</v>
      </c>
    </row>
    <row r="154" spans="1:16" x14ac:dyDescent="0.3">
      <c r="A154" t="s">
        <v>22</v>
      </c>
      <c r="B154" t="s">
        <v>18</v>
      </c>
      <c r="C154" s="3" t="s">
        <v>24</v>
      </c>
      <c r="D154" s="3" t="s">
        <v>8</v>
      </c>
      <c r="E154">
        <v>2116</v>
      </c>
      <c r="F154" s="7">
        <v>10</v>
      </c>
      <c r="G154" s="7">
        <v>15</v>
      </c>
      <c r="H154" s="7">
        <v>31740</v>
      </c>
      <c r="I154" s="7">
        <v>1587</v>
      </c>
      <c r="J154" s="7">
        <v>30153</v>
      </c>
      <c r="K154" s="7">
        <v>21160</v>
      </c>
      <c r="L154" s="7">
        <v>8993</v>
      </c>
      <c r="M154" s="5">
        <v>41609</v>
      </c>
      <c r="N154" s="6">
        <v>12</v>
      </c>
      <c r="O154" s="3" t="s">
        <v>57</v>
      </c>
      <c r="P154" s="8" t="s">
        <v>25</v>
      </c>
    </row>
    <row r="155" spans="1:16" x14ac:dyDescent="0.3">
      <c r="A155" t="s">
        <v>17</v>
      </c>
      <c r="B155" t="s">
        <v>23</v>
      </c>
      <c r="C155" s="3" t="s">
        <v>35</v>
      </c>
      <c r="D155" s="3" t="s">
        <v>8</v>
      </c>
      <c r="E155">
        <v>1033</v>
      </c>
      <c r="F155" s="7">
        <v>120</v>
      </c>
      <c r="G155" s="7">
        <v>20</v>
      </c>
      <c r="H155" s="7">
        <v>20660</v>
      </c>
      <c r="I155" s="7">
        <v>1033</v>
      </c>
      <c r="J155" s="7">
        <v>19627</v>
      </c>
      <c r="K155" s="7">
        <v>10330</v>
      </c>
      <c r="L155" s="7">
        <v>9297</v>
      </c>
      <c r="M155" s="5">
        <v>41609</v>
      </c>
      <c r="N155" s="6">
        <v>12</v>
      </c>
      <c r="O155" s="3" t="s">
        <v>57</v>
      </c>
      <c r="P155" s="8" t="s">
        <v>25</v>
      </c>
    </row>
    <row r="156" spans="1:16" x14ac:dyDescent="0.3">
      <c r="A156" t="s">
        <v>32</v>
      </c>
      <c r="B156" t="s">
        <v>18</v>
      </c>
      <c r="C156" s="3" t="s">
        <v>31</v>
      </c>
      <c r="D156" s="3" t="s">
        <v>8</v>
      </c>
      <c r="E156">
        <v>887</v>
      </c>
      <c r="F156" s="7">
        <v>3</v>
      </c>
      <c r="G156" s="7">
        <v>125</v>
      </c>
      <c r="H156" s="7">
        <v>110875</v>
      </c>
      <c r="I156" s="7">
        <v>6652.5</v>
      </c>
      <c r="J156" s="7">
        <v>104222.5</v>
      </c>
      <c r="K156" s="7">
        <v>106440</v>
      </c>
      <c r="L156" s="7">
        <v>-2217.5</v>
      </c>
      <c r="M156" s="5">
        <v>41609</v>
      </c>
      <c r="N156" s="6">
        <v>12</v>
      </c>
      <c r="O156" s="3" t="s">
        <v>57</v>
      </c>
      <c r="P156" s="8" t="s">
        <v>25</v>
      </c>
    </row>
    <row r="157" spans="1:16" x14ac:dyDescent="0.3">
      <c r="A157" t="s">
        <v>26</v>
      </c>
      <c r="B157" t="s">
        <v>30</v>
      </c>
      <c r="C157" s="3" t="s">
        <v>28</v>
      </c>
      <c r="D157" s="3" t="s">
        <v>8</v>
      </c>
      <c r="E157">
        <v>2436</v>
      </c>
      <c r="F157" s="7">
        <v>250</v>
      </c>
      <c r="G157" s="7">
        <v>300</v>
      </c>
      <c r="H157" s="7">
        <v>730800</v>
      </c>
      <c r="I157" s="7">
        <v>43848</v>
      </c>
      <c r="J157" s="7">
        <v>686952</v>
      </c>
      <c r="K157" s="7">
        <v>609000</v>
      </c>
      <c r="L157" s="7">
        <v>77952</v>
      </c>
      <c r="M157" s="5">
        <v>41609</v>
      </c>
      <c r="N157" s="6">
        <v>12</v>
      </c>
      <c r="O157" s="3" t="s">
        <v>57</v>
      </c>
      <c r="P157" s="8" t="s">
        <v>25</v>
      </c>
    </row>
    <row r="158" spans="1:16" x14ac:dyDescent="0.3">
      <c r="A158" t="s">
        <v>17</v>
      </c>
      <c r="B158" t="s">
        <v>18</v>
      </c>
      <c r="C158" s="3" t="s">
        <v>24</v>
      </c>
      <c r="D158" s="3" t="s">
        <v>8</v>
      </c>
      <c r="E158">
        <v>2125</v>
      </c>
      <c r="F158" s="7">
        <v>10</v>
      </c>
      <c r="G158" s="7">
        <v>7</v>
      </c>
      <c r="H158" s="7">
        <v>14875</v>
      </c>
      <c r="I158" s="7">
        <v>1041.25</v>
      </c>
      <c r="J158" s="7">
        <v>13833.75</v>
      </c>
      <c r="K158" s="7">
        <v>10625</v>
      </c>
      <c r="L158" s="7">
        <v>3208.75</v>
      </c>
      <c r="M158" s="5">
        <v>41609</v>
      </c>
      <c r="N158" s="6">
        <v>12</v>
      </c>
      <c r="O158" s="3" t="s">
        <v>57</v>
      </c>
      <c r="P158" s="8" t="s">
        <v>25</v>
      </c>
    </row>
    <row r="159" spans="1:16" x14ac:dyDescent="0.3">
      <c r="A159" t="s">
        <v>17</v>
      </c>
      <c r="B159" t="s">
        <v>33</v>
      </c>
      <c r="C159" s="3" t="s">
        <v>35</v>
      </c>
      <c r="D159" s="3" t="s">
        <v>8</v>
      </c>
      <c r="E159">
        <v>1421</v>
      </c>
      <c r="F159" s="7">
        <v>120</v>
      </c>
      <c r="G159" s="7">
        <v>20</v>
      </c>
      <c r="H159" s="7">
        <v>28420</v>
      </c>
      <c r="I159" s="7">
        <v>1989.4</v>
      </c>
      <c r="J159" s="7">
        <v>26430.6</v>
      </c>
      <c r="K159" s="7">
        <v>14210</v>
      </c>
      <c r="L159" s="7">
        <v>12220.599999999999</v>
      </c>
      <c r="M159" s="5">
        <v>41609</v>
      </c>
      <c r="N159" s="6">
        <v>12</v>
      </c>
      <c r="O159" s="3" t="s">
        <v>57</v>
      </c>
      <c r="P159" s="8" t="s">
        <v>25</v>
      </c>
    </row>
    <row r="160" spans="1:16" x14ac:dyDescent="0.3">
      <c r="A160" t="s">
        <v>17</v>
      </c>
      <c r="B160" t="s">
        <v>18</v>
      </c>
      <c r="C160" s="3" t="s">
        <v>35</v>
      </c>
      <c r="D160" s="3" t="s">
        <v>8</v>
      </c>
      <c r="E160">
        <v>588</v>
      </c>
      <c r="F160" s="7">
        <v>120</v>
      </c>
      <c r="G160" s="7">
        <v>20</v>
      </c>
      <c r="H160" s="7">
        <v>11760</v>
      </c>
      <c r="I160" s="7">
        <v>823.2</v>
      </c>
      <c r="J160" s="7">
        <v>10936.8</v>
      </c>
      <c r="K160" s="7">
        <v>5880</v>
      </c>
      <c r="L160" s="7">
        <v>5056.7999999999993</v>
      </c>
      <c r="M160" s="5">
        <v>41609</v>
      </c>
      <c r="N160" s="6">
        <v>12</v>
      </c>
      <c r="O160" s="3" t="s">
        <v>57</v>
      </c>
      <c r="P160" s="8" t="s">
        <v>25</v>
      </c>
    </row>
    <row r="161" spans="1:16" x14ac:dyDescent="0.3">
      <c r="A161" t="s">
        <v>17</v>
      </c>
      <c r="B161" t="s">
        <v>27</v>
      </c>
      <c r="C161" s="3" t="s">
        <v>24</v>
      </c>
      <c r="D161" s="3" t="s">
        <v>8</v>
      </c>
      <c r="E161">
        <v>1946</v>
      </c>
      <c r="F161" s="7">
        <v>10</v>
      </c>
      <c r="G161" s="7">
        <v>7</v>
      </c>
      <c r="H161" s="7">
        <v>13622</v>
      </c>
      <c r="I161" s="7">
        <v>1089.76</v>
      </c>
      <c r="J161" s="7">
        <v>12532.24</v>
      </c>
      <c r="K161" s="7">
        <v>9730</v>
      </c>
      <c r="L161" s="7">
        <v>2802.24</v>
      </c>
      <c r="M161" s="5">
        <v>41609</v>
      </c>
      <c r="N161" s="6">
        <v>12</v>
      </c>
      <c r="O161" s="3" t="s">
        <v>57</v>
      </c>
      <c r="P161" s="8" t="s">
        <v>25</v>
      </c>
    </row>
    <row r="162" spans="1:16" x14ac:dyDescent="0.3">
      <c r="A162" t="s">
        <v>26</v>
      </c>
      <c r="B162" t="s">
        <v>33</v>
      </c>
      <c r="C162" s="3" t="s">
        <v>28</v>
      </c>
      <c r="D162" s="3" t="s">
        <v>8</v>
      </c>
      <c r="E162">
        <v>808</v>
      </c>
      <c r="F162" s="7">
        <v>250</v>
      </c>
      <c r="G162" s="7">
        <v>300</v>
      </c>
      <c r="H162" s="7">
        <v>242400</v>
      </c>
      <c r="I162" s="7">
        <v>19392</v>
      </c>
      <c r="J162" s="7">
        <v>223008</v>
      </c>
      <c r="K162" s="7">
        <v>202000</v>
      </c>
      <c r="L162" s="7">
        <v>21008</v>
      </c>
      <c r="M162" s="5">
        <v>41609</v>
      </c>
      <c r="N162" s="6">
        <v>12</v>
      </c>
      <c r="O162" s="3" t="s">
        <v>57</v>
      </c>
      <c r="P162" s="8" t="s">
        <v>25</v>
      </c>
    </row>
    <row r="163" spans="1:16" x14ac:dyDescent="0.3">
      <c r="A163" t="s">
        <v>29</v>
      </c>
      <c r="B163" t="s">
        <v>27</v>
      </c>
      <c r="C163" s="3" t="s">
        <v>34</v>
      </c>
      <c r="D163" s="3" t="s">
        <v>8</v>
      </c>
      <c r="E163">
        <v>1375</v>
      </c>
      <c r="F163" s="7">
        <v>260</v>
      </c>
      <c r="G163" s="7">
        <v>12</v>
      </c>
      <c r="H163" s="7">
        <v>16500</v>
      </c>
      <c r="I163" s="7">
        <v>1320</v>
      </c>
      <c r="J163" s="7">
        <v>15180</v>
      </c>
      <c r="K163" s="7">
        <v>4125</v>
      </c>
      <c r="L163" s="7">
        <v>11055</v>
      </c>
      <c r="M163" s="5">
        <v>41609</v>
      </c>
      <c r="N163" s="6">
        <v>12</v>
      </c>
      <c r="O163" s="3" t="s">
        <v>57</v>
      </c>
      <c r="P163" s="8" t="s">
        <v>25</v>
      </c>
    </row>
    <row r="164" spans="1:16" x14ac:dyDescent="0.3">
      <c r="A164" t="s">
        <v>17</v>
      </c>
      <c r="B164" t="s">
        <v>30</v>
      </c>
      <c r="C164" s="3" t="s">
        <v>19</v>
      </c>
      <c r="D164" s="3" t="s">
        <v>8</v>
      </c>
      <c r="E164">
        <v>1611</v>
      </c>
      <c r="F164" s="7">
        <v>5</v>
      </c>
      <c r="G164" s="7">
        <v>7</v>
      </c>
      <c r="H164" s="7">
        <v>11277</v>
      </c>
      <c r="I164" s="7">
        <v>1014.93</v>
      </c>
      <c r="J164" s="7">
        <v>10262.07</v>
      </c>
      <c r="K164" s="7">
        <v>8055</v>
      </c>
      <c r="L164" s="7">
        <v>2207.0699999999997</v>
      </c>
      <c r="M164" s="5">
        <v>41609</v>
      </c>
      <c r="N164" s="6">
        <v>12</v>
      </c>
      <c r="O164" s="3" t="s">
        <v>57</v>
      </c>
      <c r="P164" s="8" t="s">
        <v>25</v>
      </c>
    </row>
    <row r="165" spans="1:16" x14ac:dyDescent="0.3">
      <c r="A165" t="s">
        <v>26</v>
      </c>
      <c r="B165" t="s">
        <v>18</v>
      </c>
      <c r="C165" s="3" t="s">
        <v>19</v>
      </c>
      <c r="D165" s="3" t="s">
        <v>8</v>
      </c>
      <c r="E165">
        <v>334</v>
      </c>
      <c r="F165" s="7">
        <v>5</v>
      </c>
      <c r="G165" s="7">
        <v>300</v>
      </c>
      <c r="H165" s="7">
        <v>100200</v>
      </c>
      <c r="I165" s="7">
        <v>9018</v>
      </c>
      <c r="J165" s="7">
        <v>91182</v>
      </c>
      <c r="K165" s="7">
        <v>83500</v>
      </c>
      <c r="L165" s="7">
        <v>7682</v>
      </c>
      <c r="M165" s="5">
        <v>41609</v>
      </c>
      <c r="N165" s="6">
        <v>12</v>
      </c>
      <c r="O165" s="3" t="s">
        <v>57</v>
      </c>
      <c r="P165" s="8" t="s">
        <v>25</v>
      </c>
    </row>
    <row r="166" spans="1:16" x14ac:dyDescent="0.3">
      <c r="A166" t="s">
        <v>29</v>
      </c>
      <c r="B166" t="s">
        <v>23</v>
      </c>
      <c r="C166" s="3" t="s">
        <v>34</v>
      </c>
      <c r="D166" s="3" t="s">
        <v>8</v>
      </c>
      <c r="E166">
        <v>306</v>
      </c>
      <c r="F166" s="7">
        <v>260</v>
      </c>
      <c r="G166" s="7">
        <v>12</v>
      </c>
      <c r="H166" s="7">
        <v>3672</v>
      </c>
      <c r="I166" s="7">
        <v>330.48</v>
      </c>
      <c r="J166" s="7">
        <v>3341.52</v>
      </c>
      <c r="K166" s="7">
        <v>918</v>
      </c>
      <c r="L166" s="7">
        <v>2423.52</v>
      </c>
      <c r="M166" s="5">
        <v>41609</v>
      </c>
      <c r="N166" s="6">
        <v>12</v>
      </c>
      <c r="O166" s="3" t="s">
        <v>57</v>
      </c>
      <c r="P166" s="8" t="s">
        <v>25</v>
      </c>
    </row>
    <row r="167" spans="1:16" x14ac:dyDescent="0.3">
      <c r="A167" t="s">
        <v>32</v>
      </c>
      <c r="B167" t="s">
        <v>23</v>
      </c>
      <c r="C167" s="3" t="s">
        <v>31</v>
      </c>
      <c r="D167" s="3" t="s">
        <v>9</v>
      </c>
      <c r="E167">
        <v>1482</v>
      </c>
      <c r="F167" s="7">
        <v>3</v>
      </c>
      <c r="G167" s="7">
        <v>125</v>
      </c>
      <c r="H167" s="7">
        <v>185250</v>
      </c>
      <c r="I167" s="7">
        <v>18525</v>
      </c>
      <c r="J167" s="7">
        <v>166725</v>
      </c>
      <c r="K167" s="7">
        <v>177840</v>
      </c>
      <c r="L167" s="7">
        <v>-11115</v>
      </c>
      <c r="M167" s="5">
        <v>41609</v>
      </c>
      <c r="N167" s="6">
        <v>12</v>
      </c>
      <c r="O167" s="3" t="s">
        <v>57</v>
      </c>
      <c r="P167" s="8" t="s">
        <v>25</v>
      </c>
    </row>
    <row r="168" spans="1:16" x14ac:dyDescent="0.3">
      <c r="A168" t="s">
        <v>32</v>
      </c>
      <c r="B168" t="s">
        <v>30</v>
      </c>
      <c r="C168" s="3" t="s">
        <v>35</v>
      </c>
      <c r="D168" s="3" t="s">
        <v>9</v>
      </c>
      <c r="E168">
        <v>1916</v>
      </c>
      <c r="F168" s="7">
        <v>120</v>
      </c>
      <c r="G168" s="7">
        <v>125</v>
      </c>
      <c r="H168" s="7">
        <v>239500</v>
      </c>
      <c r="I168" s="7">
        <v>23950</v>
      </c>
      <c r="J168" s="7">
        <v>215550</v>
      </c>
      <c r="K168" s="7">
        <v>229920</v>
      </c>
      <c r="L168" s="7">
        <v>-14370</v>
      </c>
      <c r="M168" s="5">
        <v>41609</v>
      </c>
      <c r="N168" s="6">
        <v>12</v>
      </c>
      <c r="O168" s="3" t="s">
        <v>57</v>
      </c>
      <c r="P168" s="8" t="s">
        <v>25</v>
      </c>
    </row>
    <row r="169" spans="1:16" x14ac:dyDescent="0.3">
      <c r="A169" t="s">
        <v>17</v>
      </c>
      <c r="B169" t="s">
        <v>18</v>
      </c>
      <c r="C169" s="3" t="s">
        <v>28</v>
      </c>
      <c r="D169" s="3" t="s">
        <v>9</v>
      </c>
      <c r="E169">
        <v>1870</v>
      </c>
      <c r="F169" s="7">
        <v>250</v>
      </c>
      <c r="G169" s="7">
        <v>350</v>
      </c>
      <c r="H169" s="7">
        <v>654500</v>
      </c>
      <c r="I169" s="7">
        <v>65450</v>
      </c>
      <c r="J169" s="7">
        <v>589050</v>
      </c>
      <c r="K169" s="7">
        <v>486200</v>
      </c>
      <c r="L169" s="7">
        <v>102850</v>
      </c>
      <c r="M169" s="5">
        <v>41609</v>
      </c>
      <c r="N169" s="6">
        <v>12</v>
      </c>
      <c r="O169" s="3" t="s">
        <v>57</v>
      </c>
      <c r="P169" s="8" t="s">
        <v>25</v>
      </c>
    </row>
    <row r="170" spans="1:16" x14ac:dyDescent="0.3">
      <c r="A170" t="s">
        <v>26</v>
      </c>
      <c r="B170" t="s">
        <v>23</v>
      </c>
      <c r="C170" s="3" t="s">
        <v>19</v>
      </c>
      <c r="D170" s="3" t="s">
        <v>9</v>
      </c>
      <c r="E170">
        <v>1186</v>
      </c>
      <c r="F170" s="7">
        <v>5</v>
      </c>
      <c r="G170" s="7">
        <v>300</v>
      </c>
      <c r="H170" s="7">
        <v>355800</v>
      </c>
      <c r="I170" s="7">
        <v>42696</v>
      </c>
      <c r="J170" s="7">
        <v>313104</v>
      </c>
      <c r="K170" s="7">
        <v>296500</v>
      </c>
      <c r="L170" s="7">
        <v>16604</v>
      </c>
      <c r="M170" s="5">
        <v>41609</v>
      </c>
      <c r="N170" s="6">
        <v>12</v>
      </c>
      <c r="O170" s="3" t="s">
        <v>57</v>
      </c>
      <c r="P170" s="8" t="s">
        <v>25</v>
      </c>
    </row>
    <row r="171" spans="1:16" x14ac:dyDescent="0.3">
      <c r="A171" t="s">
        <v>22</v>
      </c>
      <c r="B171" t="s">
        <v>27</v>
      </c>
      <c r="C171" s="3" t="s">
        <v>24</v>
      </c>
      <c r="D171" s="3" t="s">
        <v>9</v>
      </c>
      <c r="E171">
        <v>380</v>
      </c>
      <c r="F171" s="7">
        <v>10</v>
      </c>
      <c r="G171" s="7">
        <v>15</v>
      </c>
      <c r="H171" s="7">
        <v>5700</v>
      </c>
      <c r="I171" s="7">
        <v>684</v>
      </c>
      <c r="J171" s="7">
        <v>5016</v>
      </c>
      <c r="K171" s="7">
        <v>3800</v>
      </c>
      <c r="L171" s="7">
        <v>1216</v>
      </c>
      <c r="M171" s="5">
        <v>41609</v>
      </c>
      <c r="N171" s="6">
        <v>12</v>
      </c>
      <c r="O171" s="3" t="s">
        <v>57</v>
      </c>
      <c r="P171" s="8" t="s">
        <v>25</v>
      </c>
    </row>
    <row r="172" spans="1:16" x14ac:dyDescent="0.3">
      <c r="A172" t="s">
        <v>29</v>
      </c>
      <c r="B172" t="s">
        <v>18</v>
      </c>
      <c r="C172" s="3" t="s">
        <v>34</v>
      </c>
      <c r="D172" s="3" t="s">
        <v>9</v>
      </c>
      <c r="E172">
        <v>1770</v>
      </c>
      <c r="F172" s="7">
        <v>260</v>
      </c>
      <c r="G172" s="7">
        <v>12</v>
      </c>
      <c r="H172" s="7">
        <v>21240</v>
      </c>
      <c r="I172" s="7">
        <v>2761.2</v>
      </c>
      <c r="J172" s="7">
        <v>18478.8</v>
      </c>
      <c r="K172" s="7">
        <v>5310</v>
      </c>
      <c r="L172" s="7">
        <v>13168.8</v>
      </c>
      <c r="M172" s="5">
        <v>41609</v>
      </c>
      <c r="N172" s="6">
        <v>12</v>
      </c>
      <c r="O172" s="3" t="s">
        <v>57</v>
      </c>
      <c r="P172" s="8" t="s">
        <v>25</v>
      </c>
    </row>
    <row r="173" spans="1:16" x14ac:dyDescent="0.3">
      <c r="A173" t="s">
        <v>29</v>
      </c>
      <c r="B173" t="s">
        <v>33</v>
      </c>
      <c r="C173" s="3" t="s">
        <v>34</v>
      </c>
      <c r="D173" s="3" t="s">
        <v>9</v>
      </c>
      <c r="E173">
        <v>2015</v>
      </c>
      <c r="F173" s="7">
        <v>260</v>
      </c>
      <c r="G173" s="7">
        <v>12</v>
      </c>
      <c r="H173" s="7">
        <v>24180</v>
      </c>
      <c r="I173" s="7">
        <v>3385.2</v>
      </c>
      <c r="J173" s="7">
        <v>20794.8</v>
      </c>
      <c r="K173" s="7">
        <v>6045</v>
      </c>
      <c r="L173" s="7">
        <v>14749.8</v>
      </c>
      <c r="M173" s="5">
        <v>41609</v>
      </c>
      <c r="N173" s="6">
        <v>12</v>
      </c>
      <c r="O173" s="3" t="s">
        <v>57</v>
      </c>
      <c r="P173" s="8" t="s">
        <v>25</v>
      </c>
    </row>
    <row r="174" spans="1:16" x14ac:dyDescent="0.3">
      <c r="A174" t="s">
        <v>32</v>
      </c>
      <c r="B174" t="s">
        <v>27</v>
      </c>
      <c r="C174" s="3" t="s">
        <v>31</v>
      </c>
      <c r="D174" s="3" t="s">
        <v>9</v>
      </c>
      <c r="E174">
        <v>2821</v>
      </c>
      <c r="F174" s="7">
        <v>3</v>
      </c>
      <c r="G174" s="7">
        <v>125</v>
      </c>
      <c r="H174" s="7">
        <v>352625</v>
      </c>
      <c r="I174" s="7">
        <v>49367.5</v>
      </c>
      <c r="J174" s="7">
        <v>303257.5</v>
      </c>
      <c r="K174" s="7">
        <v>338520</v>
      </c>
      <c r="L174" s="7">
        <v>-35262.5</v>
      </c>
      <c r="M174" s="5">
        <v>41609</v>
      </c>
      <c r="N174" s="6">
        <v>12</v>
      </c>
      <c r="O174" s="3" t="s">
        <v>57</v>
      </c>
      <c r="P174" s="8" t="s">
        <v>25</v>
      </c>
    </row>
    <row r="175" spans="1:16" x14ac:dyDescent="0.3">
      <c r="A175" t="s">
        <v>17</v>
      </c>
      <c r="B175" t="s">
        <v>23</v>
      </c>
      <c r="C175" s="3" t="s">
        <v>28</v>
      </c>
      <c r="D175" s="3" t="s">
        <v>9</v>
      </c>
      <c r="E175">
        <v>1281</v>
      </c>
      <c r="F175" s="7">
        <v>250</v>
      </c>
      <c r="G175" s="7">
        <v>350</v>
      </c>
      <c r="H175" s="7">
        <v>448350</v>
      </c>
      <c r="I175" s="7">
        <v>62769</v>
      </c>
      <c r="J175" s="7">
        <v>385581</v>
      </c>
      <c r="K175" s="7">
        <v>333060</v>
      </c>
      <c r="L175" s="7">
        <v>52521</v>
      </c>
      <c r="M175" s="5">
        <v>41609</v>
      </c>
      <c r="N175" s="6">
        <v>12</v>
      </c>
      <c r="O175" s="3" t="s">
        <v>57</v>
      </c>
      <c r="P175" s="8" t="s">
        <v>25</v>
      </c>
    </row>
    <row r="176" spans="1:16" x14ac:dyDescent="0.3">
      <c r="A176" t="s">
        <v>32</v>
      </c>
      <c r="B176" t="s">
        <v>33</v>
      </c>
      <c r="C176" s="3" t="s">
        <v>35</v>
      </c>
      <c r="D176" s="3" t="s">
        <v>9</v>
      </c>
      <c r="E176">
        <v>2438</v>
      </c>
      <c r="F176" s="7">
        <v>120</v>
      </c>
      <c r="G176" s="7">
        <v>125</v>
      </c>
      <c r="H176" s="7">
        <v>304750</v>
      </c>
      <c r="I176" s="7">
        <v>45712.5</v>
      </c>
      <c r="J176" s="7">
        <v>259037.5</v>
      </c>
      <c r="K176" s="7">
        <v>292560</v>
      </c>
      <c r="L176" s="7">
        <v>-33522.5</v>
      </c>
      <c r="M176" s="5">
        <v>41609</v>
      </c>
      <c r="N176" s="6">
        <v>12</v>
      </c>
      <c r="O176" s="3" t="s">
        <v>57</v>
      </c>
      <c r="P176" s="8" t="s">
        <v>25</v>
      </c>
    </row>
    <row r="177" spans="1:16" x14ac:dyDescent="0.3">
      <c r="A177" t="s">
        <v>17</v>
      </c>
      <c r="B177" t="s">
        <v>30</v>
      </c>
      <c r="C177" s="3" t="s">
        <v>31</v>
      </c>
      <c r="D177" s="3" t="s">
        <v>20</v>
      </c>
      <c r="E177">
        <v>1618.5</v>
      </c>
      <c r="F177" s="7">
        <v>3</v>
      </c>
      <c r="G177" s="7">
        <v>20</v>
      </c>
      <c r="H177" s="7">
        <v>32370</v>
      </c>
      <c r="I177" s="7">
        <v>0</v>
      </c>
      <c r="J177" s="7">
        <v>32370</v>
      </c>
      <c r="K177" s="7">
        <v>16185</v>
      </c>
      <c r="L177" s="7">
        <v>16185</v>
      </c>
      <c r="M177" s="5">
        <v>41640</v>
      </c>
      <c r="N177" s="6">
        <v>1</v>
      </c>
      <c r="O177" s="3" t="s">
        <v>59</v>
      </c>
      <c r="P177" s="8" t="s">
        <v>21</v>
      </c>
    </row>
    <row r="178" spans="1:16" x14ac:dyDescent="0.3">
      <c r="A178" t="s">
        <v>17</v>
      </c>
      <c r="B178" t="s">
        <v>18</v>
      </c>
      <c r="C178" s="3" t="s">
        <v>31</v>
      </c>
      <c r="D178" s="3" t="s">
        <v>20</v>
      </c>
      <c r="E178">
        <v>1321</v>
      </c>
      <c r="F178" s="7">
        <v>3</v>
      </c>
      <c r="G178" s="7">
        <v>20</v>
      </c>
      <c r="H178" s="7">
        <v>26420</v>
      </c>
      <c r="I178" s="7">
        <v>0</v>
      </c>
      <c r="J178" s="7">
        <v>26420</v>
      </c>
      <c r="K178" s="7">
        <v>13210</v>
      </c>
      <c r="L178" s="7">
        <v>13210</v>
      </c>
      <c r="M178" s="5">
        <v>41640</v>
      </c>
      <c r="N178" s="6">
        <v>1</v>
      </c>
      <c r="O178" s="3" t="s">
        <v>59</v>
      </c>
      <c r="P178" s="8" t="s">
        <v>21</v>
      </c>
    </row>
    <row r="179" spans="1:16" x14ac:dyDescent="0.3">
      <c r="A179" t="s">
        <v>17</v>
      </c>
      <c r="B179" t="s">
        <v>27</v>
      </c>
      <c r="C179" s="3" t="s">
        <v>35</v>
      </c>
      <c r="D179" s="3" t="s">
        <v>20</v>
      </c>
      <c r="E179">
        <v>1493</v>
      </c>
      <c r="F179" s="7">
        <v>120</v>
      </c>
      <c r="G179" s="7">
        <v>7</v>
      </c>
      <c r="H179" s="7">
        <v>10451</v>
      </c>
      <c r="I179" s="7">
        <v>0</v>
      </c>
      <c r="J179" s="7">
        <v>10451</v>
      </c>
      <c r="K179" s="7">
        <v>7465</v>
      </c>
      <c r="L179" s="7">
        <v>2986</v>
      </c>
      <c r="M179" s="5">
        <v>41640</v>
      </c>
      <c r="N179" s="6">
        <v>1</v>
      </c>
      <c r="O179" s="3" t="s">
        <v>59</v>
      </c>
      <c r="P179" s="8" t="s">
        <v>21</v>
      </c>
    </row>
    <row r="180" spans="1:16" x14ac:dyDescent="0.3">
      <c r="A180" t="s">
        <v>17</v>
      </c>
      <c r="B180" t="s">
        <v>23</v>
      </c>
      <c r="C180" s="3" t="s">
        <v>24</v>
      </c>
      <c r="D180" s="3" t="s">
        <v>7</v>
      </c>
      <c r="E180">
        <v>3945</v>
      </c>
      <c r="F180" s="7">
        <v>10</v>
      </c>
      <c r="G180" s="7">
        <v>7</v>
      </c>
      <c r="H180" s="7">
        <v>27615</v>
      </c>
      <c r="I180" s="7">
        <v>276.14999999999998</v>
      </c>
      <c r="J180" s="7">
        <v>27338.850000000002</v>
      </c>
      <c r="K180" s="7">
        <v>19725</v>
      </c>
      <c r="L180" s="7">
        <v>7613.8500000000022</v>
      </c>
      <c r="M180" s="5">
        <v>41640</v>
      </c>
      <c r="N180" s="6">
        <v>1</v>
      </c>
      <c r="O180" s="3" t="s">
        <v>59</v>
      </c>
      <c r="P180" s="8" t="s">
        <v>21</v>
      </c>
    </row>
    <row r="181" spans="1:16" x14ac:dyDescent="0.3">
      <c r="A181" t="s">
        <v>26</v>
      </c>
      <c r="B181" t="s">
        <v>23</v>
      </c>
      <c r="C181" s="3" t="s">
        <v>24</v>
      </c>
      <c r="D181" s="3" t="s">
        <v>7</v>
      </c>
      <c r="E181">
        <v>2434.5</v>
      </c>
      <c r="F181" s="7">
        <v>10</v>
      </c>
      <c r="G181" s="7">
        <v>300</v>
      </c>
      <c r="H181" s="7">
        <v>730350</v>
      </c>
      <c r="I181" s="7">
        <v>21910.5</v>
      </c>
      <c r="J181" s="7">
        <v>708439.5</v>
      </c>
      <c r="K181" s="7">
        <v>608625</v>
      </c>
      <c r="L181" s="7">
        <v>99814.5</v>
      </c>
      <c r="M181" s="5">
        <v>41640</v>
      </c>
      <c r="N181" s="6">
        <v>1</v>
      </c>
      <c r="O181" s="3" t="s">
        <v>59</v>
      </c>
      <c r="P181" s="8" t="s">
        <v>21</v>
      </c>
    </row>
    <row r="182" spans="1:16" x14ac:dyDescent="0.3">
      <c r="A182" t="s">
        <v>29</v>
      </c>
      <c r="B182" t="s">
        <v>18</v>
      </c>
      <c r="C182" s="3" t="s">
        <v>28</v>
      </c>
      <c r="D182" s="3" t="s">
        <v>7</v>
      </c>
      <c r="E182">
        <v>2479</v>
      </c>
      <c r="F182" s="7">
        <v>250</v>
      </c>
      <c r="G182" s="7">
        <v>12</v>
      </c>
      <c r="H182" s="7">
        <v>29748</v>
      </c>
      <c r="I182" s="7">
        <v>892.44</v>
      </c>
      <c r="J182" s="7">
        <v>28855.56</v>
      </c>
      <c r="K182" s="7">
        <v>7437</v>
      </c>
      <c r="L182" s="7">
        <v>21418.560000000001</v>
      </c>
      <c r="M182" s="5">
        <v>41640</v>
      </c>
      <c r="N182" s="6">
        <v>1</v>
      </c>
      <c r="O182" s="3" t="s">
        <v>59</v>
      </c>
      <c r="P182" s="8" t="s">
        <v>21</v>
      </c>
    </row>
    <row r="183" spans="1:16" x14ac:dyDescent="0.3">
      <c r="A183" t="s">
        <v>17</v>
      </c>
      <c r="B183" t="s">
        <v>30</v>
      </c>
      <c r="C183" s="3" t="s">
        <v>24</v>
      </c>
      <c r="D183" s="3" t="s">
        <v>7</v>
      </c>
      <c r="E183">
        <v>4251</v>
      </c>
      <c r="F183" s="7">
        <v>10</v>
      </c>
      <c r="G183" s="7">
        <v>7</v>
      </c>
      <c r="H183" s="7">
        <v>29757</v>
      </c>
      <c r="I183" s="7">
        <v>1190.28</v>
      </c>
      <c r="J183" s="7">
        <v>28566.720000000001</v>
      </c>
      <c r="K183" s="7">
        <v>21255</v>
      </c>
      <c r="L183" s="7">
        <v>7311.7199999999993</v>
      </c>
      <c r="M183" s="5">
        <v>41640</v>
      </c>
      <c r="N183" s="6">
        <v>1</v>
      </c>
      <c r="O183" s="3" t="s">
        <v>59</v>
      </c>
      <c r="P183" s="8" t="s">
        <v>21</v>
      </c>
    </row>
    <row r="184" spans="1:16" x14ac:dyDescent="0.3">
      <c r="A184" t="s">
        <v>17</v>
      </c>
      <c r="B184" t="s">
        <v>18</v>
      </c>
      <c r="C184" s="3" t="s">
        <v>24</v>
      </c>
      <c r="D184" s="3" t="s">
        <v>8</v>
      </c>
      <c r="E184">
        <v>1372</v>
      </c>
      <c r="F184" s="7">
        <v>10</v>
      </c>
      <c r="G184" s="7">
        <v>7</v>
      </c>
      <c r="H184" s="7">
        <v>9604</v>
      </c>
      <c r="I184" s="7">
        <v>480.2</v>
      </c>
      <c r="J184" s="7">
        <v>9123.7999999999993</v>
      </c>
      <c r="K184" s="7">
        <v>6860</v>
      </c>
      <c r="L184" s="7">
        <v>2263.7999999999993</v>
      </c>
      <c r="M184" s="5">
        <v>41640</v>
      </c>
      <c r="N184" s="6">
        <v>1</v>
      </c>
      <c r="O184" s="3" t="s">
        <v>59</v>
      </c>
      <c r="P184" s="8" t="s">
        <v>21</v>
      </c>
    </row>
    <row r="185" spans="1:16" x14ac:dyDescent="0.3">
      <c r="A185" t="s">
        <v>17</v>
      </c>
      <c r="B185" t="s">
        <v>23</v>
      </c>
      <c r="C185" s="3" t="s">
        <v>19</v>
      </c>
      <c r="D185" s="3" t="s">
        <v>8</v>
      </c>
      <c r="E185">
        <v>1384.5</v>
      </c>
      <c r="F185" s="7">
        <v>5</v>
      </c>
      <c r="G185" s="7">
        <v>350</v>
      </c>
      <c r="H185" s="7">
        <v>484575</v>
      </c>
      <c r="I185" s="7">
        <v>24228.75</v>
      </c>
      <c r="J185" s="7">
        <v>460346.25</v>
      </c>
      <c r="K185" s="7">
        <v>359970</v>
      </c>
      <c r="L185" s="7">
        <v>100376.25</v>
      </c>
      <c r="M185" s="5">
        <v>41640</v>
      </c>
      <c r="N185" s="6">
        <v>1</v>
      </c>
      <c r="O185" s="3" t="s">
        <v>59</v>
      </c>
      <c r="P185" s="8" t="s">
        <v>21</v>
      </c>
    </row>
    <row r="186" spans="1:16" x14ac:dyDescent="0.3">
      <c r="A186" t="s">
        <v>22</v>
      </c>
      <c r="B186" t="s">
        <v>33</v>
      </c>
      <c r="C186" s="3" t="s">
        <v>35</v>
      </c>
      <c r="D186" s="3" t="s">
        <v>8</v>
      </c>
      <c r="E186">
        <v>555</v>
      </c>
      <c r="F186" s="7">
        <v>120</v>
      </c>
      <c r="G186" s="7">
        <v>15</v>
      </c>
      <c r="H186" s="7">
        <v>8325</v>
      </c>
      <c r="I186" s="7">
        <v>416.25</v>
      </c>
      <c r="J186" s="7">
        <v>7908.75</v>
      </c>
      <c r="K186" s="7">
        <v>5550</v>
      </c>
      <c r="L186" s="7">
        <v>2358.75</v>
      </c>
      <c r="M186" s="5">
        <v>41640</v>
      </c>
      <c r="N186" s="6">
        <v>1</v>
      </c>
      <c r="O186" s="3" t="s">
        <v>59</v>
      </c>
      <c r="P186" s="8" t="s">
        <v>21</v>
      </c>
    </row>
    <row r="187" spans="1:16" x14ac:dyDescent="0.3">
      <c r="A187" t="s">
        <v>22</v>
      </c>
      <c r="B187" t="s">
        <v>27</v>
      </c>
      <c r="C187" s="3" t="s">
        <v>35</v>
      </c>
      <c r="D187" s="3" t="s">
        <v>8</v>
      </c>
      <c r="E187">
        <v>2861</v>
      </c>
      <c r="F187" s="7">
        <v>120</v>
      </c>
      <c r="G187" s="7">
        <v>15</v>
      </c>
      <c r="H187" s="7">
        <v>42915</v>
      </c>
      <c r="I187" s="7">
        <v>2145.75</v>
      </c>
      <c r="J187" s="7">
        <v>40769.25</v>
      </c>
      <c r="K187" s="7">
        <v>28610</v>
      </c>
      <c r="L187" s="7">
        <v>12159.25</v>
      </c>
      <c r="M187" s="5">
        <v>41640</v>
      </c>
      <c r="N187" s="6">
        <v>1</v>
      </c>
      <c r="O187" s="3" t="s">
        <v>59</v>
      </c>
      <c r="P187" s="8" t="s">
        <v>21</v>
      </c>
    </row>
    <row r="188" spans="1:16" x14ac:dyDescent="0.3">
      <c r="A188" t="s">
        <v>17</v>
      </c>
      <c r="B188" t="s">
        <v>33</v>
      </c>
      <c r="C188" s="3" t="s">
        <v>31</v>
      </c>
      <c r="D188" s="3" t="s">
        <v>8</v>
      </c>
      <c r="E188">
        <v>1117.5</v>
      </c>
      <c r="F188" s="7">
        <v>3</v>
      </c>
      <c r="G188" s="7">
        <v>20</v>
      </c>
      <c r="H188" s="7">
        <v>22350</v>
      </c>
      <c r="I188" s="7">
        <v>1341</v>
      </c>
      <c r="J188" s="7">
        <v>21009</v>
      </c>
      <c r="K188" s="7">
        <v>11175</v>
      </c>
      <c r="L188" s="7">
        <v>9834</v>
      </c>
      <c r="M188" s="5">
        <v>41640</v>
      </c>
      <c r="N188" s="6">
        <v>1</v>
      </c>
      <c r="O188" s="3" t="s">
        <v>59</v>
      </c>
      <c r="P188" s="8" t="s">
        <v>21</v>
      </c>
    </row>
    <row r="189" spans="1:16" x14ac:dyDescent="0.3">
      <c r="A189" t="s">
        <v>32</v>
      </c>
      <c r="B189" t="s">
        <v>23</v>
      </c>
      <c r="C189" s="3" t="s">
        <v>34</v>
      </c>
      <c r="D189" s="3" t="s">
        <v>8</v>
      </c>
      <c r="E189">
        <v>1987.5</v>
      </c>
      <c r="F189" s="7">
        <v>260</v>
      </c>
      <c r="G189" s="7">
        <v>125</v>
      </c>
      <c r="H189" s="7">
        <v>248437.5</v>
      </c>
      <c r="I189" s="7">
        <v>14906.25</v>
      </c>
      <c r="J189" s="7">
        <v>233531.25</v>
      </c>
      <c r="K189" s="7">
        <v>238500</v>
      </c>
      <c r="L189" s="7">
        <v>-4968.75</v>
      </c>
      <c r="M189" s="5">
        <v>41640</v>
      </c>
      <c r="N189" s="6">
        <v>1</v>
      </c>
      <c r="O189" s="3" t="s">
        <v>59</v>
      </c>
      <c r="P189" s="8" t="s">
        <v>21</v>
      </c>
    </row>
    <row r="190" spans="1:16" x14ac:dyDescent="0.3">
      <c r="A190" t="s">
        <v>29</v>
      </c>
      <c r="B190" t="s">
        <v>27</v>
      </c>
      <c r="C190" s="3" t="s">
        <v>19</v>
      </c>
      <c r="D190" s="3" t="s">
        <v>8</v>
      </c>
      <c r="E190">
        <v>2340</v>
      </c>
      <c r="F190" s="7">
        <v>5</v>
      </c>
      <c r="G190" s="7">
        <v>12</v>
      </c>
      <c r="H190" s="7">
        <v>28080</v>
      </c>
      <c r="I190" s="7">
        <v>1965.6</v>
      </c>
      <c r="J190" s="7">
        <v>26114.400000000001</v>
      </c>
      <c r="K190" s="7">
        <v>7020</v>
      </c>
      <c r="L190" s="7">
        <v>19094.400000000001</v>
      </c>
      <c r="M190" s="5">
        <v>41640</v>
      </c>
      <c r="N190" s="6">
        <v>1</v>
      </c>
      <c r="O190" s="3" t="s">
        <v>59</v>
      </c>
      <c r="P190" s="8" t="s">
        <v>21</v>
      </c>
    </row>
    <row r="191" spans="1:16" x14ac:dyDescent="0.3">
      <c r="A191" t="s">
        <v>29</v>
      </c>
      <c r="B191" t="s">
        <v>30</v>
      </c>
      <c r="C191" s="3" t="s">
        <v>28</v>
      </c>
      <c r="D191" s="3" t="s">
        <v>8</v>
      </c>
      <c r="E191">
        <v>3244.5</v>
      </c>
      <c r="F191" s="7">
        <v>250</v>
      </c>
      <c r="G191" s="7">
        <v>12</v>
      </c>
      <c r="H191" s="7">
        <v>38934</v>
      </c>
      <c r="I191" s="7">
        <v>2725.38</v>
      </c>
      <c r="J191" s="7">
        <v>36208.620000000003</v>
      </c>
      <c r="K191" s="7">
        <v>9733.5</v>
      </c>
      <c r="L191" s="7">
        <v>26475.120000000003</v>
      </c>
      <c r="M191" s="5">
        <v>41640</v>
      </c>
      <c r="N191" s="6">
        <v>1</v>
      </c>
      <c r="O191" s="3" t="s">
        <v>59</v>
      </c>
      <c r="P191" s="8" t="s">
        <v>21</v>
      </c>
    </row>
    <row r="192" spans="1:16" x14ac:dyDescent="0.3">
      <c r="A192" t="s">
        <v>26</v>
      </c>
      <c r="B192" t="s">
        <v>27</v>
      </c>
      <c r="C192" s="3" t="s">
        <v>24</v>
      </c>
      <c r="D192" s="3" t="s">
        <v>8</v>
      </c>
      <c r="E192">
        <v>2565</v>
      </c>
      <c r="F192" s="7">
        <v>10</v>
      </c>
      <c r="G192" s="7">
        <v>300</v>
      </c>
      <c r="H192" s="7">
        <v>769500</v>
      </c>
      <c r="I192" s="7">
        <v>69255</v>
      </c>
      <c r="J192" s="7">
        <v>700245</v>
      </c>
      <c r="K192" s="7">
        <v>641250</v>
      </c>
      <c r="L192" s="7">
        <v>58995</v>
      </c>
      <c r="M192" s="5">
        <v>41640</v>
      </c>
      <c r="N192" s="6">
        <v>1</v>
      </c>
      <c r="O192" s="3" t="s">
        <v>59</v>
      </c>
      <c r="P192" s="8" t="s">
        <v>21</v>
      </c>
    </row>
    <row r="193" spans="1:16" x14ac:dyDescent="0.3">
      <c r="A193" t="s">
        <v>17</v>
      </c>
      <c r="B193" t="s">
        <v>27</v>
      </c>
      <c r="C193" s="3" t="s">
        <v>24</v>
      </c>
      <c r="D193" s="3" t="s">
        <v>8</v>
      </c>
      <c r="E193">
        <v>2417</v>
      </c>
      <c r="F193" s="7">
        <v>10</v>
      </c>
      <c r="G193" s="7">
        <v>350</v>
      </c>
      <c r="H193" s="7">
        <v>845950</v>
      </c>
      <c r="I193" s="7">
        <v>76135.5</v>
      </c>
      <c r="J193" s="7">
        <v>769814.5</v>
      </c>
      <c r="K193" s="7">
        <v>628420</v>
      </c>
      <c r="L193" s="7">
        <v>141394.5</v>
      </c>
      <c r="M193" s="5">
        <v>41640</v>
      </c>
      <c r="N193" s="6">
        <v>1</v>
      </c>
      <c r="O193" s="3" t="s">
        <v>59</v>
      </c>
      <c r="P193" s="8" t="s">
        <v>21</v>
      </c>
    </row>
    <row r="194" spans="1:16" x14ac:dyDescent="0.3">
      <c r="A194" t="s">
        <v>29</v>
      </c>
      <c r="B194" t="s">
        <v>33</v>
      </c>
      <c r="C194" s="3" t="s">
        <v>28</v>
      </c>
      <c r="D194" s="3" t="s">
        <v>8</v>
      </c>
      <c r="E194">
        <v>1956</v>
      </c>
      <c r="F194" s="7">
        <v>250</v>
      </c>
      <c r="G194" s="7">
        <v>12</v>
      </c>
      <c r="H194" s="7">
        <v>23472</v>
      </c>
      <c r="I194" s="7">
        <v>2112.48</v>
      </c>
      <c r="J194" s="7">
        <v>21359.52</v>
      </c>
      <c r="K194" s="7">
        <v>5868</v>
      </c>
      <c r="L194" s="7">
        <v>15491.52</v>
      </c>
      <c r="M194" s="5">
        <v>41640</v>
      </c>
      <c r="N194" s="6">
        <v>1</v>
      </c>
      <c r="O194" s="3" t="s">
        <v>59</v>
      </c>
      <c r="P194" s="8" t="s">
        <v>21</v>
      </c>
    </row>
    <row r="195" spans="1:16" x14ac:dyDescent="0.3">
      <c r="A195" t="s">
        <v>22</v>
      </c>
      <c r="B195" t="s">
        <v>18</v>
      </c>
      <c r="C195" s="3" t="s">
        <v>35</v>
      </c>
      <c r="D195" s="3" t="s">
        <v>9</v>
      </c>
      <c r="E195">
        <v>681</v>
      </c>
      <c r="F195" s="7">
        <v>120</v>
      </c>
      <c r="G195" s="7">
        <v>15</v>
      </c>
      <c r="H195" s="7">
        <v>10215</v>
      </c>
      <c r="I195" s="7">
        <v>1021.5</v>
      </c>
      <c r="J195" s="7">
        <v>9193.5</v>
      </c>
      <c r="K195" s="7">
        <v>6810</v>
      </c>
      <c r="L195" s="7">
        <v>2383.5</v>
      </c>
      <c r="M195" s="5">
        <v>41640</v>
      </c>
      <c r="N195" s="6">
        <v>1</v>
      </c>
      <c r="O195" s="3" t="s">
        <v>59</v>
      </c>
      <c r="P195" s="8" t="s">
        <v>21</v>
      </c>
    </row>
    <row r="196" spans="1:16" x14ac:dyDescent="0.3">
      <c r="A196" t="s">
        <v>32</v>
      </c>
      <c r="B196" t="s">
        <v>33</v>
      </c>
      <c r="C196" s="3" t="s">
        <v>34</v>
      </c>
      <c r="D196" s="3" t="s">
        <v>9</v>
      </c>
      <c r="E196">
        <v>579</v>
      </c>
      <c r="F196" s="7">
        <v>260</v>
      </c>
      <c r="G196" s="7">
        <v>125</v>
      </c>
      <c r="H196" s="7">
        <v>72375</v>
      </c>
      <c r="I196" s="7">
        <v>7237.5</v>
      </c>
      <c r="J196" s="7">
        <v>65137.5</v>
      </c>
      <c r="K196" s="7">
        <v>69480</v>
      </c>
      <c r="L196" s="7">
        <v>-4342.5</v>
      </c>
      <c r="M196" s="5">
        <v>41640</v>
      </c>
      <c r="N196" s="6">
        <v>1</v>
      </c>
      <c r="O196" s="3" t="s">
        <v>59</v>
      </c>
      <c r="P196" s="8" t="s">
        <v>21</v>
      </c>
    </row>
    <row r="197" spans="1:16" x14ac:dyDescent="0.3">
      <c r="A197" t="s">
        <v>22</v>
      </c>
      <c r="B197" t="s">
        <v>30</v>
      </c>
      <c r="C197" s="3" t="s">
        <v>35</v>
      </c>
      <c r="D197" s="3" t="s">
        <v>9</v>
      </c>
      <c r="E197">
        <v>384</v>
      </c>
      <c r="F197" s="7">
        <v>120</v>
      </c>
      <c r="G197" s="7">
        <v>15</v>
      </c>
      <c r="H197" s="7">
        <v>5760</v>
      </c>
      <c r="I197" s="7">
        <v>633.59999999999991</v>
      </c>
      <c r="J197" s="7">
        <v>5126.3999999999996</v>
      </c>
      <c r="K197" s="7">
        <v>3840</v>
      </c>
      <c r="L197" s="7">
        <v>1286.3999999999999</v>
      </c>
      <c r="M197" s="5">
        <v>41640</v>
      </c>
      <c r="N197" s="6">
        <v>1</v>
      </c>
      <c r="O197" s="3" t="s">
        <v>59</v>
      </c>
      <c r="P197" s="8" t="s">
        <v>21</v>
      </c>
    </row>
    <row r="198" spans="1:16" x14ac:dyDescent="0.3">
      <c r="A198" t="s">
        <v>17</v>
      </c>
      <c r="B198" t="s">
        <v>18</v>
      </c>
      <c r="C198" s="3" t="s">
        <v>19</v>
      </c>
      <c r="D198" s="3" t="s">
        <v>9</v>
      </c>
      <c r="E198">
        <v>766</v>
      </c>
      <c r="F198" s="7">
        <v>5</v>
      </c>
      <c r="G198" s="7">
        <v>350</v>
      </c>
      <c r="H198" s="7">
        <v>268100</v>
      </c>
      <c r="I198" s="7">
        <v>29491</v>
      </c>
      <c r="J198" s="7">
        <v>238609</v>
      </c>
      <c r="K198" s="7">
        <v>199160</v>
      </c>
      <c r="L198" s="7">
        <v>39449</v>
      </c>
      <c r="M198" s="5">
        <v>41640</v>
      </c>
      <c r="N198" s="6">
        <v>1</v>
      </c>
      <c r="O198" s="3" t="s">
        <v>59</v>
      </c>
      <c r="P198" s="8" t="s">
        <v>21</v>
      </c>
    </row>
    <row r="199" spans="1:16" x14ac:dyDescent="0.3">
      <c r="A199" t="s">
        <v>26</v>
      </c>
      <c r="B199" t="s">
        <v>30</v>
      </c>
      <c r="C199" s="3" t="s">
        <v>24</v>
      </c>
      <c r="D199" s="3" t="s">
        <v>9</v>
      </c>
      <c r="E199">
        <v>873</v>
      </c>
      <c r="F199" s="7">
        <v>10</v>
      </c>
      <c r="G199" s="7">
        <v>300</v>
      </c>
      <c r="H199" s="7">
        <v>261900</v>
      </c>
      <c r="I199" s="7">
        <v>28809</v>
      </c>
      <c r="J199" s="7">
        <v>233091</v>
      </c>
      <c r="K199" s="7">
        <v>218250</v>
      </c>
      <c r="L199" s="7">
        <v>14841</v>
      </c>
      <c r="M199" s="5">
        <v>41640</v>
      </c>
      <c r="N199" s="6">
        <v>1</v>
      </c>
      <c r="O199" s="3" t="s">
        <v>59</v>
      </c>
      <c r="P199" s="8" t="s">
        <v>21</v>
      </c>
    </row>
    <row r="200" spans="1:16" x14ac:dyDescent="0.3">
      <c r="A200" t="s">
        <v>29</v>
      </c>
      <c r="B200" t="s">
        <v>23</v>
      </c>
      <c r="C200" s="3" t="s">
        <v>28</v>
      </c>
      <c r="D200" s="3" t="s">
        <v>9</v>
      </c>
      <c r="E200">
        <v>1734</v>
      </c>
      <c r="F200" s="7">
        <v>250</v>
      </c>
      <c r="G200" s="7">
        <v>12</v>
      </c>
      <c r="H200" s="7">
        <v>20808</v>
      </c>
      <c r="I200" s="7">
        <v>2288.88</v>
      </c>
      <c r="J200" s="7">
        <v>18519.12</v>
      </c>
      <c r="K200" s="7">
        <v>5202</v>
      </c>
      <c r="L200" s="7">
        <v>13317.119999999999</v>
      </c>
      <c r="M200" s="5">
        <v>41640</v>
      </c>
      <c r="N200" s="6">
        <v>1</v>
      </c>
      <c r="O200" s="3" t="s">
        <v>59</v>
      </c>
      <c r="P200" s="8" t="s">
        <v>21</v>
      </c>
    </row>
    <row r="201" spans="1:16" x14ac:dyDescent="0.3">
      <c r="A201" t="s">
        <v>32</v>
      </c>
      <c r="B201" t="s">
        <v>27</v>
      </c>
      <c r="C201" s="3" t="s">
        <v>28</v>
      </c>
      <c r="D201" s="3" t="s">
        <v>9</v>
      </c>
      <c r="E201">
        <v>554</v>
      </c>
      <c r="F201" s="7">
        <v>250</v>
      </c>
      <c r="G201" s="7">
        <v>125</v>
      </c>
      <c r="H201" s="7">
        <v>69250</v>
      </c>
      <c r="I201" s="7">
        <v>7617.5</v>
      </c>
      <c r="J201" s="7">
        <v>61632.5</v>
      </c>
      <c r="K201" s="7">
        <v>66480</v>
      </c>
      <c r="L201" s="7">
        <v>-4847.5</v>
      </c>
      <c r="M201" s="5">
        <v>41640</v>
      </c>
      <c r="N201" s="6">
        <v>1</v>
      </c>
      <c r="O201" s="3" t="s">
        <v>59</v>
      </c>
      <c r="P201" s="8" t="s">
        <v>21</v>
      </c>
    </row>
    <row r="202" spans="1:16" x14ac:dyDescent="0.3">
      <c r="A202" t="s">
        <v>32</v>
      </c>
      <c r="B202" t="s">
        <v>18</v>
      </c>
      <c r="C202" s="3" t="s">
        <v>34</v>
      </c>
      <c r="D202" s="3" t="s">
        <v>9</v>
      </c>
      <c r="E202">
        <v>3165</v>
      </c>
      <c r="F202" s="7">
        <v>260</v>
      </c>
      <c r="G202" s="7">
        <v>125</v>
      </c>
      <c r="H202" s="7">
        <v>395625</v>
      </c>
      <c r="I202" s="7">
        <v>43518.75</v>
      </c>
      <c r="J202" s="7">
        <v>352106.25</v>
      </c>
      <c r="K202" s="7">
        <v>379800</v>
      </c>
      <c r="L202" s="7">
        <v>-27693.75</v>
      </c>
      <c r="M202" s="5">
        <v>41640</v>
      </c>
      <c r="N202" s="6">
        <v>1</v>
      </c>
      <c r="O202" s="3" t="s">
        <v>59</v>
      </c>
      <c r="P202" s="8" t="s">
        <v>21</v>
      </c>
    </row>
    <row r="203" spans="1:16" x14ac:dyDescent="0.3">
      <c r="A203" t="s">
        <v>17</v>
      </c>
      <c r="B203" t="s">
        <v>27</v>
      </c>
      <c r="C203" s="3" t="s">
        <v>34</v>
      </c>
      <c r="D203" s="3" t="s">
        <v>9</v>
      </c>
      <c r="E203">
        <v>2629</v>
      </c>
      <c r="F203" s="7">
        <v>260</v>
      </c>
      <c r="G203" s="7">
        <v>20</v>
      </c>
      <c r="H203" s="7">
        <v>52580</v>
      </c>
      <c r="I203" s="7">
        <v>5783.8</v>
      </c>
      <c r="J203" s="7">
        <v>46796.2</v>
      </c>
      <c r="K203" s="7">
        <v>26290</v>
      </c>
      <c r="L203" s="7">
        <v>20506.199999999997</v>
      </c>
      <c r="M203" s="5">
        <v>41640</v>
      </c>
      <c r="N203" s="6">
        <v>1</v>
      </c>
      <c r="O203" s="3" t="s">
        <v>59</v>
      </c>
      <c r="P203" s="8" t="s">
        <v>21</v>
      </c>
    </row>
    <row r="204" spans="1:16" x14ac:dyDescent="0.3">
      <c r="A204" t="s">
        <v>26</v>
      </c>
      <c r="B204" t="s">
        <v>33</v>
      </c>
      <c r="C204" s="3" t="s">
        <v>24</v>
      </c>
      <c r="D204" s="3" t="s">
        <v>9</v>
      </c>
      <c r="E204">
        <v>3495</v>
      </c>
      <c r="F204" s="7">
        <v>10</v>
      </c>
      <c r="G204" s="7">
        <v>300</v>
      </c>
      <c r="H204" s="7">
        <v>1048500</v>
      </c>
      <c r="I204" s="7">
        <v>125820</v>
      </c>
      <c r="J204" s="7">
        <v>922680</v>
      </c>
      <c r="K204" s="7">
        <v>873750</v>
      </c>
      <c r="L204" s="7">
        <v>48930</v>
      </c>
      <c r="M204" s="5">
        <v>41640</v>
      </c>
      <c r="N204" s="6">
        <v>1</v>
      </c>
      <c r="O204" s="3" t="s">
        <v>59</v>
      </c>
      <c r="P204" s="8" t="s">
        <v>21</v>
      </c>
    </row>
    <row r="205" spans="1:16" x14ac:dyDescent="0.3">
      <c r="A205" t="s">
        <v>17</v>
      </c>
      <c r="B205" t="s">
        <v>23</v>
      </c>
      <c r="C205" s="3" t="s">
        <v>31</v>
      </c>
      <c r="D205" s="3" t="s">
        <v>9</v>
      </c>
      <c r="E205">
        <v>2521.5</v>
      </c>
      <c r="F205" s="7">
        <v>3</v>
      </c>
      <c r="G205" s="7">
        <v>20</v>
      </c>
      <c r="H205" s="7">
        <v>50430</v>
      </c>
      <c r="I205" s="7">
        <v>6051.6</v>
      </c>
      <c r="J205" s="7">
        <v>44378.399999999994</v>
      </c>
      <c r="K205" s="7">
        <v>25215</v>
      </c>
      <c r="L205" s="7">
        <v>19163.399999999998</v>
      </c>
      <c r="M205" s="5">
        <v>41640</v>
      </c>
      <c r="N205" s="6">
        <v>1</v>
      </c>
      <c r="O205" s="3" t="s">
        <v>59</v>
      </c>
      <c r="P205" s="8" t="s">
        <v>21</v>
      </c>
    </row>
    <row r="206" spans="1:16" x14ac:dyDescent="0.3">
      <c r="A206" t="s">
        <v>17</v>
      </c>
      <c r="B206" t="s">
        <v>33</v>
      </c>
      <c r="C206" s="3" t="s">
        <v>19</v>
      </c>
      <c r="D206" s="3" t="s">
        <v>9</v>
      </c>
      <c r="E206">
        <v>982.5</v>
      </c>
      <c r="F206" s="7">
        <v>5</v>
      </c>
      <c r="G206" s="7">
        <v>350</v>
      </c>
      <c r="H206" s="7">
        <v>343875</v>
      </c>
      <c r="I206" s="7">
        <v>44703.75</v>
      </c>
      <c r="J206" s="7">
        <v>299171.25</v>
      </c>
      <c r="K206" s="7">
        <v>255450</v>
      </c>
      <c r="L206" s="7">
        <v>43721.25</v>
      </c>
      <c r="M206" s="5">
        <v>41640</v>
      </c>
      <c r="N206" s="6">
        <v>1</v>
      </c>
      <c r="O206" s="3" t="s">
        <v>59</v>
      </c>
      <c r="P206" s="8" t="s">
        <v>21</v>
      </c>
    </row>
    <row r="207" spans="1:16" x14ac:dyDescent="0.3">
      <c r="A207" t="s">
        <v>17</v>
      </c>
      <c r="B207" t="s">
        <v>33</v>
      </c>
      <c r="C207" s="3" t="s">
        <v>24</v>
      </c>
      <c r="D207" s="3" t="s">
        <v>9</v>
      </c>
      <c r="E207">
        <v>1438.5</v>
      </c>
      <c r="F207" s="7">
        <v>10</v>
      </c>
      <c r="G207" s="7">
        <v>7</v>
      </c>
      <c r="H207" s="7">
        <v>10069.5</v>
      </c>
      <c r="I207" s="7">
        <v>1309.0350000000001</v>
      </c>
      <c r="J207" s="7">
        <v>8760.4650000000001</v>
      </c>
      <c r="K207" s="7">
        <v>7192.5</v>
      </c>
      <c r="L207" s="7">
        <v>1567.9649999999992</v>
      </c>
      <c r="M207" s="5">
        <v>41640</v>
      </c>
      <c r="N207" s="6">
        <v>1</v>
      </c>
      <c r="O207" s="3" t="s">
        <v>59</v>
      </c>
      <c r="P207" s="8" t="s">
        <v>21</v>
      </c>
    </row>
    <row r="208" spans="1:16" x14ac:dyDescent="0.3">
      <c r="A208" t="s">
        <v>26</v>
      </c>
      <c r="B208" t="s">
        <v>18</v>
      </c>
      <c r="C208" s="3" t="s">
        <v>24</v>
      </c>
      <c r="D208" s="3" t="s">
        <v>9</v>
      </c>
      <c r="E208">
        <v>807</v>
      </c>
      <c r="F208" s="7">
        <v>10</v>
      </c>
      <c r="G208" s="7">
        <v>300</v>
      </c>
      <c r="H208" s="7">
        <v>242100</v>
      </c>
      <c r="I208" s="7">
        <v>31473</v>
      </c>
      <c r="J208" s="7">
        <v>210627</v>
      </c>
      <c r="K208" s="7">
        <v>201750</v>
      </c>
      <c r="L208" s="7">
        <v>8877</v>
      </c>
      <c r="M208" s="5">
        <v>41640</v>
      </c>
      <c r="N208" s="6">
        <v>1</v>
      </c>
      <c r="O208" s="3" t="s">
        <v>59</v>
      </c>
      <c r="P208" s="8" t="s">
        <v>21</v>
      </c>
    </row>
    <row r="209" spans="1:16" x14ac:dyDescent="0.3">
      <c r="A209" t="s">
        <v>22</v>
      </c>
      <c r="B209" t="s">
        <v>23</v>
      </c>
      <c r="C209" s="3" t="s">
        <v>35</v>
      </c>
      <c r="D209" s="3" t="s">
        <v>9</v>
      </c>
      <c r="E209">
        <v>3997.5</v>
      </c>
      <c r="F209" s="7">
        <v>120</v>
      </c>
      <c r="G209" s="7">
        <v>15</v>
      </c>
      <c r="H209" s="7">
        <v>59962.5</v>
      </c>
      <c r="I209" s="7">
        <v>7795.125</v>
      </c>
      <c r="J209" s="7">
        <v>52167.375</v>
      </c>
      <c r="K209" s="7">
        <v>39975</v>
      </c>
      <c r="L209" s="7">
        <v>12192.375</v>
      </c>
      <c r="M209" s="5">
        <v>41640</v>
      </c>
      <c r="N209" s="6">
        <v>1</v>
      </c>
      <c r="O209" s="3" t="s">
        <v>59</v>
      </c>
      <c r="P209" s="8" t="s">
        <v>21</v>
      </c>
    </row>
    <row r="210" spans="1:16" x14ac:dyDescent="0.3">
      <c r="A210" t="s">
        <v>32</v>
      </c>
      <c r="B210" t="s">
        <v>30</v>
      </c>
      <c r="C210" s="3" t="s">
        <v>34</v>
      </c>
      <c r="D210" s="3" t="s">
        <v>9</v>
      </c>
      <c r="E210">
        <v>1659</v>
      </c>
      <c r="F210" s="7">
        <v>260</v>
      </c>
      <c r="G210" s="7">
        <v>125</v>
      </c>
      <c r="H210" s="7">
        <v>207375</v>
      </c>
      <c r="I210" s="7">
        <v>26958.75</v>
      </c>
      <c r="J210" s="7">
        <v>180416.25</v>
      </c>
      <c r="K210" s="7">
        <v>199080</v>
      </c>
      <c r="L210" s="7">
        <v>-18663.75</v>
      </c>
      <c r="M210" s="5">
        <v>41640</v>
      </c>
      <c r="N210" s="6">
        <v>1</v>
      </c>
      <c r="O210" s="3" t="s">
        <v>59</v>
      </c>
      <c r="P210" s="8" t="s">
        <v>21</v>
      </c>
    </row>
    <row r="211" spans="1:16" x14ac:dyDescent="0.3">
      <c r="A211" t="s">
        <v>17</v>
      </c>
      <c r="B211" t="s">
        <v>30</v>
      </c>
      <c r="C211" s="3" t="s">
        <v>19</v>
      </c>
      <c r="D211" s="3" t="s">
        <v>9</v>
      </c>
      <c r="E211">
        <v>2227.5</v>
      </c>
      <c r="F211" s="7">
        <v>5</v>
      </c>
      <c r="G211" s="7">
        <v>350</v>
      </c>
      <c r="H211" s="7">
        <v>779625</v>
      </c>
      <c r="I211" s="7">
        <v>109147.5</v>
      </c>
      <c r="J211" s="7">
        <v>670477.5</v>
      </c>
      <c r="K211" s="7">
        <v>579150</v>
      </c>
      <c r="L211" s="7">
        <v>91327.5</v>
      </c>
      <c r="M211" s="5">
        <v>41640</v>
      </c>
      <c r="N211" s="6">
        <v>1</v>
      </c>
      <c r="O211" s="3" t="s">
        <v>59</v>
      </c>
      <c r="P211" s="8" t="s">
        <v>21</v>
      </c>
    </row>
    <row r="212" spans="1:16" x14ac:dyDescent="0.3">
      <c r="A212" t="s">
        <v>17</v>
      </c>
      <c r="B212" t="s">
        <v>30</v>
      </c>
      <c r="C212" s="3" t="s">
        <v>24</v>
      </c>
      <c r="D212" s="3" t="s">
        <v>20</v>
      </c>
      <c r="E212">
        <v>292</v>
      </c>
      <c r="F212" s="7">
        <v>10</v>
      </c>
      <c r="G212" s="7">
        <v>20</v>
      </c>
      <c r="H212" s="7">
        <v>5840</v>
      </c>
      <c r="I212" s="7">
        <v>0</v>
      </c>
      <c r="J212" s="7">
        <v>5840</v>
      </c>
      <c r="K212" s="7">
        <v>2920</v>
      </c>
      <c r="L212" s="7">
        <v>2920</v>
      </c>
      <c r="M212" s="5">
        <v>41671</v>
      </c>
      <c r="N212" s="6">
        <v>2</v>
      </c>
      <c r="O212" s="3" t="s">
        <v>58</v>
      </c>
      <c r="P212" s="8" t="s">
        <v>21</v>
      </c>
    </row>
    <row r="213" spans="1:16" x14ac:dyDescent="0.3">
      <c r="A213" t="s">
        <v>22</v>
      </c>
      <c r="B213" t="s">
        <v>27</v>
      </c>
      <c r="C213" s="3" t="s">
        <v>24</v>
      </c>
      <c r="D213" s="3" t="s">
        <v>20</v>
      </c>
      <c r="E213">
        <v>974</v>
      </c>
      <c r="F213" s="7">
        <v>10</v>
      </c>
      <c r="G213" s="7">
        <v>15</v>
      </c>
      <c r="H213" s="7">
        <v>14610</v>
      </c>
      <c r="I213" s="7">
        <v>0</v>
      </c>
      <c r="J213" s="7">
        <v>14610</v>
      </c>
      <c r="K213" s="7">
        <v>9740</v>
      </c>
      <c r="L213" s="7">
        <v>4870</v>
      </c>
      <c r="M213" s="5">
        <v>41671</v>
      </c>
      <c r="N213" s="6">
        <v>2</v>
      </c>
      <c r="O213" s="3" t="s">
        <v>58</v>
      </c>
      <c r="P213" s="8" t="s">
        <v>21</v>
      </c>
    </row>
    <row r="214" spans="1:16" x14ac:dyDescent="0.3">
      <c r="A214" t="s">
        <v>32</v>
      </c>
      <c r="B214" t="s">
        <v>23</v>
      </c>
      <c r="C214" s="3" t="s">
        <v>35</v>
      </c>
      <c r="D214" s="3" t="s">
        <v>20</v>
      </c>
      <c r="E214">
        <v>1804</v>
      </c>
      <c r="F214" s="7">
        <v>120</v>
      </c>
      <c r="G214" s="7">
        <v>125</v>
      </c>
      <c r="H214" s="7">
        <v>225500</v>
      </c>
      <c r="I214" s="7">
        <v>0</v>
      </c>
      <c r="J214" s="7">
        <v>225500</v>
      </c>
      <c r="K214" s="7">
        <v>216480</v>
      </c>
      <c r="L214" s="7">
        <v>9020</v>
      </c>
      <c r="M214" s="5">
        <v>41671</v>
      </c>
      <c r="N214" s="6">
        <v>2</v>
      </c>
      <c r="O214" s="3" t="s">
        <v>58</v>
      </c>
      <c r="P214" s="8" t="s">
        <v>21</v>
      </c>
    </row>
    <row r="215" spans="1:16" x14ac:dyDescent="0.3">
      <c r="A215" t="s">
        <v>26</v>
      </c>
      <c r="B215" t="s">
        <v>30</v>
      </c>
      <c r="C215" s="3" t="s">
        <v>28</v>
      </c>
      <c r="D215" s="3" t="s">
        <v>20</v>
      </c>
      <c r="E215">
        <v>2001</v>
      </c>
      <c r="F215" s="7">
        <v>250</v>
      </c>
      <c r="G215" s="7">
        <v>300</v>
      </c>
      <c r="H215" s="7">
        <v>600300</v>
      </c>
      <c r="I215" s="7">
        <v>0</v>
      </c>
      <c r="J215" s="7">
        <v>600300</v>
      </c>
      <c r="K215" s="7">
        <v>500250</v>
      </c>
      <c r="L215" s="7">
        <v>100050</v>
      </c>
      <c r="M215" s="5">
        <v>41671</v>
      </c>
      <c r="N215" s="6">
        <v>2</v>
      </c>
      <c r="O215" s="3" t="s">
        <v>58</v>
      </c>
      <c r="P215" s="8" t="s">
        <v>21</v>
      </c>
    </row>
    <row r="216" spans="1:16" x14ac:dyDescent="0.3">
      <c r="A216" t="s">
        <v>17</v>
      </c>
      <c r="B216" t="s">
        <v>23</v>
      </c>
      <c r="C216" s="3" t="s">
        <v>34</v>
      </c>
      <c r="D216" s="3" t="s">
        <v>20</v>
      </c>
      <c r="E216">
        <v>2750</v>
      </c>
      <c r="F216" s="7">
        <v>260</v>
      </c>
      <c r="G216" s="7">
        <v>350</v>
      </c>
      <c r="H216" s="7">
        <v>962500</v>
      </c>
      <c r="I216" s="7">
        <v>0</v>
      </c>
      <c r="J216" s="7">
        <v>962500</v>
      </c>
      <c r="K216" s="7">
        <v>715000</v>
      </c>
      <c r="L216" s="7">
        <v>247500</v>
      </c>
      <c r="M216" s="5">
        <v>41671</v>
      </c>
      <c r="N216" s="6">
        <v>2</v>
      </c>
      <c r="O216" s="3" t="s">
        <v>58</v>
      </c>
      <c r="P216" s="8" t="s">
        <v>21</v>
      </c>
    </row>
    <row r="217" spans="1:16" x14ac:dyDescent="0.3">
      <c r="A217" t="s">
        <v>22</v>
      </c>
      <c r="B217" t="s">
        <v>23</v>
      </c>
      <c r="C217" s="3" t="s">
        <v>24</v>
      </c>
      <c r="D217" s="3" t="s">
        <v>7</v>
      </c>
      <c r="E217">
        <v>2296</v>
      </c>
      <c r="F217" s="7">
        <v>10</v>
      </c>
      <c r="G217" s="7">
        <v>15</v>
      </c>
      <c r="H217" s="7">
        <v>34440</v>
      </c>
      <c r="I217" s="7">
        <v>344.4</v>
      </c>
      <c r="J217" s="7">
        <v>34095.599999999999</v>
      </c>
      <c r="K217" s="7">
        <v>22960</v>
      </c>
      <c r="L217" s="7">
        <v>11135.599999999999</v>
      </c>
      <c r="M217" s="5">
        <v>41671</v>
      </c>
      <c r="N217" s="6">
        <v>2</v>
      </c>
      <c r="O217" s="3" t="s">
        <v>58</v>
      </c>
      <c r="P217" s="8" t="s">
        <v>21</v>
      </c>
    </row>
    <row r="218" spans="1:16" x14ac:dyDescent="0.3">
      <c r="A218" t="s">
        <v>29</v>
      </c>
      <c r="B218" t="s">
        <v>33</v>
      </c>
      <c r="C218" s="3" t="s">
        <v>31</v>
      </c>
      <c r="D218" s="3" t="s">
        <v>7</v>
      </c>
      <c r="E218">
        <v>1858</v>
      </c>
      <c r="F218" s="7">
        <v>3</v>
      </c>
      <c r="G218" s="7">
        <v>12</v>
      </c>
      <c r="H218" s="7">
        <v>22296</v>
      </c>
      <c r="I218" s="7">
        <v>222.96</v>
      </c>
      <c r="J218" s="7">
        <v>22073.040000000001</v>
      </c>
      <c r="K218" s="7">
        <v>5574</v>
      </c>
      <c r="L218" s="7">
        <v>16499.04</v>
      </c>
      <c r="M218" s="5">
        <v>41671</v>
      </c>
      <c r="N218" s="6">
        <v>2</v>
      </c>
      <c r="O218" s="3" t="s">
        <v>58</v>
      </c>
      <c r="P218" s="8" t="s">
        <v>21</v>
      </c>
    </row>
    <row r="219" spans="1:16" x14ac:dyDescent="0.3">
      <c r="A219" t="s">
        <v>22</v>
      </c>
      <c r="B219" t="s">
        <v>33</v>
      </c>
      <c r="C219" s="3" t="s">
        <v>24</v>
      </c>
      <c r="D219" s="3" t="s">
        <v>7</v>
      </c>
      <c r="E219">
        <v>1514</v>
      </c>
      <c r="F219" s="7">
        <v>10</v>
      </c>
      <c r="G219" s="7">
        <v>15</v>
      </c>
      <c r="H219" s="7">
        <v>22710</v>
      </c>
      <c r="I219" s="7">
        <v>227.1</v>
      </c>
      <c r="J219" s="7">
        <v>22482.9</v>
      </c>
      <c r="K219" s="7">
        <v>15140</v>
      </c>
      <c r="L219" s="7">
        <v>7342.9000000000015</v>
      </c>
      <c r="M219" s="5">
        <v>41671</v>
      </c>
      <c r="N219" s="6">
        <v>2</v>
      </c>
      <c r="O219" s="3" t="s">
        <v>58</v>
      </c>
      <c r="P219" s="8" t="s">
        <v>21</v>
      </c>
    </row>
    <row r="220" spans="1:16" x14ac:dyDescent="0.3">
      <c r="A220" t="s">
        <v>22</v>
      </c>
      <c r="B220" t="s">
        <v>30</v>
      </c>
      <c r="C220" s="3" t="s">
        <v>24</v>
      </c>
      <c r="D220" s="3" t="s">
        <v>7</v>
      </c>
      <c r="E220">
        <v>2363</v>
      </c>
      <c r="F220" s="7">
        <v>10</v>
      </c>
      <c r="G220" s="7">
        <v>15</v>
      </c>
      <c r="H220" s="7">
        <v>35445</v>
      </c>
      <c r="I220" s="7">
        <v>708.9</v>
      </c>
      <c r="J220" s="7">
        <v>34736.1</v>
      </c>
      <c r="K220" s="7">
        <v>23630</v>
      </c>
      <c r="L220" s="7">
        <v>11106.099999999999</v>
      </c>
      <c r="M220" s="5">
        <v>41671</v>
      </c>
      <c r="N220" s="6">
        <v>2</v>
      </c>
      <c r="O220" s="3" t="s">
        <v>58</v>
      </c>
      <c r="P220" s="8" t="s">
        <v>21</v>
      </c>
    </row>
    <row r="221" spans="1:16" x14ac:dyDescent="0.3">
      <c r="A221" t="s">
        <v>17</v>
      </c>
      <c r="B221" t="s">
        <v>18</v>
      </c>
      <c r="C221" s="3" t="s">
        <v>19</v>
      </c>
      <c r="D221" s="3" t="s">
        <v>7</v>
      </c>
      <c r="E221">
        <v>1958</v>
      </c>
      <c r="F221" s="7">
        <v>5</v>
      </c>
      <c r="G221" s="7">
        <v>7</v>
      </c>
      <c r="H221" s="7">
        <v>13706</v>
      </c>
      <c r="I221" s="7">
        <v>411.18</v>
      </c>
      <c r="J221" s="7">
        <v>13294.82</v>
      </c>
      <c r="K221" s="7">
        <v>9790</v>
      </c>
      <c r="L221" s="7">
        <v>3504.8199999999997</v>
      </c>
      <c r="M221" s="5">
        <v>41671</v>
      </c>
      <c r="N221" s="6">
        <v>2</v>
      </c>
      <c r="O221" s="3" t="s">
        <v>58</v>
      </c>
      <c r="P221" s="8" t="s">
        <v>21</v>
      </c>
    </row>
    <row r="222" spans="1:16" x14ac:dyDescent="0.3">
      <c r="A222" t="s">
        <v>26</v>
      </c>
      <c r="B222" t="s">
        <v>33</v>
      </c>
      <c r="C222" s="3" t="s">
        <v>28</v>
      </c>
      <c r="D222" s="3" t="s">
        <v>7</v>
      </c>
      <c r="E222">
        <v>2844</v>
      </c>
      <c r="F222" s="7">
        <v>250</v>
      </c>
      <c r="G222" s="7">
        <v>300</v>
      </c>
      <c r="H222" s="7">
        <v>853200</v>
      </c>
      <c r="I222" s="7">
        <v>25596</v>
      </c>
      <c r="J222" s="7">
        <v>827604</v>
      </c>
      <c r="K222" s="7">
        <v>711000</v>
      </c>
      <c r="L222" s="7">
        <v>116604</v>
      </c>
      <c r="M222" s="5">
        <v>41671</v>
      </c>
      <c r="N222" s="6">
        <v>2</v>
      </c>
      <c r="O222" s="3" t="s">
        <v>58</v>
      </c>
      <c r="P222" s="8" t="s">
        <v>21</v>
      </c>
    </row>
    <row r="223" spans="1:16" x14ac:dyDescent="0.3">
      <c r="A223" t="s">
        <v>17</v>
      </c>
      <c r="B223" t="s">
        <v>27</v>
      </c>
      <c r="C223" s="3" t="s">
        <v>34</v>
      </c>
      <c r="D223" s="3" t="s">
        <v>7</v>
      </c>
      <c r="E223">
        <v>1865</v>
      </c>
      <c r="F223" s="7">
        <v>260</v>
      </c>
      <c r="G223" s="7">
        <v>350</v>
      </c>
      <c r="H223" s="7">
        <v>652750</v>
      </c>
      <c r="I223" s="7">
        <v>26110</v>
      </c>
      <c r="J223" s="7">
        <v>626640</v>
      </c>
      <c r="K223" s="7">
        <v>484900</v>
      </c>
      <c r="L223" s="7">
        <v>141740</v>
      </c>
      <c r="M223" s="5">
        <v>41671</v>
      </c>
      <c r="N223" s="6">
        <v>2</v>
      </c>
      <c r="O223" s="3" t="s">
        <v>58</v>
      </c>
      <c r="P223" s="8" t="s">
        <v>21</v>
      </c>
    </row>
    <row r="224" spans="1:16" x14ac:dyDescent="0.3">
      <c r="A224" t="s">
        <v>29</v>
      </c>
      <c r="B224" t="s">
        <v>23</v>
      </c>
      <c r="C224" s="3" t="s">
        <v>31</v>
      </c>
      <c r="D224" s="3" t="s">
        <v>8</v>
      </c>
      <c r="E224">
        <v>1865</v>
      </c>
      <c r="F224" s="7">
        <v>3</v>
      </c>
      <c r="G224" s="7">
        <v>12</v>
      </c>
      <c r="H224" s="7">
        <v>22380</v>
      </c>
      <c r="I224" s="7">
        <v>1119</v>
      </c>
      <c r="J224" s="7">
        <v>21261</v>
      </c>
      <c r="K224" s="7">
        <v>5595</v>
      </c>
      <c r="L224" s="7">
        <v>15666</v>
      </c>
      <c r="M224" s="5">
        <v>41671</v>
      </c>
      <c r="N224" s="6">
        <v>2</v>
      </c>
      <c r="O224" s="3" t="s">
        <v>58</v>
      </c>
      <c r="P224" s="8" t="s">
        <v>21</v>
      </c>
    </row>
    <row r="225" spans="1:16" x14ac:dyDescent="0.3">
      <c r="A225" t="s">
        <v>29</v>
      </c>
      <c r="B225" t="s">
        <v>18</v>
      </c>
      <c r="C225" s="3" t="s">
        <v>31</v>
      </c>
      <c r="D225" s="3" t="s">
        <v>8</v>
      </c>
      <c r="E225">
        <v>1116</v>
      </c>
      <c r="F225" s="7">
        <v>3</v>
      </c>
      <c r="G225" s="7">
        <v>12</v>
      </c>
      <c r="H225" s="7">
        <v>13392</v>
      </c>
      <c r="I225" s="7">
        <v>669.6</v>
      </c>
      <c r="J225" s="7">
        <v>12722.4</v>
      </c>
      <c r="K225" s="7">
        <v>3348</v>
      </c>
      <c r="L225" s="7">
        <v>9374.4</v>
      </c>
      <c r="M225" s="5">
        <v>41671</v>
      </c>
      <c r="N225" s="6">
        <v>2</v>
      </c>
      <c r="O225" s="3" t="s">
        <v>58</v>
      </c>
      <c r="P225" s="8" t="s">
        <v>21</v>
      </c>
    </row>
    <row r="226" spans="1:16" x14ac:dyDescent="0.3">
      <c r="A226" t="s">
        <v>17</v>
      </c>
      <c r="B226" t="s">
        <v>23</v>
      </c>
      <c r="C226" s="3" t="s">
        <v>24</v>
      </c>
      <c r="D226" s="3" t="s">
        <v>8</v>
      </c>
      <c r="E226">
        <v>1303</v>
      </c>
      <c r="F226" s="7">
        <v>10</v>
      </c>
      <c r="G226" s="7">
        <v>20</v>
      </c>
      <c r="H226" s="7">
        <v>26060</v>
      </c>
      <c r="I226" s="7">
        <v>1303</v>
      </c>
      <c r="J226" s="7">
        <v>24757</v>
      </c>
      <c r="K226" s="7">
        <v>13030</v>
      </c>
      <c r="L226" s="7">
        <v>11727</v>
      </c>
      <c r="M226" s="5">
        <v>41671</v>
      </c>
      <c r="N226" s="6">
        <v>2</v>
      </c>
      <c r="O226" s="3" t="s">
        <v>58</v>
      </c>
      <c r="P226" s="8" t="s">
        <v>21</v>
      </c>
    </row>
    <row r="227" spans="1:16" x14ac:dyDescent="0.3">
      <c r="A227" t="s">
        <v>32</v>
      </c>
      <c r="B227" t="s">
        <v>18</v>
      </c>
      <c r="C227" s="3" t="s">
        <v>35</v>
      </c>
      <c r="D227" s="3" t="s">
        <v>8</v>
      </c>
      <c r="E227">
        <v>807</v>
      </c>
      <c r="F227" s="7">
        <v>120</v>
      </c>
      <c r="G227" s="7">
        <v>125</v>
      </c>
      <c r="H227" s="7">
        <v>100875</v>
      </c>
      <c r="I227" s="7">
        <v>5043.75</v>
      </c>
      <c r="J227" s="7">
        <v>95831.25</v>
      </c>
      <c r="K227" s="7">
        <v>96840</v>
      </c>
      <c r="L227" s="7">
        <v>-1008.75</v>
      </c>
      <c r="M227" s="5">
        <v>41671</v>
      </c>
      <c r="N227" s="6">
        <v>2</v>
      </c>
      <c r="O227" s="3" t="s">
        <v>58</v>
      </c>
      <c r="P227" s="8" t="s">
        <v>21</v>
      </c>
    </row>
    <row r="228" spans="1:16" x14ac:dyDescent="0.3">
      <c r="A228" t="s">
        <v>17</v>
      </c>
      <c r="B228" t="s">
        <v>18</v>
      </c>
      <c r="C228" s="3" t="s">
        <v>34</v>
      </c>
      <c r="D228" s="3" t="s">
        <v>8</v>
      </c>
      <c r="E228">
        <v>1350</v>
      </c>
      <c r="F228" s="7">
        <v>260</v>
      </c>
      <c r="G228" s="7">
        <v>350</v>
      </c>
      <c r="H228" s="7">
        <v>472500</v>
      </c>
      <c r="I228" s="7">
        <v>23625</v>
      </c>
      <c r="J228" s="7">
        <v>448875</v>
      </c>
      <c r="K228" s="7">
        <v>351000</v>
      </c>
      <c r="L228" s="7">
        <v>97875</v>
      </c>
      <c r="M228" s="5">
        <v>41671</v>
      </c>
      <c r="N228" s="6">
        <v>2</v>
      </c>
      <c r="O228" s="3" t="s">
        <v>58</v>
      </c>
      <c r="P228" s="8" t="s">
        <v>21</v>
      </c>
    </row>
    <row r="229" spans="1:16" x14ac:dyDescent="0.3">
      <c r="A229" t="s">
        <v>32</v>
      </c>
      <c r="B229" t="s">
        <v>30</v>
      </c>
      <c r="C229" s="3" t="s">
        <v>35</v>
      </c>
      <c r="D229" s="3" t="s">
        <v>8</v>
      </c>
      <c r="E229">
        <v>952</v>
      </c>
      <c r="F229" s="7">
        <v>120</v>
      </c>
      <c r="G229" s="7">
        <v>125</v>
      </c>
      <c r="H229" s="7">
        <v>119000</v>
      </c>
      <c r="I229" s="7">
        <v>7140</v>
      </c>
      <c r="J229" s="7">
        <v>111860</v>
      </c>
      <c r="K229" s="7">
        <v>114240</v>
      </c>
      <c r="L229" s="7">
        <v>-2380</v>
      </c>
      <c r="M229" s="5">
        <v>41671</v>
      </c>
      <c r="N229" s="6">
        <v>2</v>
      </c>
      <c r="O229" s="3" t="s">
        <v>58</v>
      </c>
      <c r="P229" s="8" t="s">
        <v>21</v>
      </c>
    </row>
    <row r="230" spans="1:16" x14ac:dyDescent="0.3">
      <c r="A230" t="s">
        <v>32</v>
      </c>
      <c r="B230" t="s">
        <v>33</v>
      </c>
      <c r="C230" s="3" t="s">
        <v>35</v>
      </c>
      <c r="D230" s="3" t="s">
        <v>8</v>
      </c>
      <c r="E230">
        <v>2755</v>
      </c>
      <c r="F230" s="7">
        <v>120</v>
      </c>
      <c r="G230" s="7">
        <v>125</v>
      </c>
      <c r="H230" s="7">
        <v>344375</v>
      </c>
      <c r="I230" s="7">
        <v>20662.5</v>
      </c>
      <c r="J230" s="7">
        <v>323712.5</v>
      </c>
      <c r="K230" s="7">
        <v>330600</v>
      </c>
      <c r="L230" s="7">
        <v>-6887.5</v>
      </c>
      <c r="M230" s="5">
        <v>41671</v>
      </c>
      <c r="N230" s="6">
        <v>2</v>
      </c>
      <c r="O230" s="3" t="s">
        <v>58</v>
      </c>
      <c r="P230" s="8" t="s">
        <v>21</v>
      </c>
    </row>
    <row r="231" spans="1:16" x14ac:dyDescent="0.3">
      <c r="A231" t="s">
        <v>29</v>
      </c>
      <c r="B231" t="s">
        <v>27</v>
      </c>
      <c r="C231" s="3" t="s">
        <v>31</v>
      </c>
      <c r="D231" s="3" t="s">
        <v>8</v>
      </c>
      <c r="E231">
        <v>727</v>
      </c>
      <c r="F231" s="7">
        <v>3</v>
      </c>
      <c r="G231" s="7">
        <v>12</v>
      </c>
      <c r="H231" s="7">
        <v>8724</v>
      </c>
      <c r="I231" s="7">
        <v>610.67999999999995</v>
      </c>
      <c r="J231" s="7">
        <v>8113.32</v>
      </c>
      <c r="K231" s="7">
        <v>2181</v>
      </c>
      <c r="L231" s="7">
        <v>5932.32</v>
      </c>
      <c r="M231" s="5">
        <v>41671</v>
      </c>
      <c r="N231" s="6">
        <v>2</v>
      </c>
      <c r="O231" s="3" t="s">
        <v>58</v>
      </c>
      <c r="P231" s="8" t="s">
        <v>21</v>
      </c>
    </row>
    <row r="232" spans="1:16" x14ac:dyDescent="0.3">
      <c r="A232" t="s">
        <v>26</v>
      </c>
      <c r="B232" t="s">
        <v>23</v>
      </c>
      <c r="C232" s="3" t="s">
        <v>28</v>
      </c>
      <c r="D232" s="3" t="s">
        <v>8</v>
      </c>
      <c r="E232">
        <v>959</v>
      </c>
      <c r="F232" s="7">
        <v>250</v>
      </c>
      <c r="G232" s="7">
        <v>300</v>
      </c>
      <c r="H232" s="7">
        <v>287700</v>
      </c>
      <c r="I232" s="7">
        <v>20139</v>
      </c>
      <c r="J232" s="7">
        <v>267561</v>
      </c>
      <c r="K232" s="7">
        <v>239750</v>
      </c>
      <c r="L232" s="7">
        <v>27811</v>
      </c>
      <c r="M232" s="5">
        <v>41671</v>
      </c>
      <c r="N232" s="6">
        <v>2</v>
      </c>
      <c r="O232" s="3" t="s">
        <v>58</v>
      </c>
      <c r="P232" s="8" t="s">
        <v>21</v>
      </c>
    </row>
    <row r="233" spans="1:16" x14ac:dyDescent="0.3">
      <c r="A233" t="s">
        <v>26</v>
      </c>
      <c r="B233" t="s">
        <v>27</v>
      </c>
      <c r="C233" s="3" t="s">
        <v>28</v>
      </c>
      <c r="D233" s="3" t="s">
        <v>8</v>
      </c>
      <c r="E233">
        <v>2747</v>
      </c>
      <c r="F233" s="7">
        <v>250</v>
      </c>
      <c r="G233" s="7">
        <v>300</v>
      </c>
      <c r="H233" s="7">
        <v>824100</v>
      </c>
      <c r="I233" s="7">
        <v>57687</v>
      </c>
      <c r="J233" s="7">
        <v>766413</v>
      </c>
      <c r="K233" s="7">
        <v>686750</v>
      </c>
      <c r="L233" s="7">
        <v>79663</v>
      </c>
      <c r="M233" s="5">
        <v>41671</v>
      </c>
      <c r="N233" s="6">
        <v>2</v>
      </c>
      <c r="O233" s="3" t="s">
        <v>58</v>
      </c>
      <c r="P233" s="8" t="s">
        <v>21</v>
      </c>
    </row>
    <row r="234" spans="1:16" x14ac:dyDescent="0.3">
      <c r="A234" t="s">
        <v>17</v>
      </c>
      <c r="B234" t="s">
        <v>30</v>
      </c>
      <c r="C234" s="3" t="s">
        <v>19</v>
      </c>
      <c r="D234" s="3" t="s">
        <v>8</v>
      </c>
      <c r="E234">
        <v>488</v>
      </c>
      <c r="F234" s="7">
        <v>5</v>
      </c>
      <c r="G234" s="7">
        <v>7</v>
      </c>
      <c r="H234" s="7">
        <v>3416</v>
      </c>
      <c r="I234" s="7">
        <v>273.27999999999997</v>
      </c>
      <c r="J234" s="7">
        <v>3142.7200000000003</v>
      </c>
      <c r="K234" s="7">
        <v>2440</v>
      </c>
      <c r="L234" s="7">
        <v>702.72000000000025</v>
      </c>
      <c r="M234" s="5">
        <v>41671</v>
      </c>
      <c r="N234" s="6">
        <v>2</v>
      </c>
      <c r="O234" s="3" t="s">
        <v>58</v>
      </c>
      <c r="P234" s="8" t="s">
        <v>21</v>
      </c>
    </row>
    <row r="235" spans="1:16" x14ac:dyDescent="0.3">
      <c r="A235" t="s">
        <v>26</v>
      </c>
      <c r="B235" t="s">
        <v>18</v>
      </c>
      <c r="C235" s="3" t="s">
        <v>28</v>
      </c>
      <c r="D235" s="3" t="s">
        <v>8</v>
      </c>
      <c r="E235">
        <v>2659</v>
      </c>
      <c r="F235" s="7">
        <v>250</v>
      </c>
      <c r="G235" s="7">
        <v>300</v>
      </c>
      <c r="H235" s="7">
        <v>797700</v>
      </c>
      <c r="I235" s="7">
        <v>71793</v>
      </c>
      <c r="J235" s="7">
        <v>725907</v>
      </c>
      <c r="K235" s="7">
        <v>664750</v>
      </c>
      <c r="L235" s="7">
        <v>61157</v>
      </c>
      <c r="M235" s="5">
        <v>41671</v>
      </c>
      <c r="N235" s="6">
        <v>2</v>
      </c>
      <c r="O235" s="3" t="s">
        <v>58</v>
      </c>
      <c r="P235" s="8" t="s">
        <v>21</v>
      </c>
    </row>
    <row r="236" spans="1:16" x14ac:dyDescent="0.3">
      <c r="A236" t="s">
        <v>17</v>
      </c>
      <c r="B236" t="s">
        <v>30</v>
      </c>
      <c r="C236" s="3" t="s">
        <v>34</v>
      </c>
      <c r="D236" s="3" t="s">
        <v>9</v>
      </c>
      <c r="E236">
        <v>2240</v>
      </c>
      <c r="F236" s="7">
        <v>260</v>
      </c>
      <c r="G236" s="7">
        <v>350</v>
      </c>
      <c r="H236" s="7">
        <v>784000</v>
      </c>
      <c r="I236" s="7">
        <v>78400</v>
      </c>
      <c r="J236" s="7">
        <v>705600</v>
      </c>
      <c r="K236" s="7">
        <v>582400</v>
      </c>
      <c r="L236" s="7">
        <v>123200</v>
      </c>
      <c r="M236" s="5">
        <v>41671</v>
      </c>
      <c r="N236" s="6">
        <v>2</v>
      </c>
      <c r="O236" s="3" t="s">
        <v>58</v>
      </c>
      <c r="P236" s="8" t="s">
        <v>21</v>
      </c>
    </row>
    <row r="237" spans="1:16" x14ac:dyDescent="0.3">
      <c r="A237" t="s">
        <v>29</v>
      </c>
      <c r="B237" t="s">
        <v>30</v>
      </c>
      <c r="C237" s="3" t="s">
        <v>31</v>
      </c>
      <c r="D237" s="3" t="s">
        <v>9</v>
      </c>
      <c r="E237">
        <v>1937</v>
      </c>
      <c r="F237" s="7">
        <v>3</v>
      </c>
      <c r="G237" s="7">
        <v>12</v>
      </c>
      <c r="H237" s="7">
        <v>23244</v>
      </c>
      <c r="I237" s="7">
        <v>2556.84</v>
      </c>
      <c r="J237" s="7">
        <v>20687.16</v>
      </c>
      <c r="K237" s="7">
        <v>5811</v>
      </c>
      <c r="L237" s="7">
        <v>14876.16</v>
      </c>
      <c r="M237" s="5">
        <v>41671</v>
      </c>
      <c r="N237" s="6">
        <v>2</v>
      </c>
      <c r="O237" s="3" t="s">
        <v>58</v>
      </c>
      <c r="P237" s="8" t="s">
        <v>21</v>
      </c>
    </row>
    <row r="238" spans="1:16" x14ac:dyDescent="0.3">
      <c r="A238" t="s">
        <v>17</v>
      </c>
      <c r="B238" t="s">
        <v>33</v>
      </c>
      <c r="C238" s="3" t="s">
        <v>34</v>
      </c>
      <c r="D238" s="3" t="s">
        <v>9</v>
      </c>
      <c r="E238">
        <v>270</v>
      </c>
      <c r="F238" s="7">
        <v>260</v>
      </c>
      <c r="G238" s="7">
        <v>350</v>
      </c>
      <c r="H238" s="7">
        <v>94500</v>
      </c>
      <c r="I238" s="7">
        <v>11340</v>
      </c>
      <c r="J238" s="7">
        <v>83160</v>
      </c>
      <c r="K238" s="7">
        <v>70200</v>
      </c>
      <c r="L238" s="7">
        <v>12960</v>
      </c>
      <c r="M238" s="5">
        <v>41671</v>
      </c>
      <c r="N238" s="6">
        <v>2</v>
      </c>
      <c r="O238" s="3" t="s">
        <v>58</v>
      </c>
      <c r="P238" s="8" t="s">
        <v>21</v>
      </c>
    </row>
    <row r="239" spans="1:16" x14ac:dyDescent="0.3">
      <c r="A239" t="s">
        <v>17</v>
      </c>
      <c r="B239" t="s">
        <v>33</v>
      </c>
      <c r="C239" s="3" t="s">
        <v>19</v>
      </c>
      <c r="D239" s="3" t="s">
        <v>9</v>
      </c>
      <c r="E239">
        <v>1298</v>
      </c>
      <c r="F239" s="7">
        <v>5</v>
      </c>
      <c r="G239" s="7">
        <v>7</v>
      </c>
      <c r="H239" s="7">
        <v>9086</v>
      </c>
      <c r="I239" s="7">
        <v>1181.18</v>
      </c>
      <c r="J239" s="7">
        <v>7904.82</v>
      </c>
      <c r="K239" s="7">
        <v>6490</v>
      </c>
      <c r="L239" s="7">
        <v>1414.8199999999997</v>
      </c>
      <c r="M239" s="5">
        <v>41671</v>
      </c>
      <c r="N239" s="6">
        <v>2</v>
      </c>
      <c r="O239" s="3" t="s">
        <v>58</v>
      </c>
      <c r="P239" s="8" t="s">
        <v>21</v>
      </c>
    </row>
    <row r="240" spans="1:16" x14ac:dyDescent="0.3">
      <c r="A240" t="s">
        <v>17</v>
      </c>
      <c r="B240" t="s">
        <v>33</v>
      </c>
      <c r="C240" s="3" t="s">
        <v>24</v>
      </c>
      <c r="D240" s="3" t="s">
        <v>9</v>
      </c>
      <c r="E240">
        <v>2641</v>
      </c>
      <c r="F240" s="7">
        <v>10</v>
      </c>
      <c r="G240" s="7">
        <v>20</v>
      </c>
      <c r="H240" s="7">
        <v>52820</v>
      </c>
      <c r="I240" s="7">
        <v>6866.6</v>
      </c>
      <c r="J240" s="7">
        <v>45953.4</v>
      </c>
      <c r="K240" s="7">
        <v>26410</v>
      </c>
      <c r="L240" s="7">
        <v>19543.400000000001</v>
      </c>
      <c r="M240" s="5">
        <v>41671</v>
      </c>
      <c r="N240" s="6">
        <v>2</v>
      </c>
      <c r="O240" s="3" t="s">
        <v>58</v>
      </c>
      <c r="P240" s="8" t="s">
        <v>21</v>
      </c>
    </row>
    <row r="241" spans="1:16" x14ac:dyDescent="0.3">
      <c r="A241" t="s">
        <v>17</v>
      </c>
      <c r="B241" t="s">
        <v>18</v>
      </c>
      <c r="C241" s="3" t="s">
        <v>24</v>
      </c>
      <c r="D241" s="3" t="s">
        <v>9</v>
      </c>
      <c r="E241">
        <v>2708</v>
      </c>
      <c r="F241" s="7">
        <v>10</v>
      </c>
      <c r="G241" s="7">
        <v>20</v>
      </c>
      <c r="H241" s="7">
        <v>54160</v>
      </c>
      <c r="I241" s="7">
        <v>7040.8</v>
      </c>
      <c r="J241" s="7">
        <v>47119.199999999997</v>
      </c>
      <c r="K241" s="7">
        <v>27080</v>
      </c>
      <c r="L241" s="7">
        <v>20039.199999999997</v>
      </c>
      <c r="M241" s="5">
        <v>41671</v>
      </c>
      <c r="N241" s="6">
        <v>2</v>
      </c>
      <c r="O241" s="3" t="s">
        <v>58</v>
      </c>
      <c r="P241" s="8" t="s">
        <v>21</v>
      </c>
    </row>
    <row r="242" spans="1:16" x14ac:dyDescent="0.3">
      <c r="A242" t="s">
        <v>17</v>
      </c>
      <c r="B242" t="s">
        <v>23</v>
      </c>
      <c r="C242" s="3" t="s">
        <v>19</v>
      </c>
      <c r="D242" s="3" t="s">
        <v>9</v>
      </c>
      <c r="E242">
        <v>293</v>
      </c>
      <c r="F242" s="7">
        <v>5</v>
      </c>
      <c r="G242" s="7">
        <v>7</v>
      </c>
      <c r="H242" s="7">
        <v>2051</v>
      </c>
      <c r="I242" s="7">
        <v>287.14</v>
      </c>
      <c r="J242" s="7">
        <v>1763.8600000000001</v>
      </c>
      <c r="K242" s="7">
        <v>1465</v>
      </c>
      <c r="L242" s="7">
        <v>298.86000000000013</v>
      </c>
      <c r="M242" s="5">
        <v>41671</v>
      </c>
      <c r="N242" s="6">
        <v>2</v>
      </c>
      <c r="O242" s="3" t="s">
        <v>58</v>
      </c>
      <c r="P242" s="8" t="s">
        <v>21</v>
      </c>
    </row>
    <row r="243" spans="1:16" x14ac:dyDescent="0.3">
      <c r="A243" t="s">
        <v>22</v>
      </c>
      <c r="B243" t="s">
        <v>18</v>
      </c>
      <c r="C243" s="3" t="s">
        <v>24</v>
      </c>
      <c r="D243" s="3" t="s">
        <v>9</v>
      </c>
      <c r="E243">
        <v>278</v>
      </c>
      <c r="F243" s="7">
        <v>10</v>
      </c>
      <c r="G243" s="7">
        <v>15</v>
      </c>
      <c r="H243" s="7">
        <v>4170</v>
      </c>
      <c r="I243" s="7">
        <v>583.79999999999995</v>
      </c>
      <c r="J243" s="7">
        <v>3586.2</v>
      </c>
      <c r="K243" s="7">
        <v>2780</v>
      </c>
      <c r="L243" s="7">
        <v>806.19999999999982</v>
      </c>
      <c r="M243" s="5">
        <v>41671</v>
      </c>
      <c r="N243" s="6">
        <v>2</v>
      </c>
      <c r="O243" s="3" t="s">
        <v>58</v>
      </c>
      <c r="P243" s="8" t="s">
        <v>21</v>
      </c>
    </row>
    <row r="244" spans="1:16" x14ac:dyDescent="0.3">
      <c r="A244" t="s">
        <v>17</v>
      </c>
      <c r="B244" t="s">
        <v>27</v>
      </c>
      <c r="C244" s="3" t="s">
        <v>24</v>
      </c>
      <c r="D244" s="3" t="s">
        <v>9</v>
      </c>
      <c r="E244">
        <v>260</v>
      </c>
      <c r="F244" s="7">
        <v>10</v>
      </c>
      <c r="G244" s="7">
        <v>20</v>
      </c>
      <c r="H244" s="7">
        <v>5200</v>
      </c>
      <c r="I244" s="7">
        <v>728</v>
      </c>
      <c r="J244" s="7">
        <v>4472</v>
      </c>
      <c r="K244" s="7">
        <v>2600</v>
      </c>
      <c r="L244" s="7">
        <v>1872</v>
      </c>
      <c r="M244" s="5">
        <v>41671</v>
      </c>
      <c r="N244" s="6">
        <v>2</v>
      </c>
      <c r="O244" s="3" t="s">
        <v>58</v>
      </c>
      <c r="P244" s="8" t="s">
        <v>21</v>
      </c>
    </row>
    <row r="245" spans="1:16" x14ac:dyDescent="0.3">
      <c r="A245" t="s">
        <v>32</v>
      </c>
      <c r="B245" t="s">
        <v>27</v>
      </c>
      <c r="C245" s="3" t="s">
        <v>35</v>
      </c>
      <c r="D245" s="3" t="s">
        <v>9</v>
      </c>
      <c r="E245">
        <v>1575</v>
      </c>
      <c r="F245" s="7">
        <v>120</v>
      </c>
      <c r="G245" s="7">
        <v>125</v>
      </c>
      <c r="H245" s="7">
        <v>196875</v>
      </c>
      <c r="I245" s="7">
        <v>27562.5</v>
      </c>
      <c r="J245" s="7">
        <v>169312.5</v>
      </c>
      <c r="K245" s="7">
        <v>189000</v>
      </c>
      <c r="L245" s="7">
        <v>-19687.5</v>
      </c>
      <c r="M245" s="5">
        <v>41671</v>
      </c>
      <c r="N245" s="6">
        <v>2</v>
      </c>
      <c r="O245" s="3" t="s">
        <v>58</v>
      </c>
      <c r="P245" s="8" t="s">
        <v>21</v>
      </c>
    </row>
    <row r="246" spans="1:16" x14ac:dyDescent="0.3">
      <c r="A246" t="s">
        <v>17</v>
      </c>
      <c r="B246" t="s">
        <v>27</v>
      </c>
      <c r="C246" s="3" t="s">
        <v>19</v>
      </c>
      <c r="D246" s="3" t="s">
        <v>9</v>
      </c>
      <c r="E246">
        <v>1368</v>
      </c>
      <c r="F246" s="7">
        <v>5</v>
      </c>
      <c r="G246" s="7">
        <v>7</v>
      </c>
      <c r="H246" s="7">
        <v>9576</v>
      </c>
      <c r="I246" s="7">
        <v>1436.4</v>
      </c>
      <c r="J246" s="7">
        <v>8139.6</v>
      </c>
      <c r="K246" s="7">
        <v>6840</v>
      </c>
      <c r="L246" s="7">
        <v>1299.6000000000004</v>
      </c>
      <c r="M246" s="5">
        <v>41671</v>
      </c>
      <c r="N246" s="6">
        <v>2</v>
      </c>
      <c r="O246" s="3" t="s">
        <v>58</v>
      </c>
      <c r="P246" s="8" t="s">
        <v>21</v>
      </c>
    </row>
    <row r="247" spans="1:16" x14ac:dyDescent="0.3">
      <c r="A247" t="s">
        <v>22</v>
      </c>
      <c r="B247" t="s">
        <v>18</v>
      </c>
      <c r="C247" s="3" t="s">
        <v>19</v>
      </c>
      <c r="D247" s="3" t="s">
        <v>20</v>
      </c>
      <c r="E247">
        <v>921</v>
      </c>
      <c r="F247" s="7">
        <v>5</v>
      </c>
      <c r="G247" s="7">
        <v>15</v>
      </c>
      <c r="H247" s="7">
        <v>13815</v>
      </c>
      <c r="I247" s="7">
        <v>0</v>
      </c>
      <c r="J247" s="7">
        <v>13815</v>
      </c>
      <c r="K247" s="7">
        <v>9210</v>
      </c>
      <c r="L247" s="7">
        <v>4605</v>
      </c>
      <c r="M247" s="5">
        <v>41699</v>
      </c>
      <c r="N247" s="6">
        <v>3</v>
      </c>
      <c r="O247" s="3" t="s">
        <v>36</v>
      </c>
      <c r="P247" s="8" t="s">
        <v>21</v>
      </c>
    </row>
    <row r="248" spans="1:16" x14ac:dyDescent="0.3">
      <c r="A248" t="s">
        <v>29</v>
      </c>
      <c r="B248" t="s">
        <v>18</v>
      </c>
      <c r="C248" s="3" t="s">
        <v>35</v>
      </c>
      <c r="D248" s="3" t="s">
        <v>20</v>
      </c>
      <c r="E248">
        <v>2161</v>
      </c>
      <c r="F248" s="7">
        <v>120</v>
      </c>
      <c r="G248" s="7">
        <v>12</v>
      </c>
      <c r="H248" s="7">
        <v>25932</v>
      </c>
      <c r="I248" s="7">
        <v>0</v>
      </c>
      <c r="J248" s="7">
        <v>25932</v>
      </c>
      <c r="K248" s="7">
        <v>6483</v>
      </c>
      <c r="L248" s="7">
        <v>19449</v>
      </c>
      <c r="M248" s="5">
        <v>41699</v>
      </c>
      <c r="N248" s="6">
        <v>3</v>
      </c>
      <c r="O248" s="3" t="s">
        <v>36</v>
      </c>
      <c r="P248" s="8" t="s">
        <v>21</v>
      </c>
    </row>
    <row r="249" spans="1:16" x14ac:dyDescent="0.3">
      <c r="A249" t="s">
        <v>17</v>
      </c>
      <c r="B249" t="s">
        <v>30</v>
      </c>
      <c r="C249" s="3" t="s">
        <v>28</v>
      </c>
      <c r="D249" s="3" t="s">
        <v>7</v>
      </c>
      <c r="E249">
        <v>1326</v>
      </c>
      <c r="F249" s="7">
        <v>250</v>
      </c>
      <c r="G249" s="7">
        <v>7</v>
      </c>
      <c r="H249" s="7">
        <v>9282</v>
      </c>
      <c r="I249" s="7">
        <v>92.82</v>
      </c>
      <c r="J249" s="7">
        <v>9189.18</v>
      </c>
      <c r="K249" s="7">
        <v>6630</v>
      </c>
      <c r="L249" s="7">
        <v>2559.1800000000003</v>
      </c>
      <c r="M249" s="5">
        <v>41699</v>
      </c>
      <c r="N249" s="6">
        <v>3</v>
      </c>
      <c r="O249" s="3" t="s">
        <v>36</v>
      </c>
      <c r="P249" s="8" t="s">
        <v>21</v>
      </c>
    </row>
    <row r="250" spans="1:16" x14ac:dyDescent="0.3">
      <c r="A250" t="s">
        <v>17</v>
      </c>
      <c r="B250" t="s">
        <v>27</v>
      </c>
      <c r="C250" s="3" t="s">
        <v>31</v>
      </c>
      <c r="D250" s="3" t="s">
        <v>7</v>
      </c>
      <c r="E250">
        <v>1210</v>
      </c>
      <c r="F250" s="7">
        <v>3</v>
      </c>
      <c r="G250" s="7">
        <v>350</v>
      </c>
      <c r="H250" s="7">
        <v>423500</v>
      </c>
      <c r="I250" s="7">
        <v>4235</v>
      </c>
      <c r="J250" s="7">
        <v>419265</v>
      </c>
      <c r="K250" s="7">
        <v>314600</v>
      </c>
      <c r="L250" s="7">
        <v>104665</v>
      </c>
      <c r="M250" s="5">
        <v>41699</v>
      </c>
      <c r="N250" s="6">
        <v>3</v>
      </c>
      <c r="O250" s="3" t="s">
        <v>36</v>
      </c>
      <c r="P250" s="8" t="s">
        <v>21</v>
      </c>
    </row>
    <row r="251" spans="1:16" x14ac:dyDescent="0.3">
      <c r="A251" t="s">
        <v>22</v>
      </c>
      <c r="B251" t="s">
        <v>27</v>
      </c>
      <c r="C251" s="3" t="s">
        <v>19</v>
      </c>
      <c r="D251" s="3" t="s">
        <v>7</v>
      </c>
      <c r="E251">
        <v>2214</v>
      </c>
      <c r="F251" s="7">
        <v>5</v>
      </c>
      <c r="G251" s="7">
        <v>15</v>
      </c>
      <c r="H251" s="7">
        <v>33210</v>
      </c>
      <c r="I251" s="7">
        <v>332.1</v>
      </c>
      <c r="J251" s="7">
        <v>32877.9</v>
      </c>
      <c r="K251" s="7">
        <v>22140</v>
      </c>
      <c r="L251" s="7">
        <v>10737.900000000001</v>
      </c>
      <c r="M251" s="5">
        <v>41699</v>
      </c>
      <c r="N251" s="6">
        <v>3</v>
      </c>
      <c r="O251" s="3" t="s">
        <v>36</v>
      </c>
      <c r="P251" s="8" t="s">
        <v>21</v>
      </c>
    </row>
    <row r="252" spans="1:16" x14ac:dyDescent="0.3">
      <c r="A252" t="s">
        <v>17</v>
      </c>
      <c r="B252" t="s">
        <v>18</v>
      </c>
      <c r="C252" s="3" t="s">
        <v>28</v>
      </c>
      <c r="D252" s="3" t="s">
        <v>7</v>
      </c>
      <c r="E252">
        <v>263</v>
      </c>
      <c r="F252" s="7">
        <v>250</v>
      </c>
      <c r="G252" s="7">
        <v>7</v>
      </c>
      <c r="H252" s="7">
        <v>1841</v>
      </c>
      <c r="I252" s="7">
        <v>18.41</v>
      </c>
      <c r="J252" s="7">
        <v>1822.59</v>
      </c>
      <c r="K252" s="7">
        <v>1315</v>
      </c>
      <c r="L252" s="7">
        <v>507.58999999999992</v>
      </c>
      <c r="M252" s="5">
        <v>41699</v>
      </c>
      <c r="N252" s="6">
        <v>3</v>
      </c>
      <c r="O252" s="3" t="s">
        <v>36</v>
      </c>
      <c r="P252" s="8" t="s">
        <v>21</v>
      </c>
    </row>
    <row r="253" spans="1:16" x14ac:dyDescent="0.3">
      <c r="A253" t="s">
        <v>26</v>
      </c>
      <c r="B253" t="s">
        <v>18</v>
      </c>
      <c r="C253" s="3" t="s">
        <v>34</v>
      </c>
      <c r="D253" s="3" t="s">
        <v>7</v>
      </c>
      <c r="E253">
        <v>259</v>
      </c>
      <c r="F253" s="7">
        <v>260</v>
      </c>
      <c r="G253" s="7">
        <v>300</v>
      </c>
      <c r="H253" s="7">
        <v>77700</v>
      </c>
      <c r="I253" s="7">
        <v>1554</v>
      </c>
      <c r="J253" s="7">
        <v>76146</v>
      </c>
      <c r="K253" s="7">
        <v>64750</v>
      </c>
      <c r="L253" s="7">
        <v>11396</v>
      </c>
      <c r="M253" s="5">
        <v>41699</v>
      </c>
      <c r="N253" s="6">
        <v>3</v>
      </c>
      <c r="O253" s="3" t="s">
        <v>36</v>
      </c>
      <c r="P253" s="8" t="s">
        <v>21</v>
      </c>
    </row>
    <row r="254" spans="1:16" x14ac:dyDescent="0.3">
      <c r="A254" t="s">
        <v>26</v>
      </c>
      <c r="B254" t="s">
        <v>27</v>
      </c>
      <c r="C254" s="3" t="s">
        <v>34</v>
      </c>
      <c r="D254" s="3" t="s">
        <v>7</v>
      </c>
      <c r="E254">
        <v>1101</v>
      </c>
      <c r="F254" s="7">
        <v>260</v>
      </c>
      <c r="G254" s="7">
        <v>300</v>
      </c>
      <c r="H254" s="7">
        <v>330300</v>
      </c>
      <c r="I254" s="7">
        <v>6606</v>
      </c>
      <c r="J254" s="7">
        <v>323694</v>
      </c>
      <c r="K254" s="7">
        <v>275250</v>
      </c>
      <c r="L254" s="7">
        <v>48444</v>
      </c>
      <c r="M254" s="5">
        <v>41699</v>
      </c>
      <c r="N254" s="6">
        <v>3</v>
      </c>
      <c r="O254" s="3" t="s">
        <v>36</v>
      </c>
      <c r="P254" s="8" t="s">
        <v>21</v>
      </c>
    </row>
    <row r="255" spans="1:16" x14ac:dyDescent="0.3">
      <c r="A255" t="s">
        <v>32</v>
      </c>
      <c r="B255" t="s">
        <v>30</v>
      </c>
      <c r="C255" s="3" t="s">
        <v>24</v>
      </c>
      <c r="D255" s="3" t="s">
        <v>7</v>
      </c>
      <c r="E255">
        <v>1774</v>
      </c>
      <c r="F255" s="7">
        <v>10</v>
      </c>
      <c r="G255" s="7">
        <v>125</v>
      </c>
      <c r="H255" s="7">
        <v>221750</v>
      </c>
      <c r="I255" s="7">
        <v>6652.5</v>
      </c>
      <c r="J255" s="7">
        <v>215097.5</v>
      </c>
      <c r="K255" s="7">
        <v>212880</v>
      </c>
      <c r="L255" s="7">
        <v>2217.5</v>
      </c>
      <c r="M255" s="5">
        <v>41699</v>
      </c>
      <c r="N255" s="6">
        <v>3</v>
      </c>
      <c r="O255" s="3" t="s">
        <v>36</v>
      </c>
      <c r="P255" s="8" t="s">
        <v>21</v>
      </c>
    </row>
    <row r="256" spans="1:16" x14ac:dyDescent="0.3">
      <c r="A256" t="s">
        <v>22</v>
      </c>
      <c r="B256" t="s">
        <v>30</v>
      </c>
      <c r="C256" s="3" t="s">
        <v>19</v>
      </c>
      <c r="D256" s="3" t="s">
        <v>7</v>
      </c>
      <c r="E256">
        <v>1967</v>
      </c>
      <c r="F256" s="7">
        <v>5</v>
      </c>
      <c r="G256" s="7">
        <v>15</v>
      </c>
      <c r="H256" s="7">
        <v>29505</v>
      </c>
      <c r="I256" s="7">
        <v>1180.2</v>
      </c>
      <c r="J256" s="7">
        <v>28324.799999999999</v>
      </c>
      <c r="K256" s="7">
        <v>19670</v>
      </c>
      <c r="L256" s="7">
        <v>8654.7999999999993</v>
      </c>
      <c r="M256" s="5">
        <v>41699</v>
      </c>
      <c r="N256" s="6">
        <v>3</v>
      </c>
      <c r="O256" s="3" t="s">
        <v>36</v>
      </c>
      <c r="P256" s="8" t="s">
        <v>21</v>
      </c>
    </row>
    <row r="257" spans="1:16" x14ac:dyDescent="0.3">
      <c r="A257" t="s">
        <v>32</v>
      </c>
      <c r="B257" t="s">
        <v>18</v>
      </c>
      <c r="C257" s="3" t="s">
        <v>24</v>
      </c>
      <c r="D257" s="3" t="s">
        <v>7</v>
      </c>
      <c r="E257">
        <v>795</v>
      </c>
      <c r="F257" s="7">
        <v>10</v>
      </c>
      <c r="G257" s="7">
        <v>125</v>
      </c>
      <c r="H257" s="7">
        <v>99375</v>
      </c>
      <c r="I257" s="7">
        <v>3975</v>
      </c>
      <c r="J257" s="7">
        <v>95400</v>
      </c>
      <c r="K257" s="7">
        <v>95400</v>
      </c>
      <c r="L257" s="7">
        <v>0</v>
      </c>
      <c r="M257" s="5">
        <v>41699</v>
      </c>
      <c r="N257" s="6">
        <v>3</v>
      </c>
      <c r="O257" s="3" t="s">
        <v>36</v>
      </c>
      <c r="P257" s="8" t="s">
        <v>21</v>
      </c>
    </row>
    <row r="258" spans="1:16" x14ac:dyDescent="0.3">
      <c r="A258" t="s">
        <v>29</v>
      </c>
      <c r="B258" t="s">
        <v>33</v>
      </c>
      <c r="C258" s="3" t="s">
        <v>35</v>
      </c>
      <c r="D258" s="3" t="s">
        <v>7</v>
      </c>
      <c r="E258">
        <v>1465</v>
      </c>
      <c r="F258" s="7">
        <v>120</v>
      </c>
      <c r="G258" s="7">
        <v>12</v>
      </c>
      <c r="H258" s="7">
        <v>17580</v>
      </c>
      <c r="I258" s="7">
        <v>703.2</v>
      </c>
      <c r="J258" s="7">
        <v>16876.8</v>
      </c>
      <c r="K258" s="7">
        <v>4395</v>
      </c>
      <c r="L258" s="7">
        <v>12481.8</v>
      </c>
      <c r="M258" s="5">
        <v>41699</v>
      </c>
      <c r="N258" s="6">
        <v>3</v>
      </c>
      <c r="O258" s="3" t="s">
        <v>36</v>
      </c>
      <c r="P258" s="8" t="s">
        <v>21</v>
      </c>
    </row>
    <row r="259" spans="1:16" x14ac:dyDescent="0.3">
      <c r="A259" t="s">
        <v>32</v>
      </c>
      <c r="B259" t="s">
        <v>33</v>
      </c>
      <c r="C259" s="3" t="s">
        <v>24</v>
      </c>
      <c r="D259" s="3" t="s">
        <v>8</v>
      </c>
      <c r="E259">
        <v>2992</v>
      </c>
      <c r="F259" s="7">
        <v>10</v>
      </c>
      <c r="G259" s="7">
        <v>125</v>
      </c>
      <c r="H259" s="7">
        <v>374000</v>
      </c>
      <c r="I259" s="7">
        <v>18700</v>
      </c>
      <c r="J259" s="7">
        <v>355300</v>
      </c>
      <c r="K259" s="7">
        <v>359040</v>
      </c>
      <c r="L259" s="7">
        <v>-3740</v>
      </c>
      <c r="M259" s="5">
        <v>41699</v>
      </c>
      <c r="N259" s="6">
        <v>3</v>
      </c>
      <c r="O259" s="3" t="s">
        <v>36</v>
      </c>
      <c r="P259" s="8" t="s">
        <v>21</v>
      </c>
    </row>
    <row r="260" spans="1:16" x14ac:dyDescent="0.3">
      <c r="A260" t="s">
        <v>32</v>
      </c>
      <c r="B260" t="s">
        <v>23</v>
      </c>
      <c r="C260" s="3" t="s">
        <v>24</v>
      </c>
      <c r="D260" s="3" t="s">
        <v>8</v>
      </c>
      <c r="E260">
        <v>2385</v>
      </c>
      <c r="F260" s="7">
        <v>10</v>
      </c>
      <c r="G260" s="7">
        <v>125</v>
      </c>
      <c r="H260" s="7">
        <v>298125</v>
      </c>
      <c r="I260" s="7">
        <v>14906.25</v>
      </c>
      <c r="J260" s="7">
        <v>283218.75</v>
      </c>
      <c r="K260" s="7">
        <v>286200</v>
      </c>
      <c r="L260" s="7">
        <v>-2981.25</v>
      </c>
      <c r="M260" s="5">
        <v>41699</v>
      </c>
      <c r="N260" s="6">
        <v>3</v>
      </c>
      <c r="O260" s="3" t="s">
        <v>36</v>
      </c>
      <c r="P260" s="8" t="s">
        <v>21</v>
      </c>
    </row>
    <row r="261" spans="1:16" x14ac:dyDescent="0.3">
      <c r="A261" t="s">
        <v>17</v>
      </c>
      <c r="B261" t="s">
        <v>33</v>
      </c>
      <c r="C261" s="3" t="s">
        <v>31</v>
      </c>
      <c r="D261" s="3" t="s">
        <v>8</v>
      </c>
      <c r="E261">
        <v>1761</v>
      </c>
      <c r="F261" s="7">
        <v>3</v>
      </c>
      <c r="G261" s="7">
        <v>350</v>
      </c>
      <c r="H261" s="7">
        <v>616350</v>
      </c>
      <c r="I261" s="7">
        <v>43144.5</v>
      </c>
      <c r="J261" s="7">
        <v>573205.5</v>
      </c>
      <c r="K261" s="7">
        <v>457860</v>
      </c>
      <c r="L261" s="7">
        <v>115345.5</v>
      </c>
      <c r="M261" s="5">
        <v>41699</v>
      </c>
      <c r="N261" s="6">
        <v>3</v>
      </c>
      <c r="O261" s="3" t="s">
        <v>36</v>
      </c>
      <c r="P261" s="8" t="s">
        <v>21</v>
      </c>
    </row>
    <row r="262" spans="1:16" x14ac:dyDescent="0.3">
      <c r="A262" t="s">
        <v>22</v>
      </c>
      <c r="B262" t="s">
        <v>23</v>
      </c>
      <c r="C262" s="3" t="s">
        <v>19</v>
      </c>
      <c r="D262" s="3" t="s">
        <v>8</v>
      </c>
      <c r="E262">
        <v>2501</v>
      </c>
      <c r="F262" s="7">
        <v>5</v>
      </c>
      <c r="G262" s="7">
        <v>15</v>
      </c>
      <c r="H262" s="7">
        <v>37515</v>
      </c>
      <c r="I262" s="7">
        <v>3001.2</v>
      </c>
      <c r="J262" s="7">
        <v>34513.800000000003</v>
      </c>
      <c r="K262" s="7">
        <v>25010</v>
      </c>
      <c r="L262" s="7">
        <v>9503.8000000000029</v>
      </c>
      <c r="M262" s="5">
        <v>41699</v>
      </c>
      <c r="N262" s="6">
        <v>3</v>
      </c>
      <c r="O262" s="3" t="s">
        <v>36</v>
      </c>
      <c r="P262" s="8" t="s">
        <v>21</v>
      </c>
    </row>
    <row r="263" spans="1:16" x14ac:dyDescent="0.3">
      <c r="A263" t="s">
        <v>32</v>
      </c>
      <c r="B263" t="s">
        <v>27</v>
      </c>
      <c r="C263" s="3" t="s">
        <v>24</v>
      </c>
      <c r="D263" s="3" t="s">
        <v>8</v>
      </c>
      <c r="E263">
        <v>1114</v>
      </c>
      <c r="F263" s="7">
        <v>10</v>
      </c>
      <c r="G263" s="7">
        <v>125</v>
      </c>
      <c r="H263" s="7">
        <v>139250</v>
      </c>
      <c r="I263" s="7">
        <v>11140</v>
      </c>
      <c r="J263" s="7">
        <v>128110</v>
      </c>
      <c r="K263" s="7">
        <v>133680</v>
      </c>
      <c r="L263" s="7">
        <v>-5570</v>
      </c>
      <c r="M263" s="5">
        <v>41699</v>
      </c>
      <c r="N263" s="6">
        <v>3</v>
      </c>
      <c r="O263" s="3" t="s">
        <v>36</v>
      </c>
      <c r="P263" s="8" t="s">
        <v>21</v>
      </c>
    </row>
    <row r="264" spans="1:16" x14ac:dyDescent="0.3">
      <c r="A264" t="s">
        <v>29</v>
      </c>
      <c r="B264" t="s">
        <v>30</v>
      </c>
      <c r="C264" s="3" t="s">
        <v>35</v>
      </c>
      <c r="D264" s="3" t="s">
        <v>8</v>
      </c>
      <c r="E264">
        <v>598</v>
      </c>
      <c r="F264" s="7">
        <v>120</v>
      </c>
      <c r="G264" s="7">
        <v>12</v>
      </c>
      <c r="H264" s="7">
        <v>7176</v>
      </c>
      <c r="I264" s="7">
        <v>574.08000000000004</v>
      </c>
      <c r="J264" s="7">
        <v>6601.92</v>
      </c>
      <c r="K264" s="7">
        <v>1794</v>
      </c>
      <c r="L264" s="7">
        <v>4807.92</v>
      </c>
      <c r="M264" s="5">
        <v>41699</v>
      </c>
      <c r="N264" s="6">
        <v>3</v>
      </c>
      <c r="O264" s="3" t="s">
        <v>36</v>
      </c>
      <c r="P264" s="8" t="s">
        <v>21</v>
      </c>
    </row>
    <row r="265" spans="1:16" x14ac:dyDescent="0.3">
      <c r="A265" t="s">
        <v>17</v>
      </c>
      <c r="B265" t="s">
        <v>33</v>
      </c>
      <c r="C265" s="3" t="s">
        <v>24</v>
      </c>
      <c r="D265" s="3" t="s">
        <v>8</v>
      </c>
      <c r="E265">
        <v>973</v>
      </c>
      <c r="F265" s="7">
        <v>10</v>
      </c>
      <c r="G265" s="7">
        <v>20</v>
      </c>
      <c r="H265" s="7">
        <v>19460</v>
      </c>
      <c r="I265" s="7">
        <v>1751.4</v>
      </c>
      <c r="J265" s="7">
        <v>17708.599999999999</v>
      </c>
      <c r="K265" s="7">
        <v>9730</v>
      </c>
      <c r="L265" s="7">
        <v>7978.5999999999985</v>
      </c>
      <c r="M265" s="5">
        <v>41699</v>
      </c>
      <c r="N265" s="6">
        <v>3</v>
      </c>
      <c r="O265" s="3" t="s">
        <v>36</v>
      </c>
      <c r="P265" s="8" t="s">
        <v>21</v>
      </c>
    </row>
    <row r="266" spans="1:16" x14ac:dyDescent="0.3">
      <c r="A266" t="s">
        <v>29</v>
      </c>
      <c r="B266" t="s">
        <v>23</v>
      </c>
      <c r="C266" s="3" t="s">
        <v>35</v>
      </c>
      <c r="D266" s="3" t="s">
        <v>8</v>
      </c>
      <c r="E266">
        <v>1967</v>
      </c>
      <c r="F266" s="7">
        <v>120</v>
      </c>
      <c r="G266" s="7">
        <v>12</v>
      </c>
      <c r="H266" s="7">
        <v>23604</v>
      </c>
      <c r="I266" s="7">
        <v>2124.36</v>
      </c>
      <c r="J266" s="7">
        <v>21479.64</v>
      </c>
      <c r="K266" s="7">
        <v>5901</v>
      </c>
      <c r="L266" s="7">
        <v>15578.64</v>
      </c>
      <c r="M266" s="5">
        <v>41699</v>
      </c>
      <c r="N266" s="6">
        <v>3</v>
      </c>
      <c r="O266" s="3" t="s">
        <v>36</v>
      </c>
      <c r="P266" s="8" t="s">
        <v>21</v>
      </c>
    </row>
    <row r="267" spans="1:16" x14ac:dyDescent="0.3">
      <c r="A267" t="s">
        <v>17</v>
      </c>
      <c r="B267" t="s">
        <v>23</v>
      </c>
      <c r="C267" s="3" t="s">
        <v>24</v>
      </c>
      <c r="D267" s="3" t="s">
        <v>9</v>
      </c>
      <c r="E267">
        <v>1954</v>
      </c>
      <c r="F267" s="7">
        <v>10</v>
      </c>
      <c r="G267" s="7">
        <v>20</v>
      </c>
      <c r="H267" s="7">
        <v>39080</v>
      </c>
      <c r="I267" s="7">
        <v>3908</v>
      </c>
      <c r="J267" s="7">
        <v>35172</v>
      </c>
      <c r="K267" s="7">
        <v>19540</v>
      </c>
      <c r="L267" s="7">
        <v>15632</v>
      </c>
      <c r="M267" s="5">
        <v>41699</v>
      </c>
      <c r="N267" s="6">
        <v>3</v>
      </c>
      <c r="O267" s="3" t="s">
        <v>36</v>
      </c>
      <c r="P267" s="8" t="s">
        <v>21</v>
      </c>
    </row>
    <row r="268" spans="1:16" x14ac:dyDescent="0.3">
      <c r="A268" t="s">
        <v>26</v>
      </c>
      <c r="B268" t="s">
        <v>33</v>
      </c>
      <c r="C268" s="3" t="s">
        <v>34</v>
      </c>
      <c r="D268" s="3" t="s">
        <v>9</v>
      </c>
      <c r="E268">
        <v>2993</v>
      </c>
      <c r="F268" s="7">
        <v>260</v>
      </c>
      <c r="G268" s="7">
        <v>300</v>
      </c>
      <c r="H268" s="7">
        <v>897900</v>
      </c>
      <c r="I268" s="7">
        <v>89790</v>
      </c>
      <c r="J268" s="7">
        <v>808110</v>
      </c>
      <c r="K268" s="7">
        <v>748250</v>
      </c>
      <c r="L268" s="7">
        <v>59860</v>
      </c>
      <c r="M268" s="5">
        <v>41699</v>
      </c>
      <c r="N268" s="6">
        <v>3</v>
      </c>
      <c r="O268" s="3" t="s">
        <v>36</v>
      </c>
      <c r="P268" s="8" t="s">
        <v>21</v>
      </c>
    </row>
    <row r="269" spans="1:16" x14ac:dyDescent="0.3">
      <c r="A269" t="s">
        <v>17</v>
      </c>
      <c r="B269" t="s">
        <v>33</v>
      </c>
      <c r="C269" s="3" t="s">
        <v>28</v>
      </c>
      <c r="D269" s="3" t="s">
        <v>9</v>
      </c>
      <c r="E269">
        <v>1579</v>
      </c>
      <c r="F269" s="7">
        <v>250</v>
      </c>
      <c r="G269" s="7">
        <v>7</v>
      </c>
      <c r="H269" s="7">
        <v>11053</v>
      </c>
      <c r="I269" s="7">
        <v>1215.83</v>
      </c>
      <c r="J269" s="7">
        <v>9837.17</v>
      </c>
      <c r="K269" s="7">
        <v>7895</v>
      </c>
      <c r="L269" s="7">
        <v>1942.17</v>
      </c>
      <c r="M269" s="5">
        <v>41699</v>
      </c>
      <c r="N269" s="6">
        <v>3</v>
      </c>
      <c r="O269" s="3" t="s">
        <v>36</v>
      </c>
      <c r="P269" s="8" t="s">
        <v>21</v>
      </c>
    </row>
    <row r="270" spans="1:16" x14ac:dyDescent="0.3">
      <c r="A270" t="s">
        <v>17</v>
      </c>
      <c r="B270" t="s">
        <v>18</v>
      </c>
      <c r="C270" s="3" t="s">
        <v>31</v>
      </c>
      <c r="D270" s="3" t="s">
        <v>9</v>
      </c>
      <c r="E270">
        <v>792</v>
      </c>
      <c r="F270" s="7">
        <v>3</v>
      </c>
      <c r="G270" s="7">
        <v>350</v>
      </c>
      <c r="H270" s="7">
        <v>277200</v>
      </c>
      <c r="I270" s="7">
        <v>30492</v>
      </c>
      <c r="J270" s="7">
        <v>246708</v>
      </c>
      <c r="K270" s="7">
        <v>205920</v>
      </c>
      <c r="L270" s="7">
        <v>40788</v>
      </c>
      <c r="M270" s="5">
        <v>41699</v>
      </c>
      <c r="N270" s="6">
        <v>3</v>
      </c>
      <c r="O270" s="3" t="s">
        <v>36</v>
      </c>
      <c r="P270" s="8" t="s">
        <v>21</v>
      </c>
    </row>
    <row r="271" spans="1:16" x14ac:dyDescent="0.3">
      <c r="A271" t="s">
        <v>17</v>
      </c>
      <c r="B271" t="s">
        <v>27</v>
      </c>
      <c r="C271" s="3" t="s">
        <v>24</v>
      </c>
      <c r="D271" s="3" t="s">
        <v>9</v>
      </c>
      <c r="E271">
        <v>1122</v>
      </c>
      <c r="F271" s="7">
        <v>10</v>
      </c>
      <c r="G271" s="7">
        <v>20</v>
      </c>
      <c r="H271" s="7">
        <v>22440</v>
      </c>
      <c r="I271" s="7">
        <v>2468.4</v>
      </c>
      <c r="J271" s="7">
        <v>19971.599999999999</v>
      </c>
      <c r="K271" s="7">
        <v>11220</v>
      </c>
      <c r="L271" s="7">
        <v>8751.5999999999985</v>
      </c>
      <c r="M271" s="5">
        <v>41699</v>
      </c>
      <c r="N271" s="6">
        <v>3</v>
      </c>
      <c r="O271" s="3" t="s">
        <v>36</v>
      </c>
      <c r="P271" s="8" t="s">
        <v>21</v>
      </c>
    </row>
    <row r="272" spans="1:16" x14ac:dyDescent="0.3">
      <c r="A272" t="s">
        <v>22</v>
      </c>
      <c r="B272" t="s">
        <v>33</v>
      </c>
      <c r="C272" s="3" t="s">
        <v>19</v>
      </c>
      <c r="D272" s="3" t="s">
        <v>9</v>
      </c>
      <c r="E272">
        <v>677</v>
      </c>
      <c r="F272" s="7">
        <v>5</v>
      </c>
      <c r="G272" s="7">
        <v>15</v>
      </c>
      <c r="H272" s="7">
        <v>10155</v>
      </c>
      <c r="I272" s="7">
        <v>1218.5999999999999</v>
      </c>
      <c r="J272" s="7">
        <v>8936.4</v>
      </c>
      <c r="K272" s="7">
        <v>6770</v>
      </c>
      <c r="L272" s="7">
        <v>2166.3999999999996</v>
      </c>
      <c r="M272" s="5">
        <v>41699</v>
      </c>
      <c r="N272" s="6">
        <v>3</v>
      </c>
      <c r="O272" s="3" t="s">
        <v>36</v>
      </c>
      <c r="P272" s="8" t="s">
        <v>21</v>
      </c>
    </row>
    <row r="273" spans="1:16" x14ac:dyDescent="0.3">
      <c r="A273" t="s">
        <v>17</v>
      </c>
      <c r="B273" t="s">
        <v>23</v>
      </c>
      <c r="C273" s="3" t="s">
        <v>28</v>
      </c>
      <c r="D273" s="3" t="s">
        <v>9</v>
      </c>
      <c r="E273">
        <v>1491</v>
      </c>
      <c r="F273" s="7">
        <v>250</v>
      </c>
      <c r="G273" s="7">
        <v>7</v>
      </c>
      <c r="H273" s="7">
        <v>10437</v>
      </c>
      <c r="I273" s="7">
        <v>1252.44</v>
      </c>
      <c r="J273" s="7">
        <v>9184.56</v>
      </c>
      <c r="K273" s="7">
        <v>7455</v>
      </c>
      <c r="L273" s="7">
        <v>1729.5599999999995</v>
      </c>
      <c r="M273" s="5">
        <v>41699</v>
      </c>
      <c r="N273" s="6">
        <v>3</v>
      </c>
      <c r="O273" s="3" t="s">
        <v>36</v>
      </c>
      <c r="P273" s="8" t="s">
        <v>21</v>
      </c>
    </row>
    <row r="274" spans="1:16" x14ac:dyDescent="0.3">
      <c r="A274" t="s">
        <v>17</v>
      </c>
      <c r="B274" t="s">
        <v>30</v>
      </c>
      <c r="C274" s="3" t="s">
        <v>31</v>
      </c>
      <c r="D274" s="3" t="s">
        <v>9</v>
      </c>
      <c r="E274">
        <v>923</v>
      </c>
      <c r="F274" s="7">
        <v>3</v>
      </c>
      <c r="G274" s="7">
        <v>350</v>
      </c>
      <c r="H274" s="7">
        <v>323050</v>
      </c>
      <c r="I274" s="7">
        <v>41996.5</v>
      </c>
      <c r="J274" s="7">
        <v>281053.5</v>
      </c>
      <c r="K274" s="7">
        <v>239980</v>
      </c>
      <c r="L274" s="7">
        <v>41073.5</v>
      </c>
      <c r="M274" s="5">
        <v>41699</v>
      </c>
      <c r="N274" s="6">
        <v>3</v>
      </c>
      <c r="O274" s="3" t="s">
        <v>36</v>
      </c>
      <c r="P274" s="8" t="s">
        <v>21</v>
      </c>
    </row>
    <row r="275" spans="1:16" x14ac:dyDescent="0.3">
      <c r="A275" t="s">
        <v>17</v>
      </c>
      <c r="B275" t="s">
        <v>23</v>
      </c>
      <c r="C275" s="3" t="s">
        <v>31</v>
      </c>
      <c r="D275" s="3" t="s">
        <v>9</v>
      </c>
      <c r="E275">
        <v>1790</v>
      </c>
      <c r="F275" s="7">
        <v>3</v>
      </c>
      <c r="G275" s="7">
        <v>350</v>
      </c>
      <c r="H275" s="7">
        <v>626500</v>
      </c>
      <c r="I275" s="7">
        <v>81445</v>
      </c>
      <c r="J275" s="7">
        <v>545055</v>
      </c>
      <c r="K275" s="7">
        <v>465400</v>
      </c>
      <c r="L275" s="7">
        <v>79655</v>
      </c>
      <c r="M275" s="5">
        <v>41699</v>
      </c>
      <c r="N275" s="6">
        <v>3</v>
      </c>
      <c r="O275" s="3" t="s">
        <v>36</v>
      </c>
      <c r="P275" s="8" t="s">
        <v>21</v>
      </c>
    </row>
    <row r="276" spans="1:16" x14ac:dyDescent="0.3">
      <c r="A276" t="s">
        <v>17</v>
      </c>
      <c r="B276" t="s">
        <v>30</v>
      </c>
      <c r="C276" s="3" t="s">
        <v>24</v>
      </c>
      <c r="D276" s="3" t="s">
        <v>9</v>
      </c>
      <c r="E276">
        <v>2428</v>
      </c>
      <c r="F276" s="7">
        <v>10</v>
      </c>
      <c r="G276" s="7">
        <v>20</v>
      </c>
      <c r="H276" s="7">
        <v>48560</v>
      </c>
      <c r="I276" s="7">
        <v>6798.4</v>
      </c>
      <c r="J276" s="7">
        <v>41761.599999999999</v>
      </c>
      <c r="K276" s="7">
        <v>24280</v>
      </c>
      <c r="L276" s="7">
        <v>17481.599999999999</v>
      </c>
      <c r="M276" s="5">
        <v>41699</v>
      </c>
      <c r="N276" s="6">
        <v>3</v>
      </c>
      <c r="O276" s="3" t="s">
        <v>36</v>
      </c>
      <c r="P276" s="8" t="s">
        <v>21</v>
      </c>
    </row>
    <row r="277" spans="1:16" x14ac:dyDescent="0.3">
      <c r="A277" t="s">
        <v>17</v>
      </c>
      <c r="B277" t="s">
        <v>27</v>
      </c>
      <c r="C277" s="3" t="s">
        <v>28</v>
      </c>
      <c r="D277" s="3" t="s">
        <v>9</v>
      </c>
      <c r="E277">
        <v>2903</v>
      </c>
      <c r="F277" s="7">
        <v>250</v>
      </c>
      <c r="G277" s="7">
        <v>7</v>
      </c>
      <c r="H277" s="7">
        <v>20321</v>
      </c>
      <c r="I277" s="7">
        <v>2844.94</v>
      </c>
      <c r="J277" s="7">
        <v>17476.060000000001</v>
      </c>
      <c r="K277" s="7">
        <v>14515</v>
      </c>
      <c r="L277" s="7">
        <v>2961.0600000000013</v>
      </c>
      <c r="M277" s="5">
        <v>41699</v>
      </c>
      <c r="N277" s="6">
        <v>3</v>
      </c>
      <c r="O277" s="3" t="s">
        <v>36</v>
      </c>
      <c r="P277" s="8" t="s">
        <v>21</v>
      </c>
    </row>
    <row r="278" spans="1:16" x14ac:dyDescent="0.3">
      <c r="A278" t="s">
        <v>26</v>
      </c>
      <c r="B278" t="s">
        <v>30</v>
      </c>
      <c r="C278" s="3" t="s">
        <v>34</v>
      </c>
      <c r="D278" s="3" t="s">
        <v>9</v>
      </c>
      <c r="E278">
        <v>888</v>
      </c>
      <c r="F278" s="7">
        <v>260</v>
      </c>
      <c r="G278" s="7">
        <v>300</v>
      </c>
      <c r="H278" s="7">
        <v>266400</v>
      </c>
      <c r="I278" s="7">
        <v>37296</v>
      </c>
      <c r="J278" s="7">
        <v>229104</v>
      </c>
      <c r="K278" s="7">
        <v>222000</v>
      </c>
      <c r="L278" s="7">
        <v>7104</v>
      </c>
      <c r="M278" s="5">
        <v>41699</v>
      </c>
      <c r="N278" s="6">
        <v>3</v>
      </c>
      <c r="O278" s="3" t="s">
        <v>36</v>
      </c>
      <c r="P278" s="8" t="s">
        <v>21</v>
      </c>
    </row>
    <row r="279" spans="1:16" x14ac:dyDescent="0.3">
      <c r="A279" t="s">
        <v>17</v>
      </c>
      <c r="B279" t="s">
        <v>18</v>
      </c>
      <c r="C279" s="3" t="s">
        <v>24</v>
      </c>
      <c r="D279" s="3" t="s">
        <v>9</v>
      </c>
      <c r="E279">
        <v>1158</v>
      </c>
      <c r="F279" s="7">
        <v>10</v>
      </c>
      <c r="G279" s="7">
        <v>20</v>
      </c>
      <c r="H279" s="7">
        <v>23160</v>
      </c>
      <c r="I279" s="7">
        <v>3474</v>
      </c>
      <c r="J279" s="7">
        <v>19686</v>
      </c>
      <c r="K279" s="7">
        <v>11580</v>
      </c>
      <c r="L279" s="7">
        <v>8106</v>
      </c>
      <c r="M279" s="5">
        <v>41699</v>
      </c>
      <c r="N279" s="6">
        <v>3</v>
      </c>
      <c r="O279" s="3" t="s">
        <v>36</v>
      </c>
      <c r="P279" s="8" t="s">
        <v>21</v>
      </c>
    </row>
    <row r="280" spans="1:16" x14ac:dyDescent="0.3">
      <c r="A280" t="s">
        <v>29</v>
      </c>
      <c r="B280" t="s">
        <v>27</v>
      </c>
      <c r="C280" s="3" t="s">
        <v>35</v>
      </c>
      <c r="D280" s="3" t="s">
        <v>9</v>
      </c>
      <c r="E280">
        <v>500</v>
      </c>
      <c r="F280" s="7">
        <v>120</v>
      </c>
      <c r="G280" s="7">
        <v>12</v>
      </c>
      <c r="H280" s="7">
        <v>6000</v>
      </c>
      <c r="I280" s="7">
        <v>900</v>
      </c>
      <c r="J280" s="7">
        <v>5100</v>
      </c>
      <c r="K280" s="7">
        <v>1500</v>
      </c>
      <c r="L280" s="7">
        <v>3600</v>
      </c>
      <c r="M280" s="5">
        <v>41699</v>
      </c>
      <c r="N280" s="6">
        <v>3</v>
      </c>
      <c r="O280" s="3" t="s">
        <v>36</v>
      </c>
      <c r="P280" s="8" t="s">
        <v>21</v>
      </c>
    </row>
    <row r="281" spans="1:16" x14ac:dyDescent="0.3">
      <c r="A281" t="s">
        <v>26</v>
      </c>
      <c r="B281" t="s">
        <v>23</v>
      </c>
      <c r="C281" s="3" t="s">
        <v>34</v>
      </c>
      <c r="D281" s="3" t="s">
        <v>9</v>
      </c>
      <c r="E281">
        <v>2475</v>
      </c>
      <c r="F281" s="7">
        <v>260</v>
      </c>
      <c r="G281" s="7">
        <v>300</v>
      </c>
      <c r="H281" s="7">
        <v>742500</v>
      </c>
      <c r="I281" s="7">
        <v>111375</v>
      </c>
      <c r="J281" s="7">
        <v>631125</v>
      </c>
      <c r="K281" s="7">
        <v>618750</v>
      </c>
      <c r="L281" s="7">
        <v>12375</v>
      </c>
      <c r="M281" s="5">
        <v>41699</v>
      </c>
      <c r="N281" s="6">
        <v>3</v>
      </c>
      <c r="O281" s="3" t="s">
        <v>36</v>
      </c>
      <c r="P281" s="8" t="s">
        <v>21</v>
      </c>
    </row>
    <row r="282" spans="1:16" x14ac:dyDescent="0.3">
      <c r="A282" t="s">
        <v>29</v>
      </c>
      <c r="B282" t="s">
        <v>18</v>
      </c>
      <c r="C282" s="3" t="s">
        <v>28</v>
      </c>
      <c r="D282" s="3" t="s">
        <v>20</v>
      </c>
      <c r="E282">
        <v>2838</v>
      </c>
      <c r="F282" s="7">
        <v>250</v>
      </c>
      <c r="G282" s="7">
        <v>12</v>
      </c>
      <c r="H282" s="7">
        <v>34056</v>
      </c>
      <c r="I282" s="7">
        <v>0</v>
      </c>
      <c r="J282" s="7">
        <v>34056</v>
      </c>
      <c r="K282" s="7">
        <v>8514</v>
      </c>
      <c r="L282" s="7">
        <v>25542</v>
      </c>
      <c r="M282" s="5">
        <v>41730</v>
      </c>
      <c r="N282" s="6">
        <v>4</v>
      </c>
      <c r="O282" s="3" t="s">
        <v>61</v>
      </c>
      <c r="P282" s="8" t="s">
        <v>21</v>
      </c>
    </row>
    <row r="283" spans="1:16" x14ac:dyDescent="0.3">
      <c r="A283" t="s">
        <v>29</v>
      </c>
      <c r="B283" t="s">
        <v>33</v>
      </c>
      <c r="C283" s="3" t="s">
        <v>34</v>
      </c>
      <c r="D283" s="3" t="s">
        <v>20</v>
      </c>
      <c r="E283">
        <v>1953</v>
      </c>
      <c r="F283" s="7">
        <v>260</v>
      </c>
      <c r="G283" s="7">
        <v>12</v>
      </c>
      <c r="H283" s="7">
        <v>23436</v>
      </c>
      <c r="I283" s="7">
        <v>0</v>
      </c>
      <c r="J283" s="7">
        <v>23436</v>
      </c>
      <c r="K283" s="7">
        <v>5859</v>
      </c>
      <c r="L283" s="7">
        <v>17577</v>
      </c>
      <c r="M283" s="5">
        <v>41730</v>
      </c>
      <c r="N283" s="6">
        <v>4</v>
      </c>
      <c r="O283" s="3" t="s">
        <v>61</v>
      </c>
      <c r="P283" s="8" t="s">
        <v>21</v>
      </c>
    </row>
    <row r="284" spans="1:16" x14ac:dyDescent="0.3">
      <c r="A284" t="s">
        <v>32</v>
      </c>
      <c r="B284" t="s">
        <v>18</v>
      </c>
      <c r="C284" s="3" t="s">
        <v>34</v>
      </c>
      <c r="D284" s="3" t="s">
        <v>20</v>
      </c>
      <c r="E284">
        <v>4219.5</v>
      </c>
      <c r="F284" s="7">
        <v>260</v>
      </c>
      <c r="G284" s="7">
        <v>125</v>
      </c>
      <c r="H284" s="7">
        <v>527437.5</v>
      </c>
      <c r="I284" s="7">
        <v>0</v>
      </c>
      <c r="J284" s="7">
        <v>527437.5</v>
      </c>
      <c r="K284" s="7">
        <v>506340</v>
      </c>
      <c r="L284" s="7">
        <v>21097.5</v>
      </c>
      <c r="M284" s="5">
        <v>41730</v>
      </c>
      <c r="N284" s="6">
        <v>4</v>
      </c>
      <c r="O284" s="3" t="s">
        <v>61</v>
      </c>
      <c r="P284" s="8" t="s">
        <v>21</v>
      </c>
    </row>
    <row r="285" spans="1:16" x14ac:dyDescent="0.3">
      <c r="A285" t="s">
        <v>26</v>
      </c>
      <c r="B285" t="s">
        <v>33</v>
      </c>
      <c r="C285" s="3" t="s">
        <v>19</v>
      </c>
      <c r="D285" s="3" t="s">
        <v>7</v>
      </c>
      <c r="E285">
        <v>2301</v>
      </c>
      <c r="F285" s="7">
        <v>5</v>
      </c>
      <c r="G285" s="7">
        <v>300</v>
      </c>
      <c r="H285" s="7">
        <v>690300</v>
      </c>
      <c r="I285" s="7">
        <v>6903</v>
      </c>
      <c r="J285" s="7">
        <v>683397</v>
      </c>
      <c r="K285" s="7">
        <v>575250</v>
      </c>
      <c r="L285" s="7">
        <v>108147</v>
      </c>
      <c r="M285" s="5">
        <v>41730</v>
      </c>
      <c r="N285" s="6">
        <v>4</v>
      </c>
      <c r="O285" s="3" t="s">
        <v>61</v>
      </c>
      <c r="P285" s="8" t="s">
        <v>21</v>
      </c>
    </row>
    <row r="286" spans="1:16" x14ac:dyDescent="0.3">
      <c r="A286" t="s">
        <v>17</v>
      </c>
      <c r="B286" t="s">
        <v>33</v>
      </c>
      <c r="C286" s="3" t="s">
        <v>24</v>
      </c>
      <c r="D286" s="3" t="s">
        <v>7</v>
      </c>
      <c r="E286">
        <v>4492.5</v>
      </c>
      <c r="F286" s="7">
        <v>10</v>
      </c>
      <c r="G286" s="7">
        <v>7</v>
      </c>
      <c r="H286" s="7">
        <v>31447.5</v>
      </c>
      <c r="I286" s="7">
        <v>314.47500000000002</v>
      </c>
      <c r="J286" s="7">
        <v>31133.024999999998</v>
      </c>
      <c r="K286" s="7">
        <v>22462.5</v>
      </c>
      <c r="L286" s="7">
        <v>8670.5249999999978</v>
      </c>
      <c r="M286" s="5">
        <v>41730</v>
      </c>
      <c r="N286" s="6">
        <v>4</v>
      </c>
      <c r="O286" s="3" t="s">
        <v>61</v>
      </c>
      <c r="P286" s="8" t="s">
        <v>21</v>
      </c>
    </row>
    <row r="287" spans="1:16" x14ac:dyDescent="0.3">
      <c r="A287" t="s">
        <v>17</v>
      </c>
      <c r="B287" t="s">
        <v>23</v>
      </c>
      <c r="C287" s="3" t="s">
        <v>35</v>
      </c>
      <c r="D287" s="3" t="s">
        <v>7</v>
      </c>
      <c r="E287">
        <v>3864</v>
      </c>
      <c r="F287" s="7">
        <v>120</v>
      </c>
      <c r="G287" s="7">
        <v>20</v>
      </c>
      <c r="H287" s="7">
        <v>77280</v>
      </c>
      <c r="I287" s="7">
        <v>772.80000000000007</v>
      </c>
      <c r="J287" s="7">
        <v>76507.200000000012</v>
      </c>
      <c r="K287" s="7">
        <v>38640</v>
      </c>
      <c r="L287" s="7">
        <v>37867.200000000004</v>
      </c>
      <c r="M287" s="5">
        <v>41730</v>
      </c>
      <c r="N287" s="6">
        <v>4</v>
      </c>
      <c r="O287" s="3" t="s">
        <v>61</v>
      </c>
      <c r="P287" s="8" t="s">
        <v>21</v>
      </c>
    </row>
    <row r="288" spans="1:16" x14ac:dyDescent="0.3">
      <c r="A288" t="s">
        <v>17</v>
      </c>
      <c r="B288" t="s">
        <v>30</v>
      </c>
      <c r="C288" s="3" t="s">
        <v>28</v>
      </c>
      <c r="D288" s="3" t="s">
        <v>7</v>
      </c>
      <c r="E288">
        <v>943.5</v>
      </c>
      <c r="F288" s="7">
        <v>250</v>
      </c>
      <c r="G288" s="7">
        <v>350</v>
      </c>
      <c r="H288" s="7">
        <v>330225</v>
      </c>
      <c r="I288" s="7">
        <v>3302.25</v>
      </c>
      <c r="J288" s="7">
        <v>326922.75</v>
      </c>
      <c r="K288" s="7">
        <v>245310</v>
      </c>
      <c r="L288" s="7">
        <v>81612.75</v>
      </c>
      <c r="M288" s="5">
        <v>41730</v>
      </c>
      <c r="N288" s="6">
        <v>4</v>
      </c>
      <c r="O288" s="3" t="s">
        <v>61</v>
      </c>
      <c r="P288" s="8" t="s">
        <v>21</v>
      </c>
    </row>
    <row r="289" spans="1:16" x14ac:dyDescent="0.3">
      <c r="A289" t="s">
        <v>32</v>
      </c>
      <c r="B289" t="s">
        <v>30</v>
      </c>
      <c r="C289" s="3" t="s">
        <v>31</v>
      </c>
      <c r="D289" s="3" t="s">
        <v>7</v>
      </c>
      <c r="E289">
        <v>742.5</v>
      </c>
      <c r="F289" s="7">
        <v>3</v>
      </c>
      <c r="G289" s="7">
        <v>125</v>
      </c>
      <c r="H289" s="7">
        <v>92812.5</v>
      </c>
      <c r="I289" s="7">
        <v>1856.25</v>
      </c>
      <c r="J289" s="7">
        <v>90956.25</v>
      </c>
      <c r="K289" s="7">
        <v>89100</v>
      </c>
      <c r="L289" s="7">
        <v>1856.25</v>
      </c>
      <c r="M289" s="5">
        <v>41730</v>
      </c>
      <c r="N289" s="6">
        <v>4</v>
      </c>
      <c r="O289" s="3" t="s">
        <v>61</v>
      </c>
      <c r="P289" s="8" t="s">
        <v>21</v>
      </c>
    </row>
    <row r="290" spans="1:16" x14ac:dyDescent="0.3">
      <c r="A290" t="s">
        <v>32</v>
      </c>
      <c r="B290" t="s">
        <v>23</v>
      </c>
      <c r="C290" s="3" t="s">
        <v>31</v>
      </c>
      <c r="D290" s="3" t="s">
        <v>7</v>
      </c>
      <c r="E290">
        <v>4243.5</v>
      </c>
      <c r="F290" s="7">
        <v>3</v>
      </c>
      <c r="G290" s="7">
        <v>125</v>
      </c>
      <c r="H290" s="7">
        <v>530437.5</v>
      </c>
      <c r="I290" s="7">
        <v>15913.125</v>
      </c>
      <c r="J290" s="7">
        <v>514524.375</v>
      </c>
      <c r="K290" s="7">
        <v>509220</v>
      </c>
      <c r="L290" s="7">
        <v>5304.375</v>
      </c>
      <c r="M290" s="5">
        <v>41730</v>
      </c>
      <c r="N290" s="6">
        <v>4</v>
      </c>
      <c r="O290" s="3" t="s">
        <v>61</v>
      </c>
      <c r="P290" s="8" t="s">
        <v>21</v>
      </c>
    </row>
    <row r="291" spans="1:16" x14ac:dyDescent="0.3">
      <c r="A291" t="s">
        <v>17</v>
      </c>
      <c r="B291" t="s">
        <v>18</v>
      </c>
      <c r="C291" s="3" t="s">
        <v>31</v>
      </c>
      <c r="D291" s="3" t="s">
        <v>7</v>
      </c>
      <c r="E291">
        <v>2580</v>
      </c>
      <c r="F291" s="7">
        <v>3</v>
      </c>
      <c r="G291" s="7">
        <v>20</v>
      </c>
      <c r="H291" s="7">
        <v>51600</v>
      </c>
      <c r="I291" s="7">
        <v>1548</v>
      </c>
      <c r="J291" s="7">
        <v>50052</v>
      </c>
      <c r="K291" s="7">
        <v>25800</v>
      </c>
      <c r="L291" s="7">
        <v>24252</v>
      </c>
      <c r="M291" s="5">
        <v>41730</v>
      </c>
      <c r="N291" s="6">
        <v>4</v>
      </c>
      <c r="O291" s="3" t="s">
        <v>61</v>
      </c>
      <c r="P291" s="8" t="s">
        <v>21</v>
      </c>
    </row>
    <row r="292" spans="1:16" x14ac:dyDescent="0.3">
      <c r="A292" t="s">
        <v>29</v>
      </c>
      <c r="B292" t="s">
        <v>27</v>
      </c>
      <c r="C292" s="3" t="s">
        <v>28</v>
      </c>
      <c r="D292" s="3" t="s">
        <v>7</v>
      </c>
      <c r="E292">
        <v>1916</v>
      </c>
      <c r="F292" s="7">
        <v>250</v>
      </c>
      <c r="G292" s="7">
        <v>12</v>
      </c>
      <c r="H292" s="7">
        <v>22992</v>
      </c>
      <c r="I292" s="7">
        <v>689.76</v>
      </c>
      <c r="J292" s="7">
        <v>22302.240000000002</v>
      </c>
      <c r="K292" s="7">
        <v>5748</v>
      </c>
      <c r="L292" s="7">
        <v>16554.240000000002</v>
      </c>
      <c r="M292" s="5">
        <v>41730</v>
      </c>
      <c r="N292" s="6">
        <v>4</v>
      </c>
      <c r="O292" s="3" t="s">
        <v>61</v>
      </c>
      <c r="P292" s="8" t="s">
        <v>21</v>
      </c>
    </row>
    <row r="293" spans="1:16" x14ac:dyDescent="0.3">
      <c r="A293" t="s">
        <v>17</v>
      </c>
      <c r="B293" t="s">
        <v>30</v>
      </c>
      <c r="C293" s="3" t="s">
        <v>35</v>
      </c>
      <c r="D293" s="3" t="s">
        <v>7</v>
      </c>
      <c r="E293">
        <v>3850.5</v>
      </c>
      <c r="F293" s="7">
        <v>120</v>
      </c>
      <c r="G293" s="7">
        <v>20</v>
      </c>
      <c r="H293" s="7">
        <v>77010</v>
      </c>
      <c r="I293" s="7">
        <v>2310.3000000000002</v>
      </c>
      <c r="J293" s="7">
        <v>74699.700000000012</v>
      </c>
      <c r="K293" s="7">
        <v>38505</v>
      </c>
      <c r="L293" s="7">
        <v>36194.700000000004</v>
      </c>
      <c r="M293" s="5">
        <v>41730</v>
      </c>
      <c r="N293" s="6">
        <v>4</v>
      </c>
      <c r="O293" s="3" t="s">
        <v>61</v>
      </c>
      <c r="P293" s="8" t="s">
        <v>21</v>
      </c>
    </row>
    <row r="294" spans="1:16" x14ac:dyDescent="0.3">
      <c r="A294" t="s">
        <v>26</v>
      </c>
      <c r="B294" t="s">
        <v>18</v>
      </c>
      <c r="C294" s="3" t="s">
        <v>24</v>
      </c>
      <c r="D294" s="3" t="s">
        <v>7</v>
      </c>
      <c r="E294">
        <v>1414.5</v>
      </c>
      <c r="F294" s="7">
        <v>10</v>
      </c>
      <c r="G294" s="7">
        <v>300</v>
      </c>
      <c r="H294" s="7">
        <v>424350</v>
      </c>
      <c r="I294" s="7">
        <v>16974</v>
      </c>
      <c r="J294" s="7">
        <v>407376</v>
      </c>
      <c r="K294" s="7">
        <v>353625</v>
      </c>
      <c r="L294" s="7">
        <v>53751</v>
      </c>
      <c r="M294" s="5">
        <v>41730</v>
      </c>
      <c r="N294" s="6">
        <v>4</v>
      </c>
      <c r="O294" s="3" t="s">
        <v>61</v>
      </c>
      <c r="P294" s="8" t="s">
        <v>21</v>
      </c>
    </row>
    <row r="295" spans="1:16" x14ac:dyDescent="0.3">
      <c r="A295" t="s">
        <v>32</v>
      </c>
      <c r="B295" t="s">
        <v>27</v>
      </c>
      <c r="C295" s="3" t="s">
        <v>34</v>
      </c>
      <c r="D295" s="3" t="s">
        <v>7</v>
      </c>
      <c r="E295">
        <v>1074</v>
      </c>
      <c r="F295" s="7">
        <v>260</v>
      </c>
      <c r="G295" s="7">
        <v>125</v>
      </c>
      <c r="H295" s="7">
        <v>134250</v>
      </c>
      <c r="I295" s="7">
        <v>5370</v>
      </c>
      <c r="J295" s="7">
        <v>128880</v>
      </c>
      <c r="K295" s="7">
        <v>128880</v>
      </c>
      <c r="L295" s="7">
        <v>0</v>
      </c>
      <c r="M295" s="5">
        <v>41730</v>
      </c>
      <c r="N295" s="6">
        <v>4</v>
      </c>
      <c r="O295" s="3" t="s">
        <v>61</v>
      </c>
      <c r="P295" s="8" t="s">
        <v>21</v>
      </c>
    </row>
    <row r="296" spans="1:16" x14ac:dyDescent="0.3">
      <c r="A296" t="s">
        <v>26</v>
      </c>
      <c r="B296" t="s">
        <v>27</v>
      </c>
      <c r="C296" s="3" t="s">
        <v>24</v>
      </c>
      <c r="D296" s="3" t="s">
        <v>8</v>
      </c>
      <c r="E296">
        <v>1607</v>
      </c>
      <c r="F296" s="7">
        <v>10</v>
      </c>
      <c r="G296" s="7">
        <v>300</v>
      </c>
      <c r="H296" s="7">
        <v>482100</v>
      </c>
      <c r="I296" s="7">
        <v>24105</v>
      </c>
      <c r="J296" s="7">
        <v>457995</v>
      </c>
      <c r="K296" s="7">
        <v>401750</v>
      </c>
      <c r="L296" s="7">
        <v>56245</v>
      </c>
      <c r="M296" s="5">
        <v>41730</v>
      </c>
      <c r="N296" s="6">
        <v>4</v>
      </c>
      <c r="O296" s="3" t="s">
        <v>61</v>
      </c>
      <c r="P296" s="8" t="s">
        <v>21</v>
      </c>
    </row>
    <row r="297" spans="1:16" x14ac:dyDescent="0.3">
      <c r="A297" t="s">
        <v>22</v>
      </c>
      <c r="B297" t="s">
        <v>23</v>
      </c>
      <c r="C297" s="3" t="s">
        <v>24</v>
      </c>
      <c r="D297" s="3" t="s">
        <v>8</v>
      </c>
      <c r="E297">
        <v>3801</v>
      </c>
      <c r="F297" s="7">
        <v>10</v>
      </c>
      <c r="G297" s="7">
        <v>15</v>
      </c>
      <c r="H297" s="7">
        <v>57015</v>
      </c>
      <c r="I297" s="7">
        <v>3420.8999999999996</v>
      </c>
      <c r="J297" s="7">
        <v>53594.100000000006</v>
      </c>
      <c r="K297" s="7">
        <v>38010</v>
      </c>
      <c r="L297" s="7">
        <v>15584.100000000002</v>
      </c>
      <c r="M297" s="5">
        <v>41730</v>
      </c>
      <c r="N297" s="6">
        <v>4</v>
      </c>
      <c r="O297" s="3" t="s">
        <v>61</v>
      </c>
      <c r="P297" s="8" t="s">
        <v>21</v>
      </c>
    </row>
    <row r="298" spans="1:16" x14ac:dyDescent="0.3">
      <c r="A298" t="s">
        <v>17</v>
      </c>
      <c r="B298" t="s">
        <v>27</v>
      </c>
      <c r="C298" s="3" t="s">
        <v>19</v>
      </c>
      <c r="D298" s="3" t="s">
        <v>8</v>
      </c>
      <c r="E298">
        <v>980</v>
      </c>
      <c r="F298" s="7">
        <v>5</v>
      </c>
      <c r="G298" s="7">
        <v>350</v>
      </c>
      <c r="H298" s="7">
        <v>343000</v>
      </c>
      <c r="I298" s="7">
        <v>20580</v>
      </c>
      <c r="J298" s="7">
        <v>322420</v>
      </c>
      <c r="K298" s="7">
        <v>254800</v>
      </c>
      <c r="L298" s="7">
        <v>67620</v>
      </c>
      <c r="M298" s="5">
        <v>41730</v>
      </c>
      <c r="N298" s="6">
        <v>4</v>
      </c>
      <c r="O298" s="3" t="s">
        <v>61</v>
      </c>
      <c r="P298" s="8" t="s">
        <v>21</v>
      </c>
    </row>
    <row r="299" spans="1:16" x14ac:dyDescent="0.3">
      <c r="A299" t="s">
        <v>29</v>
      </c>
      <c r="B299" t="s">
        <v>23</v>
      </c>
      <c r="C299" s="3" t="s">
        <v>28</v>
      </c>
      <c r="D299" s="3" t="s">
        <v>8</v>
      </c>
      <c r="E299">
        <v>1738.5</v>
      </c>
      <c r="F299" s="7">
        <v>250</v>
      </c>
      <c r="G299" s="7">
        <v>12</v>
      </c>
      <c r="H299" s="7">
        <v>20862</v>
      </c>
      <c r="I299" s="7">
        <v>1460.34</v>
      </c>
      <c r="J299" s="7">
        <v>19401.66</v>
      </c>
      <c r="K299" s="7">
        <v>5215.5</v>
      </c>
      <c r="L299" s="7">
        <v>14186.16</v>
      </c>
      <c r="M299" s="5">
        <v>41730</v>
      </c>
      <c r="N299" s="6">
        <v>4</v>
      </c>
      <c r="O299" s="3" t="s">
        <v>61</v>
      </c>
      <c r="P299" s="8" t="s">
        <v>21</v>
      </c>
    </row>
    <row r="300" spans="1:16" x14ac:dyDescent="0.3">
      <c r="A300" t="s">
        <v>17</v>
      </c>
      <c r="B300" t="s">
        <v>18</v>
      </c>
      <c r="C300" s="3" t="s">
        <v>24</v>
      </c>
      <c r="D300" s="3" t="s">
        <v>8</v>
      </c>
      <c r="E300">
        <v>1259</v>
      </c>
      <c r="F300" s="7">
        <v>10</v>
      </c>
      <c r="G300" s="7">
        <v>7</v>
      </c>
      <c r="H300" s="7">
        <v>8813</v>
      </c>
      <c r="I300" s="7">
        <v>705.04</v>
      </c>
      <c r="J300" s="7">
        <v>8107.96</v>
      </c>
      <c r="K300" s="7">
        <v>6295</v>
      </c>
      <c r="L300" s="7">
        <v>1812.96</v>
      </c>
      <c r="M300" s="5">
        <v>41730</v>
      </c>
      <c r="N300" s="6">
        <v>4</v>
      </c>
      <c r="O300" s="3" t="s">
        <v>61</v>
      </c>
      <c r="P300" s="8" t="s">
        <v>21</v>
      </c>
    </row>
    <row r="301" spans="1:16" x14ac:dyDescent="0.3">
      <c r="A301" t="s">
        <v>17</v>
      </c>
      <c r="B301" t="s">
        <v>23</v>
      </c>
      <c r="C301" s="3" t="s">
        <v>28</v>
      </c>
      <c r="D301" s="3" t="s">
        <v>8</v>
      </c>
      <c r="E301">
        <v>574.5</v>
      </c>
      <c r="F301" s="7">
        <v>250</v>
      </c>
      <c r="G301" s="7">
        <v>350</v>
      </c>
      <c r="H301" s="7">
        <v>201075</v>
      </c>
      <c r="I301" s="7">
        <v>16086</v>
      </c>
      <c r="J301" s="7">
        <v>184989</v>
      </c>
      <c r="K301" s="7">
        <v>149370</v>
      </c>
      <c r="L301" s="7">
        <v>35619</v>
      </c>
      <c r="M301" s="5">
        <v>41730</v>
      </c>
      <c r="N301" s="6">
        <v>4</v>
      </c>
      <c r="O301" s="3" t="s">
        <v>61</v>
      </c>
      <c r="P301" s="8" t="s">
        <v>21</v>
      </c>
    </row>
    <row r="302" spans="1:16" x14ac:dyDescent="0.3">
      <c r="A302" t="s">
        <v>26</v>
      </c>
      <c r="B302" t="s">
        <v>30</v>
      </c>
      <c r="C302" s="3" t="s">
        <v>19</v>
      </c>
      <c r="D302" s="3" t="s">
        <v>8</v>
      </c>
      <c r="E302">
        <v>3802.5</v>
      </c>
      <c r="F302" s="7">
        <v>5</v>
      </c>
      <c r="G302" s="7">
        <v>300</v>
      </c>
      <c r="H302" s="7">
        <v>1140750</v>
      </c>
      <c r="I302" s="7">
        <v>102667.5</v>
      </c>
      <c r="J302" s="7">
        <v>1038082.5</v>
      </c>
      <c r="K302" s="7">
        <v>950625</v>
      </c>
      <c r="L302" s="7">
        <v>87457.5</v>
      </c>
      <c r="M302" s="5">
        <v>41730</v>
      </c>
      <c r="N302" s="6">
        <v>4</v>
      </c>
      <c r="O302" s="3" t="s">
        <v>61</v>
      </c>
      <c r="P302" s="8" t="s">
        <v>21</v>
      </c>
    </row>
    <row r="303" spans="1:16" x14ac:dyDescent="0.3">
      <c r="A303" t="s">
        <v>22</v>
      </c>
      <c r="B303" t="s">
        <v>33</v>
      </c>
      <c r="C303" s="3" t="s">
        <v>24</v>
      </c>
      <c r="D303" s="3" t="s">
        <v>8</v>
      </c>
      <c r="E303">
        <v>3675</v>
      </c>
      <c r="F303" s="7">
        <v>10</v>
      </c>
      <c r="G303" s="7">
        <v>15</v>
      </c>
      <c r="H303" s="7">
        <v>55125</v>
      </c>
      <c r="I303" s="7">
        <v>4961.25</v>
      </c>
      <c r="J303" s="7">
        <v>50163.75</v>
      </c>
      <c r="K303" s="7">
        <v>36750</v>
      </c>
      <c r="L303" s="7">
        <v>13413.75</v>
      </c>
      <c r="M303" s="5">
        <v>41730</v>
      </c>
      <c r="N303" s="6">
        <v>4</v>
      </c>
      <c r="O303" s="3" t="s">
        <v>61</v>
      </c>
      <c r="P303" s="8" t="s">
        <v>21</v>
      </c>
    </row>
    <row r="304" spans="1:16" x14ac:dyDescent="0.3">
      <c r="A304" t="s">
        <v>17</v>
      </c>
      <c r="B304" t="s">
        <v>33</v>
      </c>
      <c r="C304" s="3" t="s">
        <v>28</v>
      </c>
      <c r="D304" s="3" t="s">
        <v>8</v>
      </c>
      <c r="E304">
        <v>1351.5</v>
      </c>
      <c r="F304" s="7">
        <v>250</v>
      </c>
      <c r="G304" s="7">
        <v>350</v>
      </c>
      <c r="H304" s="7">
        <v>473025</v>
      </c>
      <c r="I304" s="7">
        <v>42572.25</v>
      </c>
      <c r="J304" s="7">
        <v>430452.75</v>
      </c>
      <c r="K304" s="7">
        <v>351390</v>
      </c>
      <c r="L304" s="7">
        <v>79062.75</v>
      </c>
      <c r="M304" s="5">
        <v>41730</v>
      </c>
      <c r="N304" s="6">
        <v>4</v>
      </c>
      <c r="O304" s="3" t="s">
        <v>61</v>
      </c>
      <c r="P304" s="8" t="s">
        <v>21</v>
      </c>
    </row>
    <row r="305" spans="1:16" x14ac:dyDescent="0.3">
      <c r="A305" t="s">
        <v>22</v>
      </c>
      <c r="B305" t="s">
        <v>27</v>
      </c>
      <c r="C305" s="3" t="s">
        <v>35</v>
      </c>
      <c r="D305" s="3" t="s">
        <v>8</v>
      </c>
      <c r="E305">
        <v>2628</v>
      </c>
      <c r="F305" s="7">
        <v>120</v>
      </c>
      <c r="G305" s="7">
        <v>15</v>
      </c>
      <c r="H305" s="7">
        <v>39420</v>
      </c>
      <c r="I305" s="7">
        <v>3547.8</v>
      </c>
      <c r="J305" s="7">
        <v>35872.199999999997</v>
      </c>
      <c r="K305" s="7">
        <v>26280</v>
      </c>
      <c r="L305" s="7">
        <v>9592.1999999999971</v>
      </c>
      <c r="M305" s="5">
        <v>41730</v>
      </c>
      <c r="N305" s="6">
        <v>4</v>
      </c>
      <c r="O305" s="3" t="s">
        <v>61</v>
      </c>
      <c r="P305" s="8" t="s">
        <v>21</v>
      </c>
    </row>
    <row r="306" spans="1:16" x14ac:dyDescent="0.3">
      <c r="A306" t="s">
        <v>32</v>
      </c>
      <c r="B306" t="s">
        <v>33</v>
      </c>
      <c r="C306" s="3" t="s">
        <v>31</v>
      </c>
      <c r="D306" s="3" t="s">
        <v>9</v>
      </c>
      <c r="E306">
        <v>3445.5</v>
      </c>
      <c r="F306" s="7">
        <v>3</v>
      </c>
      <c r="G306" s="7">
        <v>125</v>
      </c>
      <c r="H306" s="7">
        <v>430687.5</v>
      </c>
      <c r="I306" s="7">
        <v>43068.75</v>
      </c>
      <c r="J306" s="7">
        <v>387618.75</v>
      </c>
      <c r="K306" s="7">
        <v>413460</v>
      </c>
      <c r="L306" s="7">
        <v>-25841.25</v>
      </c>
      <c r="M306" s="5">
        <v>41730</v>
      </c>
      <c r="N306" s="6">
        <v>4</v>
      </c>
      <c r="O306" s="3" t="s">
        <v>61</v>
      </c>
      <c r="P306" s="8" t="s">
        <v>21</v>
      </c>
    </row>
    <row r="307" spans="1:16" x14ac:dyDescent="0.3">
      <c r="A307" t="s">
        <v>22</v>
      </c>
      <c r="B307" t="s">
        <v>18</v>
      </c>
      <c r="C307" s="3" t="s">
        <v>35</v>
      </c>
      <c r="D307" s="3" t="s">
        <v>9</v>
      </c>
      <c r="E307">
        <v>510</v>
      </c>
      <c r="F307" s="7">
        <v>120</v>
      </c>
      <c r="G307" s="7">
        <v>15</v>
      </c>
      <c r="H307" s="7">
        <v>7650</v>
      </c>
      <c r="I307" s="7">
        <v>765</v>
      </c>
      <c r="J307" s="7">
        <v>6885</v>
      </c>
      <c r="K307" s="7">
        <v>5100</v>
      </c>
      <c r="L307" s="7">
        <v>1785</v>
      </c>
      <c r="M307" s="5">
        <v>41730</v>
      </c>
      <c r="N307" s="6">
        <v>4</v>
      </c>
      <c r="O307" s="3" t="s">
        <v>61</v>
      </c>
      <c r="P307" s="8" t="s">
        <v>21</v>
      </c>
    </row>
    <row r="308" spans="1:16" x14ac:dyDescent="0.3">
      <c r="A308" t="s">
        <v>29</v>
      </c>
      <c r="B308" t="s">
        <v>30</v>
      </c>
      <c r="C308" s="3" t="s">
        <v>34</v>
      </c>
      <c r="D308" s="3" t="s">
        <v>9</v>
      </c>
      <c r="E308">
        <v>3520.5</v>
      </c>
      <c r="F308" s="7">
        <v>260</v>
      </c>
      <c r="G308" s="7">
        <v>12</v>
      </c>
      <c r="H308" s="7">
        <v>42246</v>
      </c>
      <c r="I308" s="7">
        <v>4224.6000000000004</v>
      </c>
      <c r="J308" s="7">
        <v>38021.399999999994</v>
      </c>
      <c r="K308" s="7">
        <v>10561.5</v>
      </c>
      <c r="L308" s="7">
        <v>27459.899999999998</v>
      </c>
      <c r="M308" s="5">
        <v>41730</v>
      </c>
      <c r="N308" s="6">
        <v>4</v>
      </c>
      <c r="O308" s="3" t="s">
        <v>61</v>
      </c>
      <c r="P308" s="8" t="s">
        <v>21</v>
      </c>
    </row>
    <row r="309" spans="1:16" x14ac:dyDescent="0.3">
      <c r="A309" t="s">
        <v>17</v>
      </c>
      <c r="B309" t="s">
        <v>23</v>
      </c>
      <c r="C309" s="3" t="s">
        <v>24</v>
      </c>
      <c r="D309" s="3" t="s">
        <v>9</v>
      </c>
      <c r="E309">
        <v>2532</v>
      </c>
      <c r="F309" s="7">
        <v>10</v>
      </c>
      <c r="G309" s="7">
        <v>7</v>
      </c>
      <c r="H309" s="7">
        <v>17724</v>
      </c>
      <c r="I309" s="7">
        <v>1949.6399999999999</v>
      </c>
      <c r="J309" s="7">
        <v>15774.36</v>
      </c>
      <c r="K309" s="7">
        <v>12660</v>
      </c>
      <c r="L309" s="7">
        <v>3114.3599999999997</v>
      </c>
      <c r="M309" s="5">
        <v>41730</v>
      </c>
      <c r="N309" s="6">
        <v>4</v>
      </c>
      <c r="O309" s="3" t="s">
        <v>61</v>
      </c>
      <c r="P309" s="8" t="s">
        <v>21</v>
      </c>
    </row>
    <row r="310" spans="1:16" x14ac:dyDescent="0.3">
      <c r="A310" t="s">
        <v>26</v>
      </c>
      <c r="B310" t="s">
        <v>23</v>
      </c>
      <c r="C310" s="3" t="s">
        <v>19</v>
      </c>
      <c r="D310" s="3" t="s">
        <v>9</v>
      </c>
      <c r="E310">
        <v>1773</v>
      </c>
      <c r="F310" s="7">
        <v>5</v>
      </c>
      <c r="G310" s="7">
        <v>300</v>
      </c>
      <c r="H310" s="7">
        <v>531900</v>
      </c>
      <c r="I310" s="7">
        <v>63828</v>
      </c>
      <c r="J310" s="7">
        <v>468072</v>
      </c>
      <c r="K310" s="7">
        <v>443250</v>
      </c>
      <c r="L310" s="7">
        <v>24822</v>
      </c>
      <c r="M310" s="5">
        <v>41730</v>
      </c>
      <c r="N310" s="6">
        <v>4</v>
      </c>
      <c r="O310" s="3" t="s">
        <v>61</v>
      </c>
      <c r="P310" s="8" t="s">
        <v>21</v>
      </c>
    </row>
    <row r="311" spans="1:16" x14ac:dyDescent="0.3">
      <c r="A311" t="s">
        <v>17</v>
      </c>
      <c r="B311" t="s">
        <v>27</v>
      </c>
      <c r="C311" s="3" t="s">
        <v>31</v>
      </c>
      <c r="D311" s="3" t="s">
        <v>9</v>
      </c>
      <c r="E311">
        <v>2579</v>
      </c>
      <c r="F311" s="7">
        <v>3</v>
      </c>
      <c r="G311" s="7">
        <v>20</v>
      </c>
      <c r="H311" s="7">
        <v>51580</v>
      </c>
      <c r="I311" s="7">
        <v>7221.2</v>
      </c>
      <c r="J311" s="7">
        <v>44358.8</v>
      </c>
      <c r="K311" s="7">
        <v>25790</v>
      </c>
      <c r="L311" s="7">
        <v>18568.800000000003</v>
      </c>
      <c r="M311" s="5">
        <v>41730</v>
      </c>
      <c r="N311" s="6">
        <v>4</v>
      </c>
      <c r="O311" s="3" t="s">
        <v>61</v>
      </c>
      <c r="P311" s="8" t="s">
        <v>21</v>
      </c>
    </row>
    <row r="312" spans="1:16" x14ac:dyDescent="0.3">
      <c r="A312" t="s">
        <v>17</v>
      </c>
      <c r="B312" t="s">
        <v>18</v>
      </c>
      <c r="C312" s="3" t="s">
        <v>19</v>
      </c>
      <c r="D312" s="3" t="s">
        <v>9</v>
      </c>
      <c r="E312">
        <v>1199</v>
      </c>
      <c r="F312" s="7">
        <v>5</v>
      </c>
      <c r="G312" s="7">
        <v>350</v>
      </c>
      <c r="H312" s="7">
        <v>419650</v>
      </c>
      <c r="I312" s="7">
        <v>58751</v>
      </c>
      <c r="J312" s="7">
        <v>360899</v>
      </c>
      <c r="K312" s="7">
        <v>311740</v>
      </c>
      <c r="L312" s="7">
        <v>49159</v>
      </c>
      <c r="M312" s="5">
        <v>41730</v>
      </c>
      <c r="N312" s="6">
        <v>4</v>
      </c>
      <c r="O312" s="3" t="s">
        <v>61</v>
      </c>
      <c r="P312" s="8" t="s">
        <v>21</v>
      </c>
    </row>
    <row r="313" spans="1:16" x14ac:dyDescent="0.3">
      <c r="A313" t="s">
        <v>17</v>
      </c>
      <c r="B313" t="s">
        <v>33</v>
      </c>
      <c r="C313" s="3" t="s">
        <v>35</v>
      </c>
      <c r="D313" s="3" t="s">
        <v>9</v>
      </c>
      <c r="E313">
        <v>606</v>
      </c>
      <c r="F313" s="7">
        <v>120</v>
      </c>
      <c r="G313" s="7">
        <v>20</v>
      </c>
      <c r="H313" s="7">
        <v>12120</v>
      </c>
      <c r="I313" s="7">
        <v>1696.8000000000002</v>
      </c>
      <c r="J313" s="7">
        <v>10423.200000000001</v>
      </c>
      <c r="K313" s="7">
        <v>6060</v>
      </c>
      <c r="L313" s="7">
        <v>4363.2000000000007</v>
      </c>
      <c r="M313" s="5">
        <v>41730</v>
      </c>
      <c r="N313" s="6">
        <v>4</v>
      </c>
      <c r="O313" s="3" t="s">
        <v>61</v>
      </c>
      <c r="P313" s="8" t="s">
        <v>21</v>
      </c>
    </row>
    <row r="314" spans="1:16" x14ac:dyDescent="0.3">
      <c r="A314" t="s">
        <v>22</v>
      </c>
      <c r="B314" t="s">
        <v>30</v>
      </c>
      <c r="C314" s="3" t="s">
        <v>24</v>
      </c>
      <c r="D314" s="3" t="s">
        <v>9</v>
      </c>
      <c r="E314">
        <v>1614</v>
      </c>
      <c r="F314" s="7">
        <v>10</v>
      </c>
      <c r="G314" s="7">
        <v>15</v>
      </c>
      <c r="H314" s="7">
        <v>24210</v>
      </c>
      <c r="I314" s="7">
        <v>3631.5</v>
      </c>
      <c r="J314" s="7">
        <v>20578.5</v>
      </c>
      <c r="K314" s="7">
        <v>16140</v>
      </c>
      <c r="L314" s="7">
        <v>4438.5</v>
      </c>
      <c r="M314" s="5">
        <v>41730</v>
      </c>
      <c r="N314" s="6">
        <v>4</v>
      </c>
      <c r="O314" s="3" t="s">
        <v>61</v>
      </c>
      <c r="P314" s="8" t="s">
        <v>21</v>
      </c>
    </row>
    <row r="315" spans="1:16" x14ac:dyDescent="0.3">
      <c r="A315" t="s">
        <v>17</v>
      </c>
      <c r="B315" t="s">
        <v>27</v>
      </c>
      <c r="C315" s="3" t="s">
        <v>24</v>
      </c>
      <c r="D315" s="3" t="s">
        <v>9</v>
      </c>
      <c r="E315">
        <v>2535</v>
      </c>
      <c r="F315" s="7">
        <v>10</v>
      </c>
      <c r="G315" s="7">
        <v>7</v>
      </c>
      <c r="H315" s="7">
        <v>17745</v>
      </c>
      <c r="I315" s="7">
        <v>2661.75</v>
      </c>
      <c r="J315" s="7">
        <v>15083.25</v>
      </c>
      <c r="K315" s="7">
        <v>12675</v>
      </c>
      <c r="L315" s="7">
        <v>2408.25</v>
      </c>
      <c r="M315" s="5">
        <v>41730</v>
      </c>
      <c r="N315" s="6">
        <v>4</v>
      </c>
      <c r="O315" s="3" t="s">
        <v>61</v>
      </c>
      <c r="P315" s="8" t="s">
        <v>21</v>
      </c>
    </row>
    <row r="316" spans="1:16" x14ac:dyDescent="0.3">
      <c r="A316" t="s">
        <v>17</v>
      </c>
      <c r="B316" t="s">
        <v>30</v>
      </c>
      <c r="C316" s="3" t="s">
        <v>24</v>
      </c>
      <c r="D316" s="3" t="s">
        <v>9</v>
      </c>
      <c r="E316">
        <v>723</v>
      </c>
      <c r="F316" s="7">
        <v>10</v>
      </c>
      <c r="G316" s="7">
        <v>7</v>
      </c>
      <c r="H316" s="7">
        <v>5061</v>
      </c>
      <c r="I316" s="7">
        <v>759.15000000000009</v>
      </c>
      <c r="J316" s="7">
        <v>4301.8500000000004</v>
      </c>
      <c r="K316" s="7">
        <v>3615</v>
      </c>
      <c r="L316" s="7">
        <v>686.85000000000014</v>
      </c>
      <c r="M316" s="5">
        <v>41730</v>
      </c>
      <c r="N316" s="6">
        <v>4</v>
      </c>
      <c r="O316" s="3" t="s">
        <v>61</v>
      </c>
      <c r="P316" s="8" t="s">
        <v>21</v>
      </c>
    </row>
    <row r="317" spans="1:16" x14ac:dyDescent="0.3">
      <c r="A317" t="s">
        <v>17</v>
      </c>
      <c r="B317" t="s">
        <v>23</v>
      </c>
      <c r="C317" s="3" t="s">
        <v>24</v>
      </c>
      <c r="D317" s="3" t="s">
        <v>7</v>
      </c>
      <c r="E317">
        <v>1030</v>
      </c>
      <c r="F317" s="7">
        <v>10</v>
      </c>
      <c r="G317" s="7">
        <v>7</v>
      </c>
      <c r="H317" s="7">
        <v>7210</v>
      </c>
      <c r="I317" s="7">
        <v>72.099999999999994</v>
      </c>
      <c r="J317" s="7">
        <v>7137.9</v>
      </c>
      <c r="K317" s="7">
        <v>5150</v>
      </c>
      <c r="L317" s="7">
        <v>1987.8999999999996</v>
      </c>
      <c r="M317" s="5">
        <v>41760</v>
      </c>
      <c r="N317" s="6">
        <v>5</v>
      </c>
      <c r="O317" s="3" t="s">
        <v>63</v>
      </c>
      <c r="P317" s="8" t="s">
        <v>21</v>
      </c>
    </row>
    <row r="318" spans="1:16" x14ac:dyDescent="0.3">
      <c r="A318" t="s">
        <v>17</v>
      </c>
      <c r="B318" t="s">
        <v>27</v>
      </c>
      <c r="C318" s="3" t="s">
        <v>35</v>
      </c>
      <c r="D318" s="3" t="s">
        <v>7</v>
      </c>
      <c r="E318">
        <v>362</v>
      </c>
      <c r="F318" s="7">
        <v>120</v>
      </c>
      <c r="G318" s="7">
        <v>7</v>
      </c>
      <c r="H318" s="7">
        <v>2534</v>
      </c>
      <c r="I318" s="7">
        <v>25.34</v>
      </c>
      <c r="J318" s="7">
        <v>2508.66</v>
      </c>
      <c r="K318" s="7">
        <v>1810</v>
      </c>
      <c r="L318" s="7">
        <v>698.65999999999985</v>
      </c>
      <c r="M318" s="5">
        <v>41760</v>
      </c>
      <c r="N318" s="6">
        <v>5</v>
      </c>
      <c r="O318" s="3" t="s">
        <v>63</v>
      </c>
      <c r="P318" s="8" t="s">
        <v>21</v>
      </c>
    </row>
    <row r="319" spans="1:16" x14ac:dyDescent="0.3">
      <c r="A319" t="s">
        <v>26</v>
      </c>
      <c r="B319" t="s">
        <v>23</v>
      </c>
      <c r="C319" s="3" t="s">
        <v>24</v>
      </c>
      <c r="D319" s="3" t="s">
        <v>7</v>
      </c>
      <c r="E319">
        <v>918</v>
      </c>
      <c r="F319" s="7">
        <v>10</v>
      </c>
      <c r="G319" s="7">
        <v>300</v>
      </c>
      <c r="H319" s="7">
        <v>275400</v>
      </c>
      <c r="I319" s="7">
        <v>5508</v>
      </c>
      <c r="J319" s="7">
        <v>269892</v>
      </c>
      <c r="K319" s="7">
        <v>229500</v>
      </c>
      <c r="L319" s="7">
        <v>40392</v>
      </c>
      <c r="M319" s="5">
        <v>41760</v>
      </c>
      <c r="N319" s="6">
        <v>5</v>
      </c>
      <c r="O319" s="3" t="s">
        <v>63</v>
      </c>
      <c r="P319" s="8" t="s">
        <v>21</v>
      </c>
    </row>
    <row r="320" spans="1:16" x14ac:dyDescent="0.3">
      <c r="A320" t="s">
        <v>26</v>
      </c>
      <c r="B320" t="s">
        <v>18</v>
      </c>
      <c r="C320" s="3" t="s">
        <v>24</v>
      </c>
      <c r="D320" s="3" t="s">
        <v>7</v>
      </c>
      <c r="E320">
        <v>1728</v>
      </c>
      <c r="F320" s="7">
        <v>10</v>
      </c>
      <c r="G320" s="7">
        <v>300</v>
      </c>
      <c r="H320" s="7">
        <v>518400</v>
      </c>
      <c r="I320" s="7">
        <v>10368</v>
      </c>
      <c r="J320" s="7">
        <v>508032</v>
      </c>
      <c r="K320" s="7">
        <v>432000</v>
      </c>
      <c r="L320" s="7">
        <v>76032</v>
      </c>
      <c r="M320" s="5">
        <v>41760</v>
      </c>
      <c r="N320" s="6">
        <v>5</v>
      </c>
      <c r="O320" s="3" t="s">
        <v>63</v>
      </c>
      <c r="P320" s="8" t="s">
        <v>21</v>
      </c>
    </row>
    <row r="321" spans="1:16" x14ac:dyDescent="0.3">
      <c r="A321" t="s">
        <v>32</v>
      </c>
      <c r="B321" t="s">
        <v>18</v>
      </c>
      <c r="C321" s="3" t="s">
        <v>34</v>
      </c>
      <c r="D321" s="3" t="s">
        <v>7</v>
      </c>
      <c r="E321">
        <v>2276</v>
      </c>
      <c r="F321" s="7">
        <v>260</v>
      </c>
      <c r="G321" s="7">
        <v>125</v>
      </c>
      <c r="H321" s="7">
        <v>284500</v>
      </c>
      <c r="I321" s="7">
        <v>5690</v>
      </c>
      <c r="J321" s="7">
        <v>278810</v>
      </c>
      <c r="K321" s="7">
        <v>273120</v>
      </c>
      <c r="L321" s="7">
        <v>5690</v>
      </c>
      <c r="M321" s="5">
        <v>41760</v>
      </c>
      <c r="N321" s="6">
        <v>5</v>
      </c>
      <c r="O321" s="3" t="s">
        <v>63</v>
      </c>
      <c r="P321" s="8" t="s">
        <v>21</v>
      </c>
    </row>
    <row r="322" spans="1:16" x14ac:dyDescent="0.3">
      <c r="A322" t="s">
        <v>17</v>
      </c>
      <c r="B322" t="s">
        <v>30</v>
      </c>
      <c r="C322" s="3" t="s">
        <v>31</v>
      </c>
      <c r="D322" s="3" t="s">
        <v>7</v>
      </c>
      <c r="E322">
        <v>831</v>
      </c>
      <c r="F322" s="7">
        <v>3</v>
      </c>
      <c r="G322" s="7">
        <v>20</v>
      </c>
      <c r="H322" s="7">
        <v>16620</v>
      </c>
      <c r="I322" s="7">
        <v>498.6</v>
      </c>
      <c r="J322" s="7">
        <v>16121.4</v>
      </c>
      <c r="K322" s="7">
        <v>8310</v>
      </c>
      <c r="L322" s="7">
        <v>7811.4</v>
      </c>
      <c r="M322" s="5">
        <v>41760</v>
      </c>
      <c r="N322" s="6">
        <v>5</v>
      </c>
      <c r="O322" s="3" t="s">
        <v>63</v>
      </c>
      <c r="P322" s="8" t="s">
        <v>21</v>
      </c>
    </row>
    <row r="323" spans="1:16" x14ac:dyDescent="0.3">
      <c r="A323" t="s">
        <v>26</v>
      </c>
      <c r="B323" t="s">
        <v>33</v>
      </c>
      <c r="C323" s="3" t="s">
        <v>24</v>
      </c>
      <c r="D323" s="3" t="s">
        <v>7</v>
      </c>
      <c r="E323">
        <v>2918</v>
      </c>
      <c r="F323" s="7">
        <v>10</v>
      </c>
      <c r="G323" s="7">
        <v>300</v>
      </c>
      <c r="H323" s="7">
        <v>875400</v>
      </c>
      <c r="I323" s="7">
        <v>35016</v>
      </c>
      <c r="J323" s="7">
        <v>840384</v>
      </c>
      <c r="K323" s="7">
        <v>729500</v>
      </c>
      <c r="L323" s="7">
        <v>110884</v>
      </c>
      <c r="M323" s="5">
        <v>41760</v>
      </c>
      <c r="N323" s="6">
        <v>5</v>
      </c>
      <c r="O323" s="3" t="s">
        <v>63</v>
      </c>
      <c r="P323" s="8" t="s">
        <v>21</v>
      </c>
    </row>
    <row r="324" spans="1:16" x14ac:dyDescent="0.3">
      <c r="A324" t="s">
        <v>29</v>
      </c>
      <c r="B324" t="s">
        <v>23</v>
      </c>
      <c r="C324" s="3" t="s">
        <v>28</v>
      </c>
      <c r="D324" s="3" t="s">
        <v>7</v>
      </c>
      <c r="E324">
        <v>866</v>
      </c>
      <c r="F324" s="7">
        <v>250</v>
      </c>
      <c r="G324" s="7">
        <v>12</v>
      </c>
      <c r="H324" s="7">
        <v>10392</v>
      </c>
      <c r="I324" s="7">
        <v>415.68</v>
      </c>
      <c r="J324" s="7">
        <v>9976.32</v>
      </c>
      <c r="K324" s="7">
        <v>2598</v>
      </c>
      <c r="L324" s="7">
        <v>7378.32</v>
      </c>
      <c r="M324" s="5">
        <v>41760</v>
      </c>
      <c r="N324" s="6">
        <v>5</v>
      </c>
      <c r="O324" s="3" t="s">
        <v>63</v>
      </c>
      <c r="P324" s="8" t="s">
        <v>21</v>
      </c>
    </row>
    <row r="325" spans="1:16" x14ac:dyDescent="0.3">
      <c r="A325" t="s">
        <v>17</v>
      </c>
      <c r="B325" t="s">
        <v>23</v>
      </c>
      <c r="C325" s="3" t="s">
        <v>31</v>
      </c>
      <c r="D325" s="3" t="s">
        <v>8</v>
      </c>
      <c r="E325">
        <v>1563</v>
      </c>
      <c r="F325" s="7">
        <v>3</v>
      </c>
      <c r="G325" s="7">
        <v>20</v>
      </c>
      <c r="H325" s="7">
        <v>31260</v>
      </c>
      <c r="I325" s="7">
        <v>1563</v>
      </c>
      <c r="J325" s="7">
        <v>29697</v>
      </c>
      <c r="K325" s="7">
        <v>15630</v>
      </c>
      <c r="L325" s="7">
        <v>14067</v>
      </c>
      <c r="M325" s="5">
        <v>41760</v>
      </c>
      <c r="N325" s="6">
        <v>5</v>
      </c>
      <c r="O325" s="3" t="s">
        <v>63</v>
      </c>
      <c r="P325" s="8" t="s">
        <v>21</v>
      </c>
    </row>
    <row r="326" spans="1:16" x14ac:dyDescent="0.3">
      <c r="A326" t="s">
        <v>17</v>
      </c>
      <c r="B326" t="s">
        <v>33</v>
      </c>
      <c r="C326" s="3" t="s">
        <v>24</v>
      </c>
      <c r="D326" s="3" t="s">
        <v>8</v>
      </c>
      <c r="E326">
        <v>2327</v>
      </c>
      <c r="F326" s="7">
        <v>10</v>
      </c>
      <c r="G326" s="7">
        <v>7</v>
      </c>
      <c r="H326" s="7">
        <v>16289</v>
      </c>
      <c r="I326" s="7">
        <v>814.45</v>
      </c>
      <c r="J326" s="7">
        <v>15474.55</v>
      </c>
      <c r="K326" s="7">
        <v>11635</v>
      </c>
      <c r="L326" s="7">
        <v>3839.5499999999993</v>
      </c>
      <c r="M326" s="5">
        <v>41760</v>
      </c>
      <c r="N326" s="6">
        <v>5</v>
      </c>
      <c r="O326" s="3" t="s">
        <v>63</v>
      </c>
      <c r="P326" s="8" t="s">
        <v>21</v>
      </c>
    </row>
    <row r="327" spans="1:16" x14ac:dyDescent="0.3">
      <c r="A327" t="s">
        <v>17</v>
      </c>
      <c r="B327" t="s">
        <v>18</v>
      </c>
      <c r="C327" s="3" t="s">
        <v>19</v>
      </c>
      <c r="D327" s="3" t="s">
        <v>8</v>
      </c>
      <c r="E327">
        <v>1460</v>
      </c>
      <c r="F327" s="7">
        <v>5</v>
      </c>
      <c r="G327" s="7">
        <v>350</v>
      </c>
      <c r="H327" s="7">
        <v>511000</v>
      </c>
      <c r="I327" s="7">
        <v>30660</v>
      </c>
      <c r="J327" s="7">
        <v>480340</v>
      </c>
      <c r="K327" s="7">
        <v>379600</v>
      </c>
      <c r="L327" s="7">
        <v>100740</v>
      </c>
      <c r="M327" s="5">
        <v>41760</v>
      </c>
      <c r="N327" s="6">
        <v>5</v>
      </c>
      <c r="O327" s="3" t="s">
        <v>63</v>
      </c>
      <c r="P327" s="8" t="s">
        <v>21</v>
      </c>
    </row>
    <row r="328" spans="1:16" x14ac:dyDescent="0.3">
      <c r="A328" t="s">
        <v>22</v>
      </c>
      <c r="B328" t="s">
        <v>18</v>
      </c>
      <c r="C328" s="3" t="s">
        <v>35</v>
      </c>
      <c r="D328" s="3" t="s">
        <v>8</v>
      </c>
      <c r="E328">
        <v>1530</v>
      </c>
      <c r="F328" s="7">
        <v>120</v>
      </c>
      <c r="G328" s="7">
        <v>15</v>
      </c>
      <c r="H328" s="7">
        <v>22950</v>
      </c>
      <c r="I328" s="7">
        <v>1377</v>
      </c>
      <c r="J328" s="7">
        <v>21573</v>
      </c>
      <c r="K328" s="7">
        <v>15300</v>
      </c>
      <c r="L328" s="7">
        <v>6273</v>
      </c>
      <c r="M328" s="5">
        <v>41760</v>
      </c>
      <c r="N328" s="6">
        <v>5</v>
      </c>
      <c r="O328" s="3" t="s">
        <v>63</v>
      </c>
      <c r="P328" s="8" t="s">
        <v>21</v>
      </c>
    </row>
    <row r="329" spans="1:16" x14ac:dyDescent="0.3">
      <c r="A329" t="s">
        <v>22</v>
      </c>
      <c r="B329" t="s">
        <v>30</v>
      </c>
      <c r="C329" s="3" t="s">
        <v>35</v>
      </c>
      <c r="D329" s="3" t="s">
        <v>8</v>
      </c>
      <c r="E329">
        <v>1262</v>
      </c>
      <c r="F329" s="7">
        <v>120</v>
      </c>
      <c r="G329" s="7">
        <v>15</v>
      </c>
      <c r="H329" s="7">
        <v>18930</v>
      </c>
      <c r="I329" s="7">
        <v>1325.1</v>
      </c>
      <c r="J329" s="7">
        <v>17604.900000000001</v>
      </c>
      <c r="K329" s="7">
        <v>12620</v>
      </c>
      <c r="L329" s="7">
        <v>4984.9000000000015</v>
      </c>
      <c r="M329" s="5">
        <v>41760</v>
      </c>
      <c r="N329" s="6">
        <v>5</v>
      </c>
      <c r="O329" s="3" t="s">
        <v>63</v>
      </c>
      <c r="P329" s="8" t="s">
        <v>21</v>
      </c>
    </row>
    <row r="330" spans="1:16" x14ac:dyDescent="0.3">
      <c r="A330" t="s">
        <v>26</v>
      </c>
      <c r="B330" t="s">
        <v>30</v>
      </c>
      <c r="C330" s="3" t="s">
        <v>24</v>
      </c>
      <c r="D330" s="3" t="s">
        <v>8</v>
      </c>
      <c r="E330">
        <v>1702</v>
      </c>
      <c r="F330" s="7">
        <v>10</v>
      </c>
      <c r="G330" s="7">
        <v>300</v>
      </c>
      <c r="H330" s="7">
        <v>510600</v>
      </c>
      <c r="I330" s="7">
        <v>35742</v>
      </c>
      <c r="J330" s="7">
        <v>474858</v>
      </c>
      <c r="K330" s="7">
        <v>425500</v>
      </c>
      <c r="L330" s="7">
        <v>49358</v>
      </c>
      <c r="M330" s="5">
        <v>41760</v>
      </c>
      <c r="N330" s="6">
        <v>5</v>
      </c>
      <c r="O330" s="3" t="s">
        <v>63</v>
      </c>
      <c r="P330" s="8" t="s">
        <v>21</v>
      </c>
    </row>
    <row r="331" spans="1:16" x14ac:dyDescent="0.3">
      <c r="A331" t="s">
        <v>32</v>
      </c>
      <c r="B331" t="s">
        <v>30</v>
      </c>
      <c r="C331" s="3" t="s">
        <v>34</v>
      </c>
      <c r="D331" s="3" t="s">
        <v>8</v>
      </c>
      <c r="E331">
        <v>1645</v>
      </c>
      <c r="F331" s="7">
        <v>260</v>
      </c>
      <c r="G331" s="7">
        <v>125</v>
      </c>
      <c r="H331" s="7">
        <v>205625</v>
      </c>
      <c r="I331" s="7">
        <v>14393.75</v>
      </c>
      <c r="J331" s="7">
        <v>191231.25</v>
      </c>
      <c r="K331" s="7">
        <v>197400</v>
      </c>
      <c r="L331" s="7">
        <v>-6168.75</v>
      </c>
      <c r="M331" s="5">
        <v>41760</v>
      </c>
      <c r="N331" s="6">
        <v>5</v>
      </c>
      <c r="O331" s="3" t="s">
        <v>63</v>
      </c>
      <c r="P331" s="8" t="s">
        <v>21</v>
      </c>
    </row>
    <row r="332" spans="1:16" x14ac:dyDescent="0.3">
      <c r="A332" t="s">
        <v>17</v>
      </c>
      <c r="B332" t="s">
        <v>30</v>
      </c>
      <c r="C332" s="3" t="s">
        <v>24</v>
      </c>
      <c r="D332" s="3" t="s">
        <v>8</v>
      </c>
      <c r="E332">
        <v>257</v>
      </c>
      <c r="F332" s="7">
        <v>10</v>
      </c>
      <c r="G332" s="7">
        <v>7</v>
      </c>
      <c r="H332" s="7">
        <v>1799</v>
      </c>
      <c r="I332" s="7">
        <v>143.91999999999999</v>
      </c>
      <c r="J332" s="7">
        <v>1655.08</v>
      </c>
      <c r="K332" s="7">
        <v>1285</v>
      </c>
      <c r="L332" s="7">
        <v>370.07999999999993</v>
      </c>
      <c r="M332" s="5">
        <v>41760</v>
      </c>
      <c r="N332" s="6">
        <v>5</v>
      </c>
      <c r="O332" s="3" t="s">
        <v>63</v>
      </c>
      <c r="P332" s="8" t="s">
        <v>21</v>
      </c>
    </row>
    <row r="333" spans="1:16" x14ac:dyDescent="0.3">
      <c r="A333" t="s">
        <v>17</v>
      </c>
      <c r="B333" t="s">
        <v>18</v>
      </c>
      <c r="C333" s="3" t="s">
        <v>24</v>
      </c>
      <c r="D333" s="3" t="s">
        <v>8</v>
      </c>
      <c r="E333">
        <v>1095</v>
      </c>
      <c r="F333" s="7">
        <v>10</v>
      </c>
      <c r="G333" s="7">
        <v>7</v>
      </c>
      <c r="H333" s="7">
        <v>7665</v>
      </c>
      <c r="I333" s="7">
        <v>613.20000000000005</v>
      </c>
      <c r="J333" s="7">
        <v>7051.8</v>
      </c>
      <c r="K333" s="7">
        <v>5475</v>
      </c>
      <c r="L333" s="7">
        <v>1576.8000000000002</v>
      </c>
      <c r="M333" s="5">
        <v>41760</v>
      </c>
      <c r="N333" s="6">
        <v>5</v>
      </c>
      <c r="O333" s="3" t="s">
        <v>63</v>
      </c>
      <c r="P333" s="8" t="s">
        <v>21</v>
      </c>
    </row>
    <row r="334" spans="1:16" x14ac:dyDescent="0.3">
      <c r="A334" t="s">
        <v>17</v>
      </c>
      <c r="B334" t="s">
        <v>23</v>
      </c>
      <c r="C334" s="3" t="s">
        <v>19</v>
      </c>
      <c r="D334" s="3" t="s">
        <v>8</v>
      </c>
      <c r="E334">
        <v>1666</v>
      </c>
      <c r="F334" s="7">
        <v>5</v>
      </c>
      <c r="G334" s="7">
        <v>350</v>
      </c>
      <c r="H334" s="7">
        <v>583100</v>
      </c>
      <c r="I334" s="7">
        <v>52479</v>
      </c>
      <c r="J334" s="7">
        <v>530621</v>
      </c>
      <c r="K334" s="7">
        <v>433160</v>
      </c>
      <c r="L334" s="7">
        <v>97461</v>
      </c>
      <c r="M334" s="5">
        <v>41760</v>
      </c>
      <c r="N334" s="6">
        <v>5</v>
      </c>
      <c r="O334" s="3" t="s">
        <v>63</v>
      </c>
      <c r="P334" s="8" t="s">
        <v>21</v>
      </c>
    </row>
    <row r="335" spans="1:16" x14ac:dyDescent="0.3">
      <c r="A335" t="s">
        <v>22</v>
      </c>
      <c r="B335" t="s">
        <v>27</v>
      </c>
      <c r="C335" s="3" t="s">
        <v>35</v>
      </c>
      <c r="D335" s="3" t="s">
        <v>8</v>
      </c>
      <c r="E335">
        <v>245</v>
      </c>
      <c r="F335" s="7">
        <v>120</v>
      </c>
      <c r="G335" s="7">
        <v>15</v>
      </c>
      <c r="H335" s="7">
        <v>3675</v>
      </c>
      <c r="I335" s="7">
        <v>330.75</v>
      </c>
      <c r="J335" s="7">
        <v>3344.25</v>
      </c>
      <c r="K335" s="7">
        <v>2450</v>
      </c>
      <c r="L335" s="7">
        <v>894.25</v>
      </c>
      <c r="M335" s="5">
        <v>41760</v>
      </c>
      <c r="N335" s="6">
        <v>5</v>
      </c>
      <c r="O335" s="3" t="s">
        <v>63</v>
      </c>
      <c r="P335" s="8" t="s">
        <v>21</v>
      </c>
    </row>
    <row r="336" spans="1:16" x14ac:dyDescent="0.3">
      <c r="A336" t="s">
        <v>29</v>
      </c>
      <c r="B336" t="s">
        <v>18</v>
      </c>
      <c r="C336" s="3" t="s">
        <v>28</v>
      </c>
      <c r="D336" s="3" t="s">
        <v>8</v>
      </c>
      <c r="E336">
        <v>880</v>
      </c>
      <c r="F336" s="7">
        <v>250</v>
      </c>
      <c r="G336" s="7">
        <v>12</v>
      </c>
      <c r="H336" s="7">
        <v>10560</v>
      </c>
      <c r="I336" s="7">
        <v>950.4</v>
      </c>
      <c r="J336" s="7">
        <v>9609.6</v>
      </c>
      <c r="K336" s="7">
        <v>2640</v>
      </c>
      <c r="L336" s="7">
        <v>6969.6</v>
      </c>
      <c r="M336" s="5">
        <v>41760</v>
      </c>
      <c r="N336" s="6">
        <v>5</v>
      </c>
      <c r="O336" s="3" t="s">
        <v>63</v>
      </c>
      <c r="P336" s="8" t="s">
        <v>21</v>
      </c>
    </row>
    <row r="337" spans="1:16" x14ac:dyDescent="0.3">
      <c r="A337" t="s">
        <v>17</v>
      </c>
      <c r="B337" t="s">
        <v>18</v>
      </c>
      <c r="C337" s="3" t="s">
        <v>31</v>
      </c>
      <c r="D337" s="3" t="s">
        <v>8</v>
      </c>
      <c r="E337">
        <v>663</v>
      </c>
      <c r="F337" s="7">
        <v>3</v>
      </c>
      <c r="G337" s="7">
        <v>20</v>
      </c>
      <c r="H337" s="7">
        <v>13260</v>
      </c>
      <c r="I337" s="7">
        <v>1193.4000000000001</v>
      </c>
      <c r="J337" s="7">
        <v>12066.6</v>
      </c>
      <c r="K337" s="7">
        <v>6630</v>
      </c>
      <c r="L337" s="7">
        <v>5436.6</v>
      </c>
      <c r="M337" s="5">
        <v>41760</v>
      </c>
      <c r="N337" s="6">
        <v>5</v>
      </c>
      <c r="O337" s="3" t="s">
        <v>63</v>
      </c>
      <c r="P337" s="8" t="s">
        <v>21</v>
      </c>
    </row>
    <row r="338" spans="1:16" x14ac:dyDescent="0.3">
      <c r="A338" t="s">
        <v>17</v>
      </c>
      <c r="B338" t="s">
        <v>33</v>
      </c>
      <c r="C338" s="3" t="s">
        <v>19</v>
      </c>
      <c r="D338" s="3" t="s">
        <v>9</v>
      </c>
      <c r="E338">
        <v>2313</v>
      </c>
      <c r="F338" s="7">
        <v>5</v>
      </c>
      <c r="G338" s="7">
        <v>350</v>
      </c>
      <c r="H338" s="7">
        <v>809550</v>
      </c>
      <c r="I338" s="7">
        <v>80955</v>
      </c>
      <c r="J338" s="7">
        <v>728595</v>
      </c>
      <c r="K338" s="7">
        <v>601380</v>
      </c>
      <c r="L338" s="7">
        <v>127215</v>
      </c>
      <c r="M338" s="5">
        <v>41760</v>
      </c>
      <c r="N338" s="6">
        <v>5</v>
      </c>
      <c r="O338" s="3" t="s">
        <v>63</v>
      </c>
      <c r="P338" s="8" t="s">
        <v>21</v>
      </c>
    </row>
    <row r="339" spans="1:16" x14ac:dyDescent="0.3">
      <c r="A339" t="s">
        <v>26</v>
      </c>
      <c r="B339" t="s">
        <v>27</v>
      </c>
      <c r="C339" s="3" t="s">
        <v>24</v>
      </c>
      <c r="D339" s="3" t="s">
        <v>9</v>
      </c>
      <c r="E339">
        <v>591</v>
      </c>
      <c r="F339" s="7">
        <v>10</v>
      </c>
      <c r="G339" s="7">
        <v>300</v>
      </c>
      <c r="H339" s="7">
        <v>177300</v>
      </c>
      <c r="I339" s="7">
        <v>17730</v>
      </c>
      <c r="J339" s="7">
        <v>159570</v>
      </c>
      <c r="K339" s="7">
        <v>147750</v>
      </c>
      <c r="L339" s="7">
        <v>11820</v>
      </c>
      <c r="M339" s="5">
        <v>41760</v>
      </c>
      <c r="N339" s="6">
        <v>5</v>
      </c>
      <c r="O339" s="3" t="s">
        <v>63</v>
      </c>
      <c r="P339" s="8" t="s">
        <v>21</v>
      </c>
    </row>
    <row r="340" spans="1:16" x14ac:dyDescent="0.3">
      <c r="A340" t="s">
        <v>22</v>
      </c>
      <c r="B340" t="s">
        <v>33</v>
      </c>
      <c r="C340" s="3" t="s">
        <v>35</v>
      </c>
      <c r="D340" s="3" t="s">
        <v>9</v>
      </c>
      <c r="E340">
        <v>790</v>
      </c>
      <c r="F340" s="7">
        <v>120</v>
      </c>
      <c r="G340" s="7">
        <v>15</v>
      </c>
      <c r="H340" s="7">
        <v>11850</v>
      </c>
      <c r="I340" s="7">
        <v>1185</v>
      </c>
      <c r="J340" s="7">
        <v>10665</v>
      </c>
      <c r="K340" s="7">
        <v>7900</v>
      </c>
      <c r="L340" s="7">
        <v>2765</v>
      </c>
      <c r="M340" s="5">
        <v>41760</v>
      </c>
      <c r="N340" s="6">
        <v>5</v>
      </c>
      <c r="O340" s="3" t="s">
        <v>63</v>
      </c>
      <c r="P340" s="8" t="s">
        <v>21</v>
      </c>
    </row>
    <row r="341" spans="1:16" x14ac:dyDescent="0.3">
      <c r="A341" t="s">
        <v>32</v>
      </c>
      <c r="B341" t="s">
        <v>27</v>
      </c>
      <c r="C341" s="3" t="s">
        <v>28</v>
      </c>
      <c r="D341" s="3" t="s">
        <v>9</v>
      </c>
      <c r="E341">
        <v>341</v>
      </c>
      <c r="F341" s="7">
        <v>250</v>
      </c>
      <c r="G341" s="7">
        <v>125</v>
      </c>
      <c r="H341" s="7">
        <v>42625</v>
      </c>
      <c r="I341" s="7">
        <v>4262.5</v>
      </c>
      <c r="J341" s="7">
        <v>38362.5</v>
      </c>
      <c r="K341" s="7">
        <v>40920</v>
      </c>
      <c r="L341" s="7">
        <v>-2557.5</v>
      </c>
      <c r="M341" s="5">
        <v>41760</v>
      </c>
      <c r="N341" s="6">
        <v>5</v>
      </c>
      <c r="O341" s="3" t="s">
        <v>63</v>
      </c>
      <c r="P341" s="8" t="s">
        <v>21</v>
      </c>
    </row>
    <row r="342" spans="1:16" x14ac:dyDescent="0.3">
      <c r="A342" t="s">
        <v>17</v>
      </c>
      <c r="B342" t="s">
        <v>27</v>
      </c>
      <c r="C342" s="3" t="s">
        <v>34</v>
      </c>
      <c r="D342" s="3" t="s">
        <v>9</v>
      </c>
      <c r="E342">
        <v>2039</v>
      </c>
      <c r="F342" s="7">
        <v>260</v>
      </c>
      <c r="G342" s="7">
        <v>20</v>
      </c>
      <c r="H342" s="7">
        <v>40780</v>
      </c>
      <c r="I342" s="7">
        <v>4078</v>
      </c>
      <c r="J342" s="7">
        <v>36702</v>
      </c>
      <c r="K342" s="7">
        <v>20390</v>
      </c>
      <c r="L342" s="7">
        <v>16312</v>
      </c>
      <c r="M342" s="5">
        <v>41760</v>
      </c>
      <c r="N342" s="6">
        <v>5</v>
      </c>
      <c r="O342" s="3" t="s">
        <v>63</v>
      </c>
      <c r="P342" s="8" t="s">
        <v>21</v>
      </c>
    </row>
    <row r="343" spans="1:16" x14ac:dyDescent="0.3">
      <c r="A343" t="s">
        <v>32</v>
      </c>
      <c r="B343" t="s">
        <v>23</v>
      </c>
      <c r="C343" s="3" t="s">
        <v>34</v>
      </c>
      <c r="D343" s="3" t="s">
        <v>9</v>
      </c>
      <c r="E343">
        <v>1433</v>
      </c>
      <c r="F343" s="7">
        <v>260</v>
      </c>
      <c r="G343" s="7">
        <v>125</v>
      </c>
      <c r="H343" s="7">
        <v>179125</v>
      </c>
      <c r="I343" s="7">
        <v>19703.75</v>
      </c>
      <c r="J343" s="7">
        <v>159421.25</v>
      </c>
      <c r="K343" s="7">
        <v>171960</v>
      </c>
      <c r="L343" s="7">
        <v>-12538.75</v>
      </c>
      <c r="M343" s="5">
        <v>41760</v>
      </c>
      <c r="N343" s="6">
        <v>5</v>
      </c>
      <c r="O343" s="3" t="s">
        <v>63</v>
      </c>
      <c r="P343" s="8" t="s">
        <v>21</v>
      </c>
    </row>
    <row r="344" spans="1:16" x14ac:dyDescent="0.3">
      <c r="A344" t="s">
        <v>29</v>
      </c>
      <c r="B344" t="s">
        <v>30</v>
      </c>
      <c r="C344" s="3" t="s">
        <v>28</v>
      </c>
      <c r="D344" s="3" t="s">
        <v>9</v>
      </c>
      <c r="E344">
        <v>2109</v>
      </c>
      <c r="F344" s="7">
        <v>250</v>
      </c>
      <c r="G344" s="7">
        <v>12</v>
      </c>
      <c r="H344" s="7">
        <v>25308</v>
      </c>
      <c r="I344" s="7">
        <v>3036.96</v>
      </c>
      <c r="J344" s="7">
        <v>22271.040000000001</v>
      </c>
      <c r="K344" s="7">
        <v>6327</v>
      </c>
      <c r="L344" s="7">
        <v>15944.04</v>
      </c>
      <c r="M344" s="5">
        <v>41760</v>
      </c>
      <c r="N344" s="6">
        <v>5</v>
      </c>
      <c r="O344" s="3" t="s">
        <v>63</v>
      </c>
      <c r="P344" s="8" t="s">
        <v>21</v>
      </c>
    </row>
    <row r="345" spans="1:16" x14ac:dyDescent="0.3">
      <c r="A345" t="s">
        <v>29</v>
      </c>
      <c r="B345" t="s">
        <v>27</v>
      </c>
      <c r="C345" s="3" t="s">
        <v>19</v>
      </c>
      <c r="D345" s="3" t="s">
        <v>9</v>
      </c>
      <c r="E345">
        <v>2661</v>
      </c>
      <c r="F345" s="7">
        <v>5</v>
      </c>
      <c r="G345" s="7">
        <v>12</v>
      </c>
      <c r="H345" s="7">
        <v>31932</v>
      </c>
      <c r="I345" s="7">
        <v>3831.84</v>
      </c>
      <c r="J345" s="7">
        <v>28100.16</v>
      </c>
      <c r="K345" s="7">
        <v>7983</v>
      </c>
      <c r="L345" s="7">
        <v>20117.16</v>
      </c>
      <c r="M345" s="5">
        <v>41760</v>
      </c>
      <c r="N345" s="6">
        <v>5</v>
      </c>
      <c r="O345" s="3" t="s">
        <v>63</v>
      </c>
      <c r="P345" s="8" t="s">
        <v>21</v>
      </c>
    </row>
    <row r="346" spans="1:16" x14ac:dyDescent="0.3">
      <c r="A346" t="s">
        <v>17</v>
      </c>
      <c r="B346" t="s">
        <v>33</v>
      </c>
      <c r="C346" s="3" t="s">
        <v>31</v>
      </c>
      <c r="D346" s="3" t="s">
        <v>9</v>
      </c>
      <c r="E346">
        <v>1743</v>
      </c>
      <c r="F346" s="7">
        <v>3</v>
      </c>
      <c r="G346" s="7">
        <v>20</v>
      </c>
      <c r="H346" s="7">
        <v>34860</v>
      </c>
      <c r="I346" s="7">
        <v>4880.3999999999996</v>
      </c>
      <c r="J346" s="7">
        <v>29979.599999999999</v>
      </c>
      <c r="K346" s="7">
        <v>17430</v>
      </c>
      <c r="L346" s="7">
        <v>12549.599999999999</v>
      </c>
      <c r="M346" s="5">
        <v>41760</v>
      </c>
      <c r="N346" s="6">
        <v>5</v>
      </c>
      <c r="O346" s="3" t="s">
        <v>63</v>
      </c>
      <c r="P346" s="8" t="s">
        <v>21</v>
      </c>
    </row>
    <row r="347" spans="1:16" x14ac:dyDescent="0.3">
      <c r="A347" t="s">
        <v>17</v>
      </c>
      <c r="B347" t="s">
        <v>30</v>
      </c>
      <c r="C347" s="3" t="s">
        <v>19</v>
      </c>
      <c r="D347" s="3" t="s">
        <v>9</v>
      </c>
      <c r="E347">
        <v>200</v>
      </c>
      <c r="F347" s="7">
        <v>5</v>
      </c>
      <c r="G347" s="7">
        <v>350</v>
      </c>
      <c r="H347" s="7">
        <v>70000</v>
      </c>
      <c r="I347" s="7">
        <v>9800</v>
      </c>
      <c r="J347" s="7">
        <v>60200</v>
      </c>
      <c r="K347" s="7">
        <v>52000</v>
      </c>
      <c r="L347" s="7">
        <v>8200</v>
      </c>
      <c r="M347" s="5">
        <v>41760</v>
      </c>
      <c r="N347" s="6">
        <v>5</v>
      </c>
      <c r="O347" s="3" t="s">
        <v>63</v>
      </c>
      <c r="P347" s="8" t="s">
        <v>21</v>
      </c>
    </row>
    <row r="348" spans="1:16" x14ac:dyDescent="0.3">
      <c r="A348" t="s">
        <v>32</v>
      </c>
      <c r="B348" t="s">
        <v>33</v>
      </c>
      <c r="C348" s="3" t="s">
        <v>34</v>
      </c>
      <c r="D348" s="3" t="s">
        <v>9</v>
      </c>
      <c r="E348">
        <v>2844</v>
      </c>
      <c r="F348" s="7">
        <v>260</v>
      </c>
      <c r="G348" s="7">
        <v>125</v>
      </c>
      <c r="H348" s="7">
        <v>355500</v>
      </c>
      <c r="I348" s="7">
        <v>49770</v>
      </c>
      <c r="J348" s="7">
        <v>305730</v>
      </c>
      <c r="K348" s="7">
        <v>341280</v>
      </c>
      <c r="L348" s="7">
        <v>-35550</v>
      </c>
      <c r="M348" s="5">
        <v>41760</v>
      </c>
      <c r="N348" s="6">
        <v>5</v>
      </c>
      <c r="O348" s="3" t="s">
        <v>63</v>
      </c>
      <c r="P348" s="8" t="s">
        <v>21</v>
      </c>
    </row>
    <row r="349" spans="1:16" x14ac:dyDescent="0.3">
      <c r="A349" t="s">
        <v>17</v>
      </c>
      <c r="B349" t="s">
        <v>27</v>
      </c>
      <c r="C349" s="3" t="s">
        <v>24</v>
      </c>
      <c r="D349" s="3" t="s">
        <v>9</v>
      </c>
      <c r="E349">
        <v>2851</v>
      </c>
      <c r="F349" s="7">
        <v>10</v>
      </c>
      <c r="G349" s="7">
        <v>350</v>
      </c>
      <c r="H349" s="7">
        <v>997850</v>
      </c>
      <c r="I349" s="7">
        <v>149677.5</v>
      </c>
      <c r="J349" s="7">
        <v>848172.5</v>
      </c>
      <c r="K349" s="7">
        <v>741260</v>
      </c>
      <c r="L349" s="7">
        <v>106912.5</v>
      </c>
      <c r="M349" s="5">
        <v>41760</v>
      </c>
      <c r="N349" s="6">
        <v>5</v>
      </c>
      <c r="O349" s="3" t="s">
        <v>63</v>
      </c>
      <c r="P349" s="8" t="s">
        <v>21</v>
      </c>
    </row>
    <row r="350" spans="1:16" x14ac:dyDescent="0.3">
      <c r="A350" t="s">
        <v>22</v>
      </c>
      <c r="B350" t="s">
        <v>23</v>
      </c>
      <c r="C350" s="3" t="s">
        <v>35</v>
      </c>
      <c r="D350" s="3" t="s">
        <v>9</v>
      </c>
      <c r="E350">
        <v>2826</v>
      </c>
      <c r="F350" s="7">
        <v>120</v>
      </c>
      <c r="G350" s="7">
        <v>15</v>
      </c>
      <c r="H350" s="7">
        <v>42390</v>
      </c>
      <c r="I350" s="7">
        <v>6358.5</v>
      </c>
      <c r="J350" s="7">
        <v>36031.5</v>
      </c>
      <c r="K350" s="7">
        <v>28260</v>
      </c>
      <c r="L350" s="7">
        <v>7771.5</v>
      </c>
      <c r="M350" s="5">
        <v>41760</v>
      </c>
      <c r="N350" s="6">
        <v>5</v>
      </c>
      <c r="O350" s="3" t="s">
        <v>63</v>
      </c>
      <c r="P350" s="8" t="s">
        <v>21</v>
      </c>
    </row>
    <row r="351" spans="1:16" x14ac:dyDescent="0.3">
      <c r="A351" t="s">
        <v>29</v>
      </c>
      <c r="B351" t="s">
        <v>33</v>
      </c>
      <c r="C351" s="3" t="s">
        <v>28</v>
      </c>
      <c r="D351" s="3" t="s">
        <v>9</v>
      </c>
      <c r="E351">
        <v>1806</v>
      </c>
      <c r="F351" s="7">
        <v>250</v>
      </c>
      <c r="G351" s="7">
        <v>12</v>
      </c>
      <c r="H351" s="7">
        <v>21672</v>
      </c>
      <c r="I351" s="7">
        <v>3250.8</v>
      </c>
      <c r="J351" s="7">
        <v>18421.2</v>
      </c>
      <c r="K351" s="7">
        <v>5418</v>
      </c>
      <c r="L351" s="7">
        <v>13003.2</v>
      </c>
      <c r="M351" s="5">
        <v>41760</v>
      </c>
      <c r="N351" s="6">
        <v>5</v>
      </c>
      <c r="O351" s="3" t="s">
        <v>63</v>
      </c>
      <c r="P351" s="8" t="s">
        <v>21</v>
      </c>
    </row>
    <row r="352" spans="1:16" x14ac:dyDescent="0.3">
      <c r="A352" t="s">
        <v>22</v>
      </c>
      <c r="B352" t="s">
        <v>23</v>
      </c>
      <c r="C352" s="3" t="s">
        <v>31</v>
      </c>
      <c r="D352" s="3" t="s">
        <v>20</v>
      </c>
      <c r="E352">
        <v>2178</v>
      </c>
      <c r="F352" s="7">
        <v>3</v>
      </c>
      <c r="G352" s="7">
        <v>15</v>
      </c>
      <c r="H352" s="7">
        <v>32670</v>
      </c>
      <c r="I352" s="7">
        <v>0</v>
      </c>
      <c r="J352" s="7">
        <v>32670</v>
      </c>
      <c r="K352" s="7">
        <v>21780</v>
      </c>
      <c r="L352" s="7">
        <v>10890</v>
      </c>
      <c r="M352" s="5">
        <v>41791</v>
      </c>
      <c r="N352" s="6">
        <v>6</v>
      </c>
      <c r="O352" s="3" t="s">
        <v>37</v>
      </c>
      <c r="P352" s="8" t="s">
        <v>21</v>
      </c>
    </row>
    <row r="353" spans="1:16" x14ac:dyDescent="0.3">
      <c r="A353" t="s">
        <v>22</v>
      </c>
      <c r="B353" t="s">
        <v>18</v>
      </c>
      <c r="C353" s="3" t="s">
        <v>31</v>
      </c>
      <c r="D353" s="3" t="s">
        <v>20</v>
      </c>
      <c r="E353">
        <v>888</v>
      </c>
      <c r="F353" s="7">
        <v>3</v>
      </c>
      <c r="G353" s="7">
        <v>15</v>
      </c>
      <c r="H353" s="7">
        <v>13320</v>
      </c>
      <c r="I353" s="7">
        <v>0</v>
      </c>
      <c r="J353" s="7">
        <v>13320</v>
      </c>
      <c r="K353" s="7">
        <v>8880</v>
      </c>
      <c r="L353" s="7">
        <v>4440</v>
      </c>
      <c r="M353" s="5">
        <v>41791</v>
      </c>
      <c r="N353" s="6">
        <v>6</v>
      </c>
      <c r="O353" s="3" t="s">
        <v>37</v>
      </c>
      <c r="P353" s="8" t="s">
        <v>21</v>
      </c>
    </row>
    <row r="354" spans="1:16" x14ac:dyDescent="0.3">
      <c r="A354" t="s">
        <v>22</v>
      </c>
      <c r="B354" t="s">
        <v>27</v>
      </c>
      <c r="C354" s="3" t="s">
        <v>31</v>
      </c>
      <c r="D354" s="3" t="s">
        <v>20</v>
      </c>
      <c r="E354">
        <v>2470</v>
      </c>
      <c r="F354" s="7">
        <v>3</v>
      </c>
      <c r="G354" s="7">
        <v>15</v>
      </c>
      <c r="H354" s="7">
        <v>37050</v>
      </c>
      <c r="I354" s="7">
        <v>0</v>
      </c>
      <c r="J354" s="7">
        <v>37050</v>
      </c>
      <c r="K354" s="7">
        <v>24700</v>
      </c>
      <c r="L354" s="7">
        <v>12350</v>
      </c>
      <c r="M354" s="5">
        <v>41791</v>
      </c>
      <c r="N354" s="6">
        <v>6</v>
      </c>
      <c r="O354" s="3" t="s">
        <v>37</v>
      </c>
      <c r="P354" s="8" t="s">
        <v>21</v>
      </c>
    </row>
    <row r="355" spans="1:16" x14ac:dyDescent="0.3">
      <c r="A355" t="s">
        <v>29</v>
      </c>
      <c r="B355" t="s">
        <v>30</v>
      </c>
      <c r="C355" s="3" t="s">
        <v>19</v>
      </c>
      <c r="D355" s="3" t="s">
        <v>20</v>
      </c>
      <c r="E355">
        <v>2518</v>
      </c>
      <c r="F355" s="7">
        <v>5</v>
      </c>
      <c r="G355" s="7">
        <v>12</v>
      </c>
      <c r="H355" s="7">
        <v>30216</v>
      </c>
      <c r="I355" s="7">
        <v>0</v>
      </c>
      <c r="J355" s="7">
        <v>30216</v>
      </c>
      <c r="K355" s="7">
        <v>7554</v>
      </c>
      <c r="L355" s="7">
        <v>22662</v>
      </c>
      <c r="M355" s="5">
        <v>41791</v>
      </c>
      <c r="N355" s="6">
        <v>6</v>
      </c>
      <c r="O355" s="3" t="s">
        <v>37</v>
      </c>
      <c r="P355" s="8" t="s">
        <v>21</v>
      </c>
    </row>
    <row r="356" spans="1:16" x14ac:dyDescent="0.3">
      <c r="A356" t="s">
        <v>17</v>
      </c>
      <c r="B356" t="s">
        <v>23</v>
      </c>
      <c r="C356" s="3" t="s">
        <v>19</v>
      </c>
      <c r="D356" s="3" t="s">
        <v>20</v>
      </c>
      <c r="E356">
        <v>1899</v>
      </c>
      <c r="F356" s="7">
        <v>5</v>
      </c>
      <c r="G356" s="7">
        <v>20</v>
      </c>
      <c r="H356" s="7">
        <v>37980</v>
      </c>
      <c r="I356" s="7">
        <v>0</v>
      </c>
      <c r="J356" s="7">
        <v>37980</v>
      </c>
      <c r="K356" s="7">
        <v>18990</v>
      </c>
      <c r="L356" s="7">
        <v>18990</v>
      </c>
      <c r="M356" s="5">
        <v>41791</v>
      </c>
      <c r="N356" s="6">
        <v>6</v>
      </c>
      <c r="O356" s="3" t="s">
        <v>37</v>
      </c>
      <c r="P356" s="8" t="s">
        <v>21</v>
      </c>
    </row>
    <row r="357" spans="1:16" x14ac:dyDescent="0.3">
      <c r="A357" t="s">
        <v>29</v>
      </c>
      <c r="B357" t="s">
        <v>18</v>
      </c>
      <c r="C357" s="3" t="s">
        <v>19</v>
      </c>
      <c r="D357" s="3" t="s">
        <v>20</v>
      </c>
      <c r="E357">
        <v>1545</v>
      </c>
      <c r="F357" s="7">
        <v>5</v>
      </c>
      <c r="G357" s="7">
        <v>12</v>
      </c>
      <c r="H357" s="7">
        <v>18540</v>
      </c>
      <c r="I357" s="7">
        <v>0</v>
      </c>
      <c r="J357" s="7">
        <v>18540</v>
      </c>
      <c r="K357" s="7">
        <v>4635</v>
      </c>
      <c r="L357" s="7">
        <v>13905</v>
      </c>
      <c r="M357" s="5">
        <v>41791</v>
      </c>
      <c r="N357" s="6">
        <v>6</v>
      </c>
      <c r="O357" s="3" t="s">
        <v>37</v>
      </c>
      <c r="P357" s="8" t="s">
        <v>21</v>
      </c>
    </row>
    <row r="358" spans="1:16" x14ac:dyDescent="0.3">
      <c r="A358" t="s">
        <v>22</v>
      </c>
      <c r="B358" t="s">
        <v>27</v>
      </c>
      <c r="C358" s="3" t="s">
        <v>19</v>
      </c>
      <c r="D358" s="3" t="s">
        <v>20</v>
      </c>
      <c r="E358">
        <v>2470</v>
      </c>
      <c r="F358" s="7">
        <v>5</v>
      </c>
      <c r="G358" s="7">
        <v>15</v>
      </c>
      <c r="H358" s="7">
        <v>37050</v>
      </c>
      <c r="I358" s="7">
        <v>0</v>
      </c>
      <c r="J358" s="7">
        <v>37050</v>
      </c>
      <c r="K358" s="7">
        <v>24700</v>
      </c>
      <c r="L358" s="7">
        <v>12350</v>
      </c>
      <c r="M358" s="5">
        <v>41791</v>
      </c>
      <c r="N358" s="6">
        <v>6</v>
      </c>
      <c r="O358" s="3" t="s">
        <v>37</v>
      </c>
      <c r="P358" s="8" t="s">
        <v>21</v>
      </c>
    </row>
    <row r="359" spans="1:16" x14ac:dyDescent="0.3">
      <c r="A359" t="s">
        <v>29</v>
      </c>
      <c r="B359" t="s">
        <v>30</v>
      </c>
      <c r="C359" s="3" t="s">
        <v>24</v>
      </c>
      <c r="D359" s="3" t="s">
        <v>20</v>
      </c>
      <c r="E359">
        <v>2518</v>
      </c>
      <c r="F359" s="7">
        <v>10</v>
      </c>
      <c r="G359" s="7">
        <v>12</v>
      </c>
      <c r="H359" s="7">
        <v>30216</v>
      </c>
      <c r="I359" s="7">
        <v>0</v>
      </c>
      <c r="J359" s="7">
        <v>30216</v>
      </c>
      <c r="K359" s="7">
        <v>7554</v>
      </c>
      <c r="L359" s="7">
        <v>22662</v>
      </c>
      <c r="M359" s="5">
        <v>41791</v>
      </c>
      <c r="N359" s="6">
        <v>6</v>
      </c>
      <c r="O359" s="3" t="s">
        <v>37</v>
      </c>
      <c r="P359" s="8" t="s">
        <v>21</v>
      </c>
    </row>
    <row r="360" spans="1:16" x14ac:dyDescent="0.3">
      <c r="A360" t="s">
        <v>17</v>
      </c>
      <c r="B360" t="s">
        <v>18</v>
      </c>
      <c r="C360" s="3" t="s">
        <v>24</v>
      </c>
      <c r="D360" s="3" t="s">
        <v>20</v>
      </c>
      <c r="E360">
        <v>1006</v>
      </c>
      <c r="F360" s="7">
        <v>10</v>
      </c>
      <c r="G360" s="7">
        <v>350</v>
      </c>
      <c r="H360" s="7">
        <v>352100</v>
      </c>
      <c r="I360" s="7">
        <v>0</v>
      </c>
      <c r="J360" s="7">
        <v>352100</v>
      </c>
      <c r="K360" s="7">
        <v>261560</v>
      </c>
      <c r="L360" s="7">
        <v>90540</v>
      </c>
      <c r="M360" s="5">
        <v>41791</v>
      </c>
      <c r="N360" s="6">
        <v>6</v>
      </c>
      <c r="O360" s="3" t="s">
        <v>37</v>
      </c>
      <c r="P360" s="8" t="s">
        <v>21</v>
      </c>
    </row>
    <row r="361" spans="1:16" x14ac:dyDescent="0.3">
      <c r="A361" t="s">
        <v>17</v>
      </c>
      <c r="B361" t="s">
        <v>18</v>
      </c>
      <c r="C361" s="3" t="s">
        <v>35</v>
      </c>
      <c r="D361" s="3" t="s">
        <v>20</v>
      </c>
      <c r="E361">
        <v>1006</v>
      </c>
      <c r="F361" s="7">
        <v>120</v>
      </c>
      <c r="G361" s="7">
        <v>350</v>
      </c>
      <c r="H361" s="7">
        <v>352100</v>
      </c>
      <c r="I361" s="7">
        <v>0</v>
      </c>
      <c r="J361" s="7">
        <v>352100</v>
      </c>
      <c r="K361" s="7">
        <v>261560</v>
      </c>
      <c r="L361" s="7">
        <v>90540</v>
      </c>
      <c r="M361" s="5">
        <v>41791</v>
      </c>
      <c r="N361" s="6">
        <v>6</v>
      </c>
      <c r="O361" s="3" t="s">
        <v>37</v>
      </c>
      <c r="P361" s="8" t="s">
        <v>21</v>
      </c>
    </row>
    <row r="362" spans="1:16" x14ac:dyDescent="0.3">
      <c r="A362" t="s">
        <v>29</v>
      </c>
      <c r="B362" t="s">
        <v>18</v>
      </c>
      <c r="C362" s="3" t="s">
        <v>35</v>
      </c>
      <c r="D362" s="3" t="s">
        <v>20</v>
      </c>
      <c r="E362">
        <v>1545</v>
      </c>
      <c r="F362" s="7">
        <v>120</v>
      </c>
      <c r="G362" s="7">
        <v>12</v>
      </c>
      <c r="H362" s="7">
        <v>18540</v>
      </c>
      <c r="I362" s="7">
        <v>0</v>
      </c>
      <c r="J362" s="7">
        <v>18540</v>
      </c>
      <c r="K362" s="7">
        <v>4635</v>
      </c>
      <c r="L362" s="7">
        <v>13905</v>
      </c>
      <c r="M362" s="5">
        <v>41791</v>
      </c>
      <c r="N362" s="6">
        <v>6</v>
      </c>
      <c r="O362" s="3" t="s">
        <v>37</v>
      </c>
      <c r="P362" s="8" t="s">
        <v>21</v>
      </c>
    </row>
    <row r="363" spans="1:16" x14ac:dyDescent="0.3">
      <c r="A363" t="s">
        <v>22</v>
      </c>
      <c r="B363" t="s">
        <v>23</v>
      </c>
      <c r="C363" s="3" t="s">
        <v>28</v>
      </c>
      <c r="D363" s="3" t="s">
        <v>20</v>
      </c>
      <c r="E363">
        <v>2178</v>
      </c>
      <c r="F363" s="7">
        <v>250</v>
      </c>
      <c r="G363" s="7">
        <v>15</v>
      </c>
      <c r="H363" s="7">
        <v>32670</v>
      </c>
      <c r="I363" s="7">
        <v>0</v>
      </c>
      <c r="J363" s="7">
        <v>32670</v>
      </c>
      <c r="K363" s="7">
        <v>21780</v>
      </c>
      <c r="L363" s="7">
        <v>10890</v>
      </c>
      <c r="M363" s="5">
        <v>41791</v>
      </c>
      <c r="N363" s="6">
        <v>6</v>
      </c>
      <c r="O363" s="3" t="s">
        <v>37</v>
      </c>
      <c r="P363" s="8" t="s">
        <v>21</v>
      </c>
    </row>
    <row r="364" spans="1:16" x14ac:dyDescent="0.3">
      <c r="A364" t="s">
        <v>22</v>
      </c>
      <c r="B364" t="s">
        <v>18</v>
      </c>
      <c r="C364" s="3" t="s">
        <v>28</v>
      </c>
      <c r="D364" s="3" t="s">
        <v>20</v>
      </c>
      <c r="E364">
        <v>888</v>
      </c>
      <c r="F364" s="7">
        <v>250</v>
      </c>
      <c r="G364" s="7">
        <v>15</v>
      </c>
      <c r="H364" s="7">
        <v>13320</v>
      </c>
      <c r="I364" s="7">
        <v>0</v>
      </c>
      <c r="J364" s="7">
        <v>13320</v>
      </c>
      <c r="K364" s="7">
        <v>8880</v>
      </c>
      <c r="L364" s="7">
        <v>4440</v>
      </c>
      <c r="M364" s="5">
        <v>41791</v>
      </c>
      <c r="N364" s="6">
        <v>6</v>
      </c>
      <c r="O364" s="3" t="s">
        <v>37</v>
      </c>
      <c r="P364" s="8" t="s">
        <v>21</v>
      </c>
    </row>
    <row r="365" spans="1:16" x14ac:dyDescent="0.3">
      <c r="A365" t="s">
        <v>17</v>
      </c>
      <c r="B365" t="s">
        <v>23</v>
      </c>
      <c r="C365" s="3" t="s">
        <v>34</v>
      </c>
      <c r="D365" s="3" t="s">
        <v>20</v>
      </c>
      <c r="E365">
        <v>1899</v>
      </c>
      <c r="F365" s="7">
        <v>260</v>
      </c>
      <c r="G365" s="7">
        <v>20</v>
      </c>
      <c r="H365" s="7">
        <v>37980</v>
      </c>
      <c r="I365" s="7">
        <v>0</v>
      </c>
      <c r="J365" s="7">
        <v>37980</v>
      </c>
      <c r="K365" s="7">
        <v>18990</v>
      </c>
      <c r="L365" s="7">
        <v>18990</v>
      </c>
      <c r="M365" s="5">
        <v>41791</v>
      </c>
      <c r="N365" s="6">
        <v>6</v>
      </c>
      <c r="O365" s="3" t="s">
        <v>37</v>
      </c>
      <c r="P365" s="8" t="s">
        <v>21</v>
      </c>
    </row>
    <row r="366" spans="1:16" x14ac:dyDescent="0.3">
      <c r="A366" t="s">
        <v>32</v>
      </c>
      <c r="B366" t="s">
        <v>33</v>
      </c>
      <c r="C366" s="3" t="s">
        <v>24</v>
      </c>
      <c r="D366" s="3" t="s">
        <v>7</v>
      </c>
      <c r="E366">
        <v>727</v>
      </c>
      <c r="F366" s="7">
        <v>10</v>
      </c>
      <c r="G366" s="7">
        <v>125</v>
      </c>
      <c r="H366" s="7">
        <v>90875</v>
      </c>
      <c r="I366" s="7">
        <v>908.75</v>
      </c>
      <c r="J366" s="7">
        <v>89966.25</v>
      </c>
      <c r="K366" s="7">
        <v>87240</v>
      </c>
      <c r="L366" s="7">
        <v>2726.25</v>
      </c>
      <c r="M366" s="5">
        <v>41791</v>
      </c>
      <c r="N366" s="6">
        <v>6</v>
      </c>
      <c r="O366" s="3" t="s">
        <v>37</v>
      </c>
      <c r="P366" s="8" t="s">
        <v>21</v>
      </c>
    </row>
    <row r="367" spans="1:16" x14ac:dyDescent="0.3">
      <c r="A367" t="s">
        <v>32</v>
      </c>
      <c r="B367" t="s">
        <v>23</v>
      </c>
      <c r="C367" s="3" t="s">
        <v>24</v>
      </c>
      <c r="D367" s="3" t="s">
        <v>7</v>
      </c>
      <c r="E367">
        <v>787</v>
      </c>
      <c r="F367" s="7">
        <v>10</v>
      </c>
      <c r="G367" s="7">
        <v>125</v>
      </c>
      <c r="H367" s="7">
        <v>98375</v>
      </c>
      <c r="I367" s="7">
        <v>983.75</v>
      </c>
      <c r="J367" s="7">
        <v>97391.25</v>
      </c>
      <c r="K367" s="7">
        <v>94440</v>
      </c>
      <c r="L367" s="7">
        <v>2951.25</v>
      </c>
      <c r="M367" s="5">
        <v>41791</v>
      </c>
      <c r="N367" s="6">
        <v>6</v>
      </c>
      <c r="O367" s="3" t="s">
        <v>37</v>
      </c>
      <c r="P367" s="8" t="s">
        <v>21</v>
      </c>
    </row>
    <row r="368" spans="1:16" x14ac:dyDescent="0.3">
      <c r="A368" t="s">
        <v>32</v>
      </c>
      <c r="B368" t="s">
        <v>33</v>
      </c>
      <c r="C368" s="3" t="s">
        <v>28</v>
      </c>
      <c r="D368" s="3" t="s">
        <v>7</v>
      </c>
      <c r="E368">
        <v>727</v>
      </c>
      <c r="F368" s="7">
        <v>250</v>
      </c>
      <c r="G368" s="7">
        <v>125</v>
      </c>
      <c r="H368" s="7">
        <v>90875</v>
      </c>
      <c r="I368" s="7">
        <v>908.75</v>
      </c>
      <c r="J368" s="7">
        <v>89966.25</v>
      </c>
      <c r="K368" s="7">
        <v>87240</v>
      </c>
      <c r="L368" s="7">
        <v>2726.25</v>
      </c>
      <c r="M368" s="5">
        <v>41791</v>
      </c>
      <c r="N368" s="6">
        <v>6</v>
      </c>
      <c r="O368" s="3" t="s">
        <v>37</v>
      </c>
      <c r="P368" s="8" t="s">
        <v>21</v>
      </c>
    </row>
    <row r="369" spans="1:16" x14ac:dyDescent="0.3">
      <c r="A369" t="s">
        <v>32</v>
      </c>
      <c r="B369" t="s">
        <v>23</v>
      </c>
      <c r="C369" s="3" t="s">
        <v>28</v>
      </c>
      <c r="D369" s="3" t="s">
        <v>7</v>
      </c>
      <c r="E369">
        <v>787</v>
      </c>
      <c r="F369" s="7">
        <v>250</v>
      </c>
      <c r="G369" s="7">
        <v>125</v>
      </c>
      <c r="H369" s="7">
        <v>98375</v>
      </c>
      <c r="I369" s="7">
        <v>983.75</v>
      </c>
      <c r="J369" s="7">
        <v>97391.25</v>
      </c>
      <c r="K369" s="7">
        <v>94440</v>
      </c>
      <c r="L369" s="7">
        <v>2951.25</v>
      </c>
      <c r="M369" s="5">
        <v>41791</v>
      </c>
      <c r="N369" s="6">
        <v>6</v>
      </c>
      <c r="O369" s="3" t="s">
        <v>37</v>
      </c>
      <c r="P369" s="8" t="s">
        <v>21</v>
      </c>
    </row>
    <row r="370" spans="1:16" x14ac:dyDescent="0.3">
      <c r="A370" t="s">
        <v>29</v>
      </c>
      <c r="B370" t="s">
        <v>33</v>
      </c>
      <c r="C370" s="3" t="s">
        <v>19</v>
      </c>
      <c r="D370" s="3" t="s">
        <v>7</v>
      </c>
      <c r="E370">
        <v>1142</v>
      </c>
      <c r="F370" s="7">
        <v>5</v>
      </c>
      <c r="G370" s="7">
        <v>12</v>
      </c>
      <c r="H370" s="7">
        <v>13704</v>
      </c>
      <c r="I370" s="7">
        <v>274.08</v>
      </c>
      <c r="J370" s="7">
        <v>13429.92</v>
      </c>
      <c r="K370" s="7">
        <v>3426</v>
      </c>
      <c r="L370" s="7">
        <v>10003.92</v>
      </c>
      <c r="M370" s="5">
        <v>41791</v>
      </c>
      <c r="N370" s="6">
        <v>6</v>
      </c>
      <c r="O370" s="3" t="s">
        <v>37</v>
      </c>
      <c r="P370" s="8" t="s">
        <v>21</v>
      </c>
    </row>
    <row r="371" spans="1:16" x14ac:dyDescent="0.3">
      <c r="A371" t="s">
        <v>29</v>
      </c>
      <c r="B371" t="s">
        <v>33</v>
      </c>
      <c r="C371" s="3" t="s">
        <v>24</v>
      </c>
      <c r="D371" s="3" t="s">
        <v>7</v>
      </c>
      <c r="E371">
        <v>1142</v>
      </c>
      <c r="F371" s="7">
        <v>10</v>
      </c>
      <c r="G371" s="7">
        <v>12</v>
      </c>
      <c r="H371" s="7">
        <v>13704</v>
      </c>
      <c r="I371" s="7">
        <v>274.08</v>
      </c>
      <c r="J371" s="7">
        <v>13429.92</v>
      </c>
      <c r="K371" s="7">
        <v>3426</v>
      </c>
      <c r="L371" s="7">
        <v>10003.92</v>
      </c>
      <c r="M371" s="5">
        <v>41791</v>
      </c>
      <c r="N371" s="6">
        <v>6</v>
      </c>
      <c r="O371" s="3" t="s">
        <v>37</v>
      </c>
      <c r="P371" s="8" t="s">
        <v>21</v>
      </c>
    </row>
    <row r="372" spans="1:16" x14ac:dyDescent="0.3">
      <c r="A372" t="s">
        <v>32</v>
      </c>
      <c r="B372" t="s">
        <v>27</v>
      </c>
      <c r="C372" s="3" t="s">
        <v>24</v>
      </c>
      <c r="D372" s="3" t="s">
        <v>7</v>
      </c>
      <c r="E372">
        <v>662</v>
      </c>
      <c r="F372" s="7">
        <v>10</v>
      </c>
      <c r="G372" s="7">
        <v>125</v>
      </c>
      <c r="H372" s="7">
        <v>82750</v>
      </c>
      <c r="I372" s="7">
        <v>1655</v>
      </c>
      <c r="J372" s="7">
        <v>81095</v>
      </c>
      <c r="K372" s="7">
        <v>79440</v>
      </c>
      <c r="L372" s="7">
        <v>1655</v>
      </c>
      <c r="M372" s="5">
        <v>41791</v>
      </c>
      <c r="N372" s="6">
        <v>6</v>
      </c>
      <c r="O372" s="3" t="s">
        <v>37</v>
      </c>
      <c r="P372" s="8" t="s">
        <v>21</v>
      </c>
    </row>
    <row r="373" spans="1:16" x14ac:dyDescent="0.3">
      <c r="A373" t="s">
        <v>32</v>
      </c>
      <c r="B373" t="s">
        <v>27</v>
      </c>
      <c r="C373" s="3" t="s">
        <v>28</v>
      </c>
      <c r="D373" s="3" t="s">
        <v>7</v>
      </c>
      <c r="E373">
        <v>662</v>
      </c>
      <c r="F373" s="7">
        <v>250</v>
      </c>
      <c r="G373" s="7">
        <v>125</v>
      </c>
      <c r="H373" s="7">
        <v>82750</v>
      </c>
      <c r="I373" s="7">
        <v>1655</v>
      </c>
      <c r="J373" s="7">
        <v>81095</v>
      </c>
      <c r="K373" s="7">
        <v>79440</v>
      </c>
      <c r="L373" s="7">
        <v>1655</v>
      </c>
      <c r="M373" s="5">
        <v>41791</v>
      </c>
      <c r="N373" s="6">
        <v>6</v>
      </c>
      <c r="O373" s="3" t="s">
        <v>37</v>
      </c>
      <c r="P373" s="8" t="s">
        <v>21</v>
      </c>
    </row>
    <row r="374" spans="1:16" x14ac:dyDescent="0.3">
      <c r="A374" t="s">
        <v>26</v>
      </c>
      <c r="B374" t="s">
        <v>18</v>
      </c>
      <c r="C374" s="3" t="s">
        <v>31</v>
      </c>
      <c r="D374" s="3" t="s">
        <v>7</v>
      </c>
      <c r="E374">
        <v>689</v>
      </c>
      <c r="F374" s="7">
        <v>3</v>
      </c>
      <c r="G374" s="7">
        <v>300</v>
      </c>
      <c r="H374" s="7">
        <v>206700</v>
      </c>
      <c r="I374" s="7">
        <v>6201</v>
      </c>
      <c r="J374" s="7">
        <v>200499</v>
      </c>
      <c r="K374" s="7">
        <v>172250</v>
      </c>
      <c r="L374" s="7">
        <v>28249</v>
      </c>
      <c r="M374" s="5">
        <v>41791</v>
      </c>
      <c r="N374" s="6">
        <v>6</v>
      </c>
      <c r="O374" s="3" t="s">
        <v>37</v>
      </c>
      <c r="P374" s="8" t="s">
        <v>21</v>
      </c>
    </row>
    <row r="375" spans="1:16" x14ac:dyDescent="0.3">
      <c r="A375" t="s">
        <v>29</v>
      </c>
      <c r="B375" t="s">
        <v>23</v>
      </c>
      <c r="C375" s="3" t="s">
        <v>19</v>
      </c>
      <c r="D375" s="3" t="s">
        <v>7</v>
      </c>
      <c r="E375">
        <v>1901</v>
      </c>
      <c r="F375" s="7">
        <v>5</v>
      </c>
      <c r="G375" s="7">
        <v>12</v>
      </c>
      <c r="H375" s="7">
        <v>22812</v>
      </c>
      <c r="I375" s="7">
        <v>684.36</v>
      </c>
      <c r="J375" s="7">
        <v>22127.64</v>
      </c>
      <c r="K375" s="7">
        <v>5703</v>
      </c>
      <c r="L375" s="7">
        <v>16424.64</v>
      </c>
      <c r="M375" s="5">
        <v>41791</v>
      </c>
      <c r="N375" s="6">
        <v>6</v>
      </c>
      <c r="O375" s="3" t="s">
        <v>37</v>
      </c>
      <c r="P375" s="8" t="s">
        <v>21</v>
      </c>
    </row>
    <row r="376" spans="1:16" x14ac:dyDescent="0.3">
      <c r="A376" t="s">
        <v>29</v>
      </c>
      <c r="B376" t="s">
        <v>23</v>
      </c>
      <c r="C376" s="3" t="s">
        <v>24</v>
      </c>
      <c r="D376" s="3" t="s">
        <v>7</v>
      </c>
      <c r="E376">
        <v>1901</v>
      </c>
      <c r="F376" s="7">
        <v>10</v>
      </c>
      <c r="G376" s="7">
        <v>12</v>
      </c>
      <c r="H376" s="7">
        <v>22812</v>
      </c>
      <c r="I376" s="7">
        <v>684.36</v>
      </c>
      <c r="J376" s="7">
        <v>22127.64</v>
      </c>
      <c r="K376" s="7">
        <v>5703</v>
      </c>
      <c r="L376" s="7">
        <v>16424.64</v>
      </c>
      <c r="M376" s="5">
        <v>41791</v>
      </c>
      <c r="N376" s="6">
        <v>6</v>
      </c>
      <c r="O376" s="3" t="s">
        <v>37</v>
      </c>
      <c r="P376" s="8" t="s">
        <v>21</v>
      </c>
    </row>
    <row r="377" spans="1:16" x14ac:dyDescent="0.3">
      <c r="A377" t="s">
        <v>26</v>
      </c>
      <c r="B377" t="s">
        <v>18</v>
      </c>
      <c r="C377" s="3" t="s">
        <v>24</v>
      </c>
      <c r="D377" s="3" t="s">
        <v>7</v>
      </c>
      <c r="E377">
        <v>689</v>
      </c>
      <c r="F377" s="7">
        <v>10</v>
      </c>
      <c r="G377" s="7">
        <v>300</v>
      </c>
      <c r="H377" s="7">
        <v>206700</v>
      </c>
      <c r="I377" s="7">
        <v>6201</v>
      </c>
      <c r="J377" s="7">
        <v>200499</v>
      </c>
      <c r="K377" s="7">
        <v>172250</v>
      </c>
      <c r="L377" s="7">
        <v>28249</v>
      </c>
      <c r="M377" s="5">
        <v>41791</v>
      </c>
      <c r="N377" s="6">
        <v>6</v>
      </c>
      <c r="O377" s="3" t="s">
        <v>37</v>
      </c>
      <c r="P377" s="8" t="s">
        <v>21</v>
      </c>
    </row>
    <row r="378" spans="1:16" x14ac:dyDescent="0.3">
      <c r="A378" t="s">
        <v>32</v>
      </c>
      <c r="B378" t="s">
        <v>18</v>
      </c>
      <c r="C378" s="3" t="s">
        <v>24</v>
      </c>
      <c r="D378" s="3" t="s">
        <v>7</v>
      </c>
      <c r="E378">
        <v>1570</v>
      </c>
      <c r="F378" s="7">
        <v>10</v>
      </c>
      <c r="G378" s="7">
        <v>125</v>
      </c>
      <c r="H378" s="7">
        <v>196250</v>
      </c>
      <c r="I378" s="7">
        <v>5887.5</v>
      </c>
      <c r="J378" s="7">
        <v>190362.5</v>
      </c>
      <c r="K378" s="7">
        <v>188400</v>
      </c>
      <c r="L378" s="7">
        <v>1962.5</v>
      </c>
      <c r="M378" s="5">
        <v>41791</v>
      </c>
      <c r="N378" s="6">
        <v>6</v>
      </c>
      <c r="O378" s="3" t="s">
        <v>37</v>
      </c>
      <c r="P378" s="8" t="s">
        <v>21</v>
      </c>
    </row>
    <row r="379" spans="1:16" x14ac:dyDescent="0.3">
      <c r="A379" t="s">
        <v>32</v>
      </c>
      <c r="B379" t="s">
        <v>18</v>
      </c>
      <c r="C379" s="3" t="s">
        <v>28</v>
      </c>
      <c r="D379" s="3" t="s">
        <v>7</v>
      </c>
      <c r="E379">
        <v>1570</v>
      </c>
      <c r="F379" s="7">
        <v>250</v>
      </c>
      <c r="G379" s="7">
        <v>125</v>
      </c>
      <c r="H379" s="7">
        <v>196250</v>
      </c>
      <c r="I379" s="7">
        <v>5887.5</v>
      </c>
      <c r="J379" s="7">
        <v>190362.5</v>
      </c>
      <c r="K379" s="7">
        <v>188400</v>
      </c>
      <c r="L379" s="7">
        <v>1962.5</v>
      </c>
      <c r="M379" s="5">
        <v>41791</v>
      </c>
      <c r="N379" s="6">
        <v>6</v>
      </c>
      <c r="O379" s="3" t="s">
        <v>37</v>
      </c>
      <c r="P379" s="8" t="s">
        <v>21</v>
      </c>
    </row>
    <row r="380" spans="1:16" x14ac:dyDescent="0.3">
      <c r="A380" t="s">
        <v>26</v>
      </c>
      <c r="B380" t="s">
        <v>33</v>
      </c>
      <c r="C380" s="3" t="s">
        <v>31</v>
      </c>
      <c r="D380" s="3" t="s">
        <v>8</v>
      </c>
      <c r="E380">
        <v>991</v>
      </c>
      <c r="F380" s="7">
        <v>3</v>
      </c>
      <c r="G380" s="7">
        <v>300</v>
      </c>
      <c r="H380" s="7">
        <v>297300</v>
      </c>
      <c r="I380" s="7">
        <v>14865</v>
      </c>
      <c r="J380" s="7">
        <v>282435</v>
      </c>
      <c r="K380" s="7">
        <v>247750</v>
      </c>
      <c r="L380" s="7">
        <v>34685</v>
      </c>
      <c r="M380" s="5">
        <v>41791</v>
      </c>
      <c r="N380" s="6">
        <v>6</v>
      </c>
      <c r="O380" s="3" t="s">
        <v>37</v>
      </c>
      <c r="P380" s="8" t="s">
        <v>21</v>
      </c>
    </row>
    <row r="381" spans="1:16" x14ac:dyDescent="0.3">
      <c r="A381" t="s">
        <v>26</v>
      </c>
      <c r="B381" t="s">
        <v>33</v>
      </c>
      <c r="C381" s="3" t="s">
        <v>24</v>
      </c>
      <c r="D381" s="3" t="s">
        <v>8</v>
      </c>
      <c r="E381">
        <v>991</v>
      </c>
      <c r="F381" s="7">
        <v>10</v>
      </c>
      <c r="G381" s="7">
        <v>300</v>
      </c>
      <c r="H381" s="7">
        <v>297300</v>
      </c>
      <c r="I381" s="7">
        <v>14865</v>
      </c>
      <c r="J381" s="7">
        <v>282435</v>
      </c>
      <c r="K381" s="7">
        <v>247750</v>
      </c>
      <c r="L381" s="7">
        <v>34685</v>
      </c>
      <c r="M381" s="5">
        <v>41791</v>
      </c>
      <c r="N381" s="6">
        <v>6</v>
      </c>
      <c r="O381" s="3" t="s">
        <v>37</v>
      </c>
      <c r="P381" s="8" t="s">
        <v>21</v>
      </c>
    </row>
    <row r="382" spans="1:16" x14ac:dyDescent="0.3">
      <c r="A382" t="s">
        <v>17</v>
      </c>
      <c r="B382" t="s">
        <v>33</v>
      </c>
      <c r="C382" s="3" t="s">
        <v>24</v>
      </c>
      <c r="D382" s="3" t="s">
        <v>8</v>
      </c>
      <c r="E382">
        <v>602</v>
      </c>
      <c r="F382" s="7">
        <v>10</v>
      </c>
      <c r="G382" s="7">
        <v>350</v>
      </c>
      <c r="H382" s="7">
        <v>210700</v>
      </c>
      <c r="I382" s="7">
        <v>10535</v>
      </c>
      <c r="J382" s="7">
        <v>200165</v>
      </c>
      <c r="K382" s="7">
        <v>156520</v>
      </c>
      <c r="L382" s="7">
        <v>43645</v>
      </c>
      <c r="M382" s="5">
        <v>41791</v>
      </c>
      <c r="N382" s="6">
        <v>6</v>
      </c>
      <c r="O382" s="3" t="s">
        <v>37</v>
      </c>
      <c r="P382" s="8" t="s">
        <v>21</v>
      </c>
    </row>
    <row r="383" spans="1:16" x14ac:dyDescent="0.3">
      <c r="A383" t="s">
        <v>17</v>
      </c>
      <c r="B383" t="s">
        <v>33</v>
      </c>
      <c r="C383" s="3" t="s">
        <v>35</v>
      </c>
      <c r="D383" s="3" t="s">
        <v>8</v>
      </c>
      <c r="E383">
        <v>602</v>
      </c>
      <c r="F383" s="7">
        <v>120</v>
      </c>
      <c r="G383" s="7">
        <v>350</v>
      </c>
      <c r="H383" s="7">
        <v>210700</v>
      </c>
      <c r="I383" s="7">
        <v>10535</v>
      </c>
      <c r="J383" s="7">
        <v>200165</v>
      </c>
      <c r="K383" s="7">
        <v>156520</v>
      </c>
      <c r="L383" s="7">
        <v>43645</v>
      </c>
      <c r="M383" s="5">
        <v>41791</v>
      </c>
      <c r="N383" s="6">
        <v>6</v>
      </c>
      <c r="O383" s="3" t="s">
        <v>37</v>
      </c>
      <c r="P383" s="8" t="s">
        <v>21</v>
      </c>
    </row>
    <row r="384" spans="1:16" x14ac:dyDescent="0.3">
      <c r="A384" t="s">
        <v>22</v>
      </c>
      <c r="B384" t="s">
        <v>30</v>
      </c>
      <c r="C384" s="3" t="s">
        <v>31</v>
      </c>
      <c r="D384" s="3" t="s">
        <v>8</v>
      </c>
      <c r="E384">
        <v>2844</v>
      </c>
      <c r="F384" s="7">
        <v>3</v>
      </c>
      <c r="G384" s="7">
        <v>15</v>
      </c>
      <c r="H384" s="7">
        <v>42660</v>
      </c>
      <c r="I384" s="7">
        <v>2559.6</v>
      </c>
      <c r="J384" s="7">
        <v>40100.400000000001</v>
      </c>
      <c r="K384" s="7">
        <v>28440</v>
      </c>
      <c r="L384" s="7">
        <v>11660.400000000001</v>
      </c>
      <c r="M384" s="5">
        <v>41791</v>
      </c>
      <c r="N384" s="6">
        <v>6</v>
      </c>
      <c r="O384" s="3" t="s">
        <v>37</v>
      </c>
      <c r="P384" s="8" t="s">
        <v>21</v>
      </c>
    </row>
    <row r="385" spans="1:16" x14ac:dyDescent="0.3">
      <c r="A385" t="s">
        <v>17</v>
      </c>
      <c r="B385" t="s">
        <v>23</v>
      </c>
      <c r="C385" s="3" t="s">
        <v>24</v>
      </c>
      <c r="D385" s="3" t="s">
        <v>8</v>
      </c>
      <c r="E385">
        <v>1496</v>
      </c>
      <c r="F385" s="7">
        <v>10</v>
      </c>
      <c r="G385" s="7">
        <v>350</v>
      </c>
      <c r="H385" s="7">
        <v>523600</v>
      </c>
      <c r="I385" s="7">
        <v>31416</v>
      </c>
      <c r="J385" s="7">
        <v>492184</v>
      </c>
      <c r="K385" s="7">
        <v>388960</v>
      </c>
      <c r="L385" s="7">
        <v>103224</v>
      </c>
      <c r="M385" s="5">
        <v>41791</v>
      </c>
      <c r="N385" s="6">
        <v>6</v>
      </c>
      <c r="O385" s="3" t="s">
        <v>37</v>
      </c>
      <c r="P385" s="8" t="s">
        <v>21</v>
      </c>
    </row>
    <row r="386" spans="1:16" x14ac:dyDescent="0.3">
      <c r="A386" t="s">
        <v>17</v>
      </c>
      <c r="B386" t="s">
        <v>23</v>
      </c>
      <c r="C386" s="3" t="s">
        <v>35</v>
      </c>
      <c r="D386" s="3" t="s">
        <v>8</v>
      </c>
      <c r="E386">
        <v>1496</v>
      </c>
      <c r="F386" s="7">
        <v>120</v>
      </c>
      <c r="G386" s="7">
        <v>350</v>
      </c>
      <c r="H386" s="7">
        <v>523600</v>
      </c>
      <c r="I386" s="7">
        <v>31416</v>
      </c>
      <c r="J386" s="7">
        <v>492184</v>
      </c>
      <c r="K386" s="7">
        <v>388960</v>
      </c>
      <c r="L386" s="7">
        <v>103224</v>
      </c>
      <c r="M386" s="5">
        <v>41791</v>
      </c>
      <c r="N386" s="6">
        <v>6</v>
      </c>
      <c r="O386" s="3" t="s">
        <v>37</v>
      </c>
      <c r="P386" s="8" t="s">
        <v>21</v>
      </c>
    </row>
    <row r="387" spans="1:16" x14ac:dyDescent="0.3">
      <c r="A387" t="s">
        <v>17</v>
      </c>
      <c r="B387" t="s">
        <v>27</v>
      </c>
      <c r="C387" s="3" t="s">
        <v>35</v>
      </c>
      <c r="D387" s="3" t="s">
        <v>8</v>
      </c>
      <c r="E387">
        <v>1498</v>
      </c>
      <c r="F387" s="7">
        <v>120</v>
      </c>
      <c r="G387" s="7">
        <v>7</v>
      </c>
      <c r="H387" s="7">
        <v>10486</v>
      </c>
      <c r="I387" s="7">
        <v>629.16</v>
      </c>
      <c r="J387" s="7">
        <v>9856.84</v>
      </c>
      <c r="K387" s="7">
        <v>7490</v>
      </c>
      <c r="L387" s="7">
        <v>2366.84</v>
      </c>
      <c r="M387" s="5">
        <v>41791</v>
      </c>
      <c r="N387" s="6">
        <v>6</v>
      </c>
      <c r="O387" s="3" t="s">
        <v>37</v>
      </c>
      <c r="P387" s="8" t="s">
        <v>21</v>
      </c>
    </row>
    <row r="388" spans="1:16" x14ac:dyDescent="0.3">
      <c r="A388" t="s">
        <v>22</v>
      </c>
      <c r="B388" t="s">
        <v>30</v>
      </c>
      <c r="C388" s="3" t="s">
        <v>28</v>
      </c>
      <c r="D388" s="3" t="s">
        <v>8</v>
      </c>
      <c r="E388">
        <v>2844</v>
      </c>
      <c r="F388" s="7">
        <v>250</v>
      </c>
      <c r="G388" s="7">
        <v>15</v>
      </c>
      <c r="H388" s="7">
        <v>42660</v>
      </c>
      <c r="I388" s="7">
        <v>2559.6</v>
      </c>
      <c r="J388" s="7">
        <v>40100.400000000001</v>
      </c>
      <c r="K388" s="7">
        <v>28440</v>
      </c>
      <c r="L388" s="7">
        <v>11660.400000000001</v>
      </c>
      <c r="M388" s="5">
        <v>41791</v>
      </c>
      <c r="N388" s="6">
        <v>6</v>
      </c>
      <c r="O388" s="3" t="s">
        <v>37</v>
      </c>
      <c r="P388" s="8" t="s">
        <v>21</v>
      </c>
    </row>
    <row r="389" spans="1:16" x14ac:dyDescent="0.3">
      <c r="A389" t="s">
        <v>17</v>
      </c>
      <c r="B389" t="s">
        <v>27</v>
      </c>
      <c r="C389" s="3" t="s">
        <v>28</v>
      </c>
      <c r="D389" s="3" t="s">
        <v>8</v>
      </c>
      <c r="E389">
        <v>1498</v>
      </c>
      <c r="F389" s="7">
        <v>250</v>
      </c>
      <c r="G389" s="7">
        <v>7</v>
      </c>
      <c r="H389" s="7">
        <v>10486</v>
      </c>
      <c r="I389" s="7">
        <v>629.16</v>
      </c>
      <c r="J389" s="7">
        <v>9856.84</v>
      </c>
      <c r="K389" s="7">
        <v>7490</v>
      </c>
      <c r="L389" s="7">
        <v>2366.84</v>
      </c>
      <c r="M389" s="5">
        <v>41791</v>
      </c>
      <c r="N389" s="6">
        <v>6</v>
      </c>
      <c r="O389" s="3" t="s">
        <v>37</v>
      </c>
      <c r="P389" s="8" t="s">
        <v>21</v>
      </c>
    </row>
    <row r="390" spans="1:16" x14ac:dyDescent="0.3">
      <c r="A390" t="s">
        <v>17</v>
      </c>
      <c r="B390" t="s">
        <v>30</v>
      </c>
      <c r="C390" s="3" t="s">
        <v>35</v>
      </c>
      <c r="D390" s="3" t="s">
        <v>8</v>
      </c>
      <c r="E390">
        <v>1135</v>
      </c>
      <c r="F390" s="7">
        <v>120</v>
      </c>
      <c r="G390" s="7">
        <v>7</v>
      </c>
      <c r="H390" s="7">
        <v>7945</v>
      </c>
      <c r="I390" s="7">
        <v>556.15</v>
      </c>
      <c r="J390" s="7">
        <v>7388.85</v>
      </c>
      <c r="K390" s="7">
        <v>5675</v>
      </c>
      <c r="L390" s="7">
        <v>1713.8500000000004</v>
      </c>
      <c r="M390" s="5">
        <v>41791</v>
      </c>
      <c r="N390" s="6">
        <v>6</v>
      </c>
      <c r="O390" s="3" t="s">
        <v>37</v>
      </c>
      <c r="P390" s="8" t="s">
        <v>21</v>
      </c>
    </row>
    <row r="391" spans="1:16" x14ac:dyDescent="0.3">
      <c r="A391" t="s">
        <v>17</v>
      </c>
      <c r="B391" t="s">
        <v>30</v>
      </c>
      <c r="C391" s="3" t="s">
        <v>34</v>
      </c>
      <c r="D391" s="3" t="s">
        <v>8</v>
      </c>
      <c r="E391">
        <v>1135</v>
      </c>
      <c r="F391" s="7">
        <v>260</v>
      </c>
      <c r="G391" s="7">
        <v>7</v>
      </c>
      <c r="H391" s="7">
        <v>7945</v>
      </c>
      <c r="I391" s="7">
        <v>556.15</v>
      </c>
      <c r="J391" s="7">
        <v>7388.85</v>
      </c>
      <c r="K391" s="7">
        <v>5675</v>
      </c>
      <c r="L391" s="7">
        <v>1713.8500000000004</v>
      </c>
      <c r="M391" s="5">
        <v>41791</v>
      </c>
      <c r="N391" s="6">
        <v>6</v>
      </c>
      <c r="O391" s="3" t="s">
        <v>37</v>
      </c>
      <c r="P391" s="8" t="s">
        <v>21</v>
      </c>
    </row>
    <row r="392" spans="1:16" x14ac:dyDescent="0.3">
      <c r="A392" t="s">
        <v>26</v>
      </c>
      <c r="B392" t="s">
        <v>23</v>
      </c>
      <c r="C392" s="3" t="s">
        <v>31</v>
      </c>
      <c r="D392" s="3" t="s">
        <v>8</v>
      </c>
      <c r="E392">
        <v>448</v>
      </c>
      <c r="F392" s="7">
        <v>3</v>
      </c>
      <c r="G392" s="7">
        <v>300</v>
      </c>
      <c r="H392" s="7">
        <v>134400</v>
      </c>
      <c r="I392" s="7">
        <v>9408</v>
      </c>
      <c r="J392" s="7">
        <v>124992</v>
      </c>
      <c r="K392" s="7">
        <v>112000</v>
      </c>
      <c r="L392" s="7">
        <v>12992</v>
      </c>
      <c r="M392" s="5">
        <v>41791</v>
      </c>
      <c r="N392" s="6">
        <v>6</v>
      </c>
      <c r="O392" s="3" t="s">
        <v>37</v>
      </c>
      <c r="P392" s="8" t="s">
        <v>21</v>
      </c>
    </row>
    <row r="393" spans="1:16" x14ac:dyDescent="0.3">
      <c r="A393" t="s">
        <v>26</v>
      </c>
      <c r="B393" t="s">
        <v>23</v>
      </c>
      <c r="C393" s="3" t="s">
        <v>24</v>
      </c>
      <c r="D393" s="3" t="s">
        <v>8</v>
      </c>
      <c r="E393">
        <v>448</v>
      </c>
      <c r="F393" s="7">
        <v>10</v>
      </c>
      <c r="G393" s="7">
        <v>300</v>
      </c>
      <c r="H393" s="7">
        <v>134400</v>
      </c>
      <c r="I393" s="7">
        <v>9408</v>
      </c>
      <c r="J393" s="7">
        <v>124992</v>
      </c>
      <c r="K393" s="7">
        <v>112000</v>
      </c>
      <c r="L393" s="7">
        <v>12992</v>
      </c>
      <c r="M393" s="5">
        <v>41791</v>
      </c>
      <c r="N393" s="6">
        <v>6</v>
      </c>
      <c r="O393" s="3" t="s">
        <v>37</v>
      </c>
      <c r="P393" s="8" t="s">
        <v>21</v>
      </c>
    </row>
    <row r="394" spans="1:16" x14ac:dyDescent="0.3">
      <c r="A394" t="s">
        <v>17</v>
      </c>
      <c r="B394" t="s">
        <v>33</v>
      </c>
      <c r="C394" s="3" t="s">
        <v>19</v>
      </c>
      <c r="D394" s="3" t="s">
        <v>8</v>
      </c>
      <c r="E394">
        <v>1282</v>
      </c>
      <c r="F394" s="7">
        <v>5</v>
      </c>
      <c r="G394" s="7">
        <v>20</v>
      </c>
      <c r="H394" s="7">
        <v>25640</v>
      </c>
      <c r="I394" s="7">
        <v>2051.1999999999998</v>
      </c>
      <c r="J394" s="7">
        <v>23588.799999999999</v>
      </c>
      <c r="K394" s="7">
        <v>12820</v>
      </c>
      <c r="L394" s="7">
        <v>10768.8</v>
      </c>
      <c r="M394" s="5">
        <v>41791</v>
      </c>
      <c r="N394" s="6">
        <v>6</v>
      </c>
      <c r="O394" s="3" t="s">
        <v>37</v>
      </c>
      <c r="P394" s="8" t="s">
        <v>21</v>
      </c>
    </row>
    <row r="395" spans="1:16" x14ac:dyDescent="0.3">
      <c r="A395" t="s">
        <v>17</v>
      </c>
      <c r="B395" t="s">
        <v>33</v>
      </c>
      <c r="C395" s="3" t="s">
        <v>34</v>
      </c>
      <c r="D395" s="3" t="s">
        <v>8</v>
      </c>
      <c r="E395">
        <v>1282</v>
      </c>
      <c r="F395" s="7">
        <v>260</v>
      </c>
      <c r="G395" s="7">
        <v>20</v>
      </c>
      <c r="H395" s="7">
        <v>25640</v>
      </c>
      <c r="I395" s="7">
        <v>2051.1999999999998</v>
      </c>
      <c r="J395" s="7">
        <v>23588.799999999999</v>
      </c>
      <c r="K395" s="7">
        <v>12820</v>
      </c>
      <c r="L395" s="7">
        <v>10768.8</v>
      </c>
      <c r="M395" s="5">
        <v>41791</v>
      </c>
      <c r="N395" s="6">
        <v>6</v>
      </c>
      <c r="O395" s="3" t="s">
        <v>37</v>
      </c>
      <c r="P395" s="8" t="s">
        <v>21</v>
      </c>
    </row>
    <row r="396" spans="1:16" x14ac:dyDescent="0.3">
      <c r="A396" t="s">
        <v>17</v>
      </c>
      <c r="B396" t="s">
        <v>30</v>
      </c>
      <c r="C396" s="3" t="s">
        <v>19</v>
      </c>
      <c r="D396" s="3" t="s">
        <v>8</v>
      </c>
      <c r="E396">
        <v>708</v>
      </c>
      <c r="F396" s="7">
        <v>5</v>
      </c>
      <c r="G396" s="7">
        <v>20</v>
      </c>
      <c r="H396" s="7">
        <v>14160</v>
      </c>
      <c r="I396" s="7">
        <v>1132.8</v>
      </c>
      <c r="J396" s="7">
        <v>13027.2</v>
      </c>
      <c r="K396" s="7">
        <v>7080</v>
      </c>
      <c r="L396" s="7">
        <v>5947.2000000000007</v>
      </c>
      <c r="M396" s="5">
        <v>41791</v>
      </c>
      <c r="N396" s="6">
        <v>6</v>
      </c>
      <c r="O396" s="3" t="s">
        <v>37</v>
      </c>
      <c r="P396" s="8" t="s">
        <v>21</v>
      </c>
    </row>
    <row r="397" spans="1:16" x14ac:dyDescent="0.3">
      <c r="A397" t="s">
        <v>17</v>
      </c>
      <c r="B397" t="s">
        <v>18</v>
      </c>
      <c r="C397" s="3" t="s">
        <v>24</v>
      </c>
      <c r="D397" s="3" t="s">
        <v>8</v>
      </c>
      <c r="E397">
        <v>1366</v>
      </c>
      <c r="F397" s="7">
        <v>10</v>
      </c>
      <c r="G397" s="7">
        <v>20</v>
      </c>
      <c r="H397" s="7">
        <v>27320</v>
      </c>
      <c r="I397" s="7">
        <v>2185.6</v>
      </c>
      <c r="J397" s="7">
        <v>25134.400000000001</v>
      </c>
      <c r="K397" s="7">
        <v>13660</v>
      </c>
      <c r="L397" s="7">
        <v>11474.400000000001</v>
      </c>
      <c r="M397" s="5">
        <v>41791</v>
      </c>
      <c r="N397" s="6">
        <v>6</v>
      </c>
      <c r="O397" s="3" t="s">
        <v>37</v>
      </c>
      <c r="P397" s="8" t="s">
        <v>21</v>
      </c>
    </row>
    <row r="398" spans="1:16" x14ac:dyDescent="0.3">
      <c r="A398" t="s">
        <v>26</v>
      </c>
      <c r="B398" t="s">
        <v>27</v>
      </c>
      <c r="C398" s="3" t="s">
        <v>24</v>
      </c>
      <c r="D398" s="3" t="s">
        <v>8</v>
      </c>
      <c r="E398">
        <v>2460</v>
      </c>
      <c r="F398" s="7">
        <v>10</v>
      </c>
      <c r="G398" s="7">
        <v>300</v>
      </c>
      <c r="H398" s="7">
        <v>738000</v>
      </c>
      <c r="I398" s="7">
        <v>59040</v>
      </c>
      <c r="J398" s="7">
        <v>678960</v>
      </c>
      <c r="K398" s="7">
        <v>615000</v>
      </c>
      <c r="L398" s="7">
        <v>63960</v>
      </c>
      <c r="M398" s="5">
        <v>41791</v>
      </c>
      <c r="N398" s="6">
        <v>6</v>
      </c>
      <c r="O398" s="3" t="s">
        <v>37</v>
      </c>
      <c r="P398" s="8" t="s">
        <v>21</v>
      </c>
    </row>
    <row r="399" spans="1:16" x14ac:dyDescent="0.3">
      <c r="A399" t="s">
        <v>17</v>
      </c>
      <c r="B399" t="s">
        <v>33</v>
      </c>
      <c r="C399" s="3" t="s">
        <v>35</v>
      </c>
      <c r="D399" s="3" t="s">
        <v>8</v>
      </c>
      <c r="E399">
        <v>2907</v>
      </c>
      <c r="F399" s="7">
        <v>120</v>
      </c>
      <c r="G399" s="7">
        <v>7</v>
      </c>
      <c r="H399" s="7">
        <v>20349</v>
      </c>
      <c r="I399" s="7">
        <v>1627.92</v>
      </c>
      <c r="J399" s="7">
        <v>18721.080000000002</v>
      </c>
      <c r="K399" s="7">
        <v>14535</v>
      </c>
      <c r="L399" s="7">
        <v>4186.0800000000017</v>
      </c>
      <c r="M399" s="5">
        <v>41791</v>
      </c>
      <c r="N399" s="6">
        <v>6</v>
      </c>
      <c r="O399" s="3" t="s">
        <v>37</v>
      </c>
      <c r="P399" s="8" t="s">
        <v>21</v>
      </c>
    </row>
    <row r="400" spans="1:16" x14ac:dyDescent="0.3">
      <c r="A400" t="s">
        <v>17</v>
      </c>
      <c r="B400" t="s">
        <v>18</v>
      </c>
      <c r="C400" s="3" t="s">
        <v>35</v>
      </c>
      <c r="D400" s="3" t="s">
        <v>8</v>
      </c>
      <c r="E400">
        <v>2338</v>
      </c>
      <c r="F400" s="7">
        <v>120</v>
      </c>
      <c r="G400" s="7">
        <v>7</v>
      </c>
      <c r="H400" s="7">
        <v>16366</v>
      </c>
      <c r="I400" s="7">
        <v>1309.28</v>
      </c>
      <c r="J400" s="7">
        <v>15056.72</v>
      </c>
      <c r="K400" s="7">
        <v>11690</v>
      </c>
      <c r="L400" s="7">
        <v>3366.7199999999993</v>
      </c>
      <c r="M400" s="5">
        <v>41791</v>
      </c>
      <c r="N400" s="6">
        <v>6</v>
      </c>
      <c r="O400" s="3" t="s">
        <v>37</v>
      </c>
      <c r="P400" s="8" t="s">
        <v>21</v>
      </c>
    </row>
    <row r="401" spans="1:16" x14ac:dyDescent="0.3">
      <c r="A401" t="s">
        <v>17</v>
      </c>
      <c r="B401" t="s">
        <v>18</v>
      </c>
      <c r="C401" s="3" t="s">
        <v>28</v>
      </c>
      <c r="D401" s="3" t="s">
        <v>8</v>
      </c>
      <c r="E401">
        <v>2338</v>
      </c>
      <c r="F401" s="7">
        <v>250</v>
      </c>
      <c r="G401" s="7">
        <v>7</v>
      </c>
      <c r="H401" s="7">
        <v>16366</v>
      </c>
      <c r="I401" s="7">
        <v>1309.28</v>
      </c>
      <c r="J401" s="7">
        <v>15056.72</v>
      </c>
      <c r="K401" s="7">
        <v>11690</v>
      </c>
      <c r="L401" s="7">
        <v>3366.7199999999993</v>
      </c>
      <c r="M401" s="5">
        <v>41791</v>
      </c>
      <c r="N401" s="6">
        <v>6</v>
      </c>
      <c r="O401" s="3" t="s">
        <v>37</v>
      </c>
      <c r="P401" s="8" t="s">
        <v>21</v>
      </c>
    </row>
    <row r="402" spans="1:16" x14ac:dyDescent="0.3">
      <c r="A402" t="s">
        <v>17</v>
      </c>
      <c r="B402" t="s">
        <v>30</v>
      </c>
      <c r="C402" s="3" t="s">
        <v>34</v>
      </c>
      <c r="D402" s="3" t="s">
        <v>8</v>
      </c>
      <c r="E402">
        <v>708</v>
      </c>
      <c r="F402" s="7">
        <v>260</v>
      </c>
      <c r="G402" s="7">
        <v>20</v>
      </c>
      <c r="H402" s="7">
        <v>14160</v>
      </c>
      <c r="I402" s="7">
        <v>1132.8</v>
      </c>
      <c r="J402" s="7">
        <v>13027.2</v>
      </c>
      <c r="K402" s="7">
        <v>7080</v>
      </c>
      <c r="L402" s="7">
        <v>5947.2000000000007</v>
      </c>
      <c r="M402" s="5">
        <v>41791</v>
      </c>
      <c r="N402" s="6">
        <v>6</v>
      </c>
      <c r="O402" s="3" t="s">
        <v>37</v>
      </c>
      <c r="P402" s="8" t="s">
        <v>21</v>
      </c>
    </row>
    <row r="403" spans="1:16" x14ac:dyDescent="0.3">
      <c r="A403" t="s">
        <v>17</v>
      </c>
      <c r="B403" t="s">
        <v>33</v>
      </c>
      <c r="C403" s="3" t="s">
        <v>34</v>
      </c>
      <c r="D403" s="3" t="s">
        <v>8</v>
      </c>
      <c r="E403">
        <v>2907</v>
      </c>
      <c r="F403" s="7">
        <v>260</v>
      </c>
      <c r="G403" s="7">
        <v>7</v>
      </c>
      <c r="H403" s="7">
        <v>20349</v>
      </c>
      <c r="I403" s="7">
        <v>1627.92</v>
      </c>
      <c r="J403" s="7">
        <v>18721.080000000002</v>
      </c>
      <c r="K403" s="7">
        <v>14535</v>
      </c>
      <c r="L403" s="7">
        <v>4186.0800000000017</v>
      </c>
      <c r="M403" s="5">
        <v>41791</v>
      </c>
      <c r="N403" s="6">
        <v>6</v>
      </c>
      <c r="O403" s="3" t="s">
        <v>37</v>
      </c>
      <c r="P403" s="8" t="s">
        <v>21</v>
      </c>
    </row>
    <row r="404" spans="1:16" x14ac:dyDescent="0.3">
      <c r="A404" t="s">
        <v>17</v>
      </c>
      <c r="B404" t="s">
        <v>18</v>
      </c>
      <c r="C404" s="3" t="s">
        <v>34</v>
      </c>
      <c r="D404" s="3" t="s">
        <v>8</v>
      </c>
      <c r="E404">
        <v>1366</v>
      </c>
      <c r="F404" s="7">
        <v>260</v>
      </c>
      <c r="G404" s="7">
        <v>20</v>
      </c>
      <c r="H404" s="7">
        <v>27320</v>
      </c>
      <c r="I404" s="7">
        <v>2185.6</v>
      </c>
      <c r="J404" s="7">
        <v>25134.400000000001</v>
      </c>
      <c r="K404" s="7">
        <v>13660</v>
      </c>
      <c r="L404" s="7">
        <v>11474.400000000001</v>
      </c>
      <c r="M404" s="5">
        <v>41791</v>
      </c>
      <c r="N404" s="6">
        <v>6</v>
      </c>
      <c r="O404" s="3" t="s">
        <v>37</v>
      </c>
      <c r="P404" s="8" t="s">
        <v>21</v>
      </c>
    </row>
    <row r="405" spans="1:16" x14ac:dyDescent="0.3">
      <c r="A405" t="s">
        <v>26</v>
      </c>
      <c r="B405" t="s">
        <v>27</v>
      </c>
      <c r="C405" s="3" t="s">
        <v>34</v>
      </c>
      <c r="D405" s="3" t="s">
        <v>8</v>
      </c>
      <c r="E405">
        <v>2460</v>
      </c>
      <c r="F405" s="7">
        <v>260</v>
      </c>
      <c r="G405" s="7">
        <v>300</v>
      </c>
      <c r="H405" s="7">
        <v>738000</v>
      </c>
      <c r="I405" s="7">
        <v>59040</v>
      </c>
      <c r="J405" s="7">
        <v>678960</v>
      </c>
      <c r="K405" s="7">
        <v>615000</v>
      </c>
      <c r="L405" s="7">
        <v>63960</v>
      </c>
      <c r="M405" s="5">
        <v>41791</v>
      </c>
      <c r="N405" s="6">
        <v>6</v>
      </c>
      <c r="O405" s="3" t="s">
        <v>37</v>
      </c>
      <c r="P405" s="8" t="s">
        <v>21</v>
      </c>
    </row>
    <row r="406" spans="1:16" x14ac:dyDescent="0.3">
      <c r="A406" t="s">
        <v>26</v>
      </c>
      <c r="B406" t="s">
        <v>30</v>
      </c>
      <c r="C406" s="3" t="s">
        <v>31</v>
      </c>
      <c r="D406" s="3" t="s">
        <v>8</v>
      </c>
      <c r="E406">
        <v>1094</v>
      </c>
      <c r="F406" s="7">
        <v>3</v>
      </c>
      <c r="G406" s="7">
        <v>300</v>
      </c>
      <c r="H406" s="7">
        <v>328200</v>
      </c>
      <c r="I406" s="7">
        <v>29538</v>
      </c>
      <c r="J406" s="7">
        <v>298662</v>
      </c>
      <c r="K406" s="7">
        <v>273500</v>
      </c>
      <c r="L406" s="7">
        <v>25162</v>
      </c>
      <c r="M406" s="5">
        <v>41791</v>
      </c>
      <c r="N406" s="6">
        <v>6</v>
      </c>
      <c r="O406" s="3" t="s">
        <v>37</v>
      </c>
      <c r="P406" s="8" t="s">
        <v>21</v>
      </c>
    </row>
    <row r="407" spans="1:16" x14ac:dyDescent="0.3">
      <c r="A407" t="s">
        <v>26</v>
      </c>
      <c r="B407" t="s">
        <v>30</v>
      </c>
      <c r="C407" s="3" t="s">
        <v>24</v>
      </c>
      <c r="D407" s="3" t="s">
        <v>8</v>
      </c>
      <c r="E407">
        <v>1094</v>
      </c>
      <c r="F407" s="7">
        <v>10</v>
      </c>
      <c r="G407" s="7">
        <v>300</v>
      </c>
      <c r="H407" s="7">
        <v>328200</v>
      </c>
      <c r="I407" s="7">
        <v>29538</v>
      </c>
      <c r="J407" s="7">
        <v>298662</v>
      </c>
      <c r="K407" s="7">
        <v>273500</v>
      </c>
      <c r="L407" s="7">
        <v>25162</v>
      </c>
      <c r="M407" s="5">
        <v>41791</v>
      </c>
      <c r="N407" s="6">
        <v>6</v>
      </c>
      <c r="O407" s="3" t="s">
        <v>37</v>
      </c>
      <c r="P407" s="8" t="s">
        <v>21</v>
      </c>
    </row>
    <row r="408" spans="1:16" x14ac:dyDescent="0.3">
      <c r="A408" t="s">
        <v>17</v>
      </c>
      <c r="B408" t="s">
        <v>27</v>
      </c>
      <c r="C408" s="3" t="s">
        <v>24</v>
      </c>
      <c r="D408" s="3" t="s">
        <v>8</v>
      </c>
      <c r="E408">
        <v>1038</v>
      </c>
      <c r="F408" s="7">
        <v>10</v>
      </c>
      <c r="G408" s="7">
        <v>20</v>
      </c>
      <c r="H408" s="7">
        <v>20760</v>
      </c>
      <c r="I408" s="7">
        <v>1868.4</v>
      </c>
      <c r="J408" s="7">
        <v>18891.599999999999</v>
      </c>
      <c r="K408" s="7">
        <v>10380</v>
      </c>
      <c r="L408" s="7">
        <v>8511.5999999999985</v>
      </c>
      <c r="M408" s="5">
        <v>41791</v>
      </c>
      <c r="N408" s="6">
        <v>6</v>
      </c>
      <c r="O408" s="3" t="s">
        <v>37</v>
      </c>
      <c r="P408" s="8" t="s">
        <v>21</v>
      </c>
    </row>
    <row r="409" spans="1:16" x14ac:dyDescent="0.3">
      <c r="A409" t="s">
        <v>17</v>
      </c>
      <c r="B409" t="s">
        <v>27</v>
      </c>
      <c r="C409" s="3" t="s">
        <v>34</v>
      </c>
      <c r="D409" s="3" t="s">
        <v>8</v>
      </c>
      <c r="E409">
        <v>1038</v>
      </c>
      <c r="F409" s="7">
        <v>260</v>
      </c>
      <c r="G409" s="7">
        <v>20</v>
      </c>
      <c r="H409" s="7">
        <v>20760</v>
      </c>
      <c r="I409" s="7">
        <v>1868.4</v>
      </c>
      <c r="J409" s="7">
        <v>18891.599999999999</v>
      </c>
      <c r="K409" s="7">
        <v>10380</v>
      </c>
      <c r="L409" s="7">
        <v>8511.5999999999985</v>
      </c>
      <c r="M409" s="5">
        <v>41791</v>
      </c>
      <c r="N409" s="6">
        <v>6</v>
      </c>
      <c r="O409" s="3" t="s">
        <v>37</v>
      </c>
      <c r="P409" s="8" t="s">
        <v>21</v>
      </c>
    </row>
    <row r="410" spans="1:16" x14ac:dyDescent="0.3">
      <c r="A410" t="s">
        <v>17</v>
      </c>
      <c r="B410" t="s">
        <v>27</v>
      </c>
      <c r="C410" s="3" t="s">
        <v>31</v>
      </c>
      <c r="D410" s="3" t="s">
        <v>9</v>
      </c>
      <c r="E410">
        <v>886</v>
      </c>
      <c r="F410" s="7">
        <v>3</v>
      </c>
      <c r="G410" s="7">
        <v>350</v>
      </c>
      <c r="H410" s="7">
        <v>310100</v>
      </c>
      <c r="I410" s="7">
        <v>37212</v>
      </c>
      <c r="J410" s="7">
        <v>272888</v>
      </c>
      <c r="K410" s="7">
        <v>230360</v>
      </c>
      <c r="L410" s="7">
        <v>42528</v>
      </c>
      <c r="M410" s="5">
        <v>41791</v>
      </c>
      <c r="N410" s="6">
        <v>6</v>
      </c>
      <c r="O410" s="3" t="s">
        <v>37</v>
      </c>
      <c r="P410" s="8" t="s">
        <v>21</v>
      </c>
    </row>
    <row r="411" spans="1:16" x14ac:dyDescent="0.3">
      <c r="A411" t="s">
        <v>17</v>
      </c>
      <c r="B411" t="s">
        <v>27</v>
      </c>
      <c r="C411" s="3" t="s">
        <v>24</v>
      </c>
      <c r="D411" s="3" t="s">
        <v>9</v>
      </c>
      <c r="E411">
        <v>886</v>
      </c>
      <c r="F411" s="7">
        <v>10</v>
      </c>
      <c r="G411" s="7">
        <v>350</v>
      </c>
      <c r="H411" s="7">
        <v>310100</v>
      </c>
      <c r="I411" s="7">
        <v>37212</v>
      </c>
      <c r="J411" s="7">
        <v>272888</v>
      </c>
      <c r="K411" s="7">
        <v>230360</v>
      </c>
      <c r="L411" s="7">
        <v>42528</v>
      </c>
      <c r="M411" s="5">
        <v>41791</v>
      </c>
      <c r="N411" s="6">
        <v>6</v>
      </c>
      <c r="O411" s="3" t="s">
        <v>37</v>
      </c>
      <c r="P411" s="8" t="s">
        <v>21</v>
      </c>
    </row>
    <row r="412" spans="1:16" x14ac:dyDescent="0.3">
      <c r="A412" t="s">
        <v>22</v>
      </c>
      <c r="B412" t="s">
        <v>33</v>
      </c>
      <c r="C412" s="3" t="s">
        <v>31</v>
      </c>
      <c r="D412" s="3" t="s">
        <v>9</v>
      </c>
      <c r="E412">
        <v>2567</v>
      </c>
      <c r="F412" s="7">
        <v>3</v>
      </c>
      <c r="G412" s="7">
        <v>15</v>
      </c>
      <c r="H412" s="7">
        <v>38505</v>
      </c>
      <c r="I412" s="7">
        <v>5005.6499999999996</v>
      </c>
      <c r="J412" s="7">
        <v>33499.35</v>
      </c>
      <c r="K412" s="7">
        <v>25670</v>
      </c>
      <c r="L412" s="7">
        <v>7829.3499999999985</v>
      </c>
      <c r="M412" s="5">
        <v>41791</v>
      </c>
      <c r="N412" s="6">
        <v>6</v>
      </c>
      <c r="O412" s="3" t="s">
        <v>37</v>
      </c>
      <c r="P412" s="8" t="s">
        <v>21</v>
      </c>
    </row>
    <row r="413" spans="1:16" x14ac:dyDescent="0.3">
      <c r="A413" t="s">
        <v>22</v>
      </c>
      <c r="B413" t="s">
        <v>33</v>
      </c>
      <c r="C413" s="3" t="s">
        <v>28</v>
      </c>
      <c r="D413" s="3" t="s">
        <v>9</v>
      </c>
      <c r="E413">
        <v>2567</v>
      </c>
      <c r="F413" s="7">
        <v>250</v>
      </c>
      <c r="G413" s="7">
        <v>15</v>
      </c>
      <c r="H413" s="7">
        <v>38505</v>
      </c>
      <c r="I413" s="7">
        <v>5005.6499999999996</v>
      </c>
      <c r="J413" s="7">
        <v>33499.35</v>
      </c>
      <c r="K413" s="7">
        <v>25670</v>
      </c>
      <c r="L413" s="7">
        <v>7829.3499999999985</v>
      </c>
      <c r="M413" s="5">
        <v>41791</v>
      </c>
      <c r="N413" s="6">
        <v>6</v>
      </c>
      <c r="O413" s="3" t="s">
        <v>37</v>
      </c>
      <c r="P413" s="8" t="s">
        <v>21</v>
      </c>
    </row>
    <row r="414" spans="1:16" x14ac:dyDescent="0.3">
      <c r="A414" t="s">
        <v>29</v>
      </c>
      <c r="B414" t="s">
        <v>27</v>
      </c>
      <c r="C414" s="3" t="s">
        <v>19</v>
      </c>
      <c r="D414" s="3" t="s">
        <v>9</v>
      </c>
      <c r="E414">
        <v>604</v>
      </c>
      <c r="F414" s="7">
        <v>5</v>
      </c>
      <c r="G414" s="7">
        <v>12</v>
      </c>
      <c r="H414" s="7">
        <v>7248</v>
      </c>
      <c r="I414" s="7">
        <v>942.24</v>
      </c>
      <c r="J414" s="7">
        <v>6305.76</v>
      </c>
      <c r="K414" s="7">
        <v>1812</v>
      </c>
      <c r="L414" s="7">
        <v>4493.76</v>
      </c>
      <c r="M414" s="5">
        <v>41791</v>
      </c>
      <c r="N414" s="6">
        <v>6</v>
      </c>
      <c r="O414" s="3" t="s">
        <v>37</v>
      </c>
      <c r="P414" s="8" t="s">
        <v>21</v>
      </c>
    </row>
    <row r="415" spans="1:16" x14ac:dyDescent="0.3">
      <c r="A415" t="s">
        <v>17</v>
      </c>
      <c r="B415" t="s">
        <v>30</v>
      </c>
      <c r="C415" s="3" t="s">
        <v>24</v>
      </c>
      <c r="D415" s="3" t="s">
        <v>9</v>
      </c>
      <c r="E415">
        <v>2632</v>
      </c>
      <c r="F415" s="7">
        <v>10</v>
      </c>
      <c r="G415" s="7">
        <v>350</v>
      </c>
      <c r="H415" s="7">
        <v>921200</v>
      </c>
      <c r="I415" s="7">
        <v>119756</v>
      </c>
      <c r="J415" s="7">
        <v>801444</v>
      </c>
      <c r="K415" s="7">
        <v>684320</v>
      </c>
      <c r="L415" s="7">
        <v>117124</v>
      </c>
      <c r="M415" s="5">
        <v>41791</v>
      </c>
      <c r="N415" s="6">
        <v>6</v>
      </c>
      <c r="O415" s="3" t="s">
        <v>37</v>
      </c>
      <c r="P415" s="8" t="s">
        <v>21</v>
      </c>
    </row>
    <row r="416" spans="1:16" x14ac:dyDescent="0.3">
      <c r="A416" t="s">
        <v>32</v>
      </c>
      <c r="B416" t="s">
        <v>30</v>
      </c>
      <c r="C416" s="3" t="s">
        <v>24</v>
      </c>
      <c r="D416" s="3" t="s">
        <v>9</v>
      </c>
      <c r="E416">
        <v>1583</v>
      </c>
      <c r="F416" s="7">
        <v>10</v>
      </c>
      <c r="G416" s="7">
        <v>125</v>
      </c>
      <c r="H416" s="7">
        <v>197875</v>
      </c>
      <c r="I416" s="7">
        <v>25723.75</v>
      </c>
      <c r="J416" s="7">
        <v>172151.25</v>
      </c>
      <c r="K416" s="7">
        <v>189960</v>
      </c>
      <c r="L416" s="7">
        <v>-17808.75</v>
      </c>
      <c r="M416" s="5">
        <v>41791</v>
      </c>
      <c r="N416" s="6">
        <v>6</v>
      </c>
      <c r="O416" s="3" t="s">
        <v>37</v>
      </c>
      <c r="P416" s="8" t="s">
        <v>21</v>
      </c>
    </row>
    <row r="417" spans="1:16" x14ac:dyDescent="0.3">
      <c r="A417" t="s">
        <v>17</v>
      </c>
      <c r="B417" t="s">
        <v>30</v>
      </c>
      <c r="C417" s="3" t="s">
        <v>35</v>
      </c>
      <c r="D417" s="3" t="s">
        <v>9</v>
      </c>
      <c r="E417">
        <v>2632</v>
      </c>
      <c r="F417" s="7">
        <v>120</v>
      </c>
      <c r="G417" s="7">
        <v>350</v>
      </c>
      <c r="H417" s="7">
        <v>921200</v>
      </c>
      <c r="I417" s="7">
        <v>119756</v>
      </c>
      <c r="J417" s="7">
        <v>801444</v>
      </c>
      <c r="K417" s="7">
        <v>684320</v>
      </c>
      <c r="L417" s="7">
        <v>117124</v>
      </c>
      <c r="M417" s="5">
        <v>41791</v>
      </c>
      <c r="N417" s="6">
        <v>6</v>
      </c>
      <c r="O417" s="3" t="s">
        <v>37</v>
      </c>
      <c r="P417" s="8" t="s">
        <v>21</v>
      </c>
    </row>
    <row r="418" spans="1:16" x14ac:dyDescent="0.3">
      <c r="A418" t="s">
        <v>17</v>
      </c>
      <c r="B418" t="s">
        <v>23</v>
      </c>
      <c r="C418" s="3" t="s">
        <v>35</v>
      </c>
      <c r="D418" s="3" t="s">
        <v>9</v>
      </c>
      <c r="E418">
        <v>1190</v>
      </c>
      <c r="F418" s="7">
        <v>120</v>
      </c>
      <c r="G418" s="7">
        <v>7</v>
      </c>
      <c r="H418" s="7">
        <v>8330</v>
      </c>
      <c r="I418" s="7">
        <v>1082.9000000000001</v>
      </c>
      <c r="J418" s="7">
        <v>7247.1</v>
      </c>
      <c r="K418" s="7">
        <v>5950</v>
      </c>
      <c r="L418" s="7">
        <v>1297.1000000000004</v>
      </c>
      <c r="M418" s="5">
        <v>41791</v>
      </c>
      <c r="N418" s="6">
        <v>6</v>
      </c>
      <c r="O418" s="3" t="s">
        <v>37</v>
      </c>
      <c r="P418" s="8" t="s">
        <v>21</v>
      </c>
    </row>
    <row r="419" spans="1:16" x14ac:dyDescent="0.3">
      <c r="A419" t="s">
        <v>29</v>
      </c>
      <c r="B419" t="s">
        <v>27</v>
      </c>
      <c r="C419" s="3" t="s">
        <v>35</v>
      </c>
      <c r="D419" s="3" t="s">
        <v>9</v>
      </c>
      <c r="E419">
        <v>604</v>
      </c>
      <c r="F419" s="7">
        <v>120</v>
      </c>
      <c r="G419" s="7">
        <v>12</v>
      </c>
      <c r="H419" s="7">
        <v>7248</v>
      </c>
      <c r="I419" s="7">
        <v>942.24</v>
      </c>
      <c r="J419" s="7">
        <v>6305.76</v>
      </c>
      <c r="K419" s="7">
        <v>1812</v>
      </c>
      <c r="L419" s="7">
        <v>4493.76</v>
      </c>
      <c r="M419" s="5">
        <v>41791</v>
      </c>
      <c r="N419" s="6">
        <v>6</v>
      </c>
      <c r="O419" s="3" t="s">
        <v>37</v>
      </c>
      <c r="P419" s="8" t="s">
        <v>21</v>
      </c>
    </row>
    <row r="420" spans="1:16" x14ac:dyDescent="0.3">
      <c r="A420" t="s">
        <v>32</v>
      </c>
      <c r="B420" t="s">
        <v>30</v>
      </c>
      <c r="C420" s="3" t="s">
        <v>28</v>
      </c>
      <c r="D420" s="3" t="s">
        <v>9</v>
      </c>
      <c r="E420">
        <v>1583</v>
      </c>
      <c r="F420" s="7">
        <v>250</v>
      </c>
      <c r="G420" s="7">
        <v>125</v>
      </c>
      <c r="H420" s="7">
        <v>197875</v>
      </c>
      <c r="I420" s="7">
        <v>25723.75</v>
      </c>
      <c r="J420" s="7">
        <v>172151.25</v>
      </c>
      <c r="K420" s="7">
        <v>189960</v>
      </c>
      <c r="L420" s="7">
        <v>-17808.75</v>
      </c>
      <c r="M420" s="5">
        <v>41791</v>
      </c>
      <c r="N420" s="6">
        <v>6</v>
      </c>
      <c r="O420" s="3" t="s">
        <v>37</v>
      </c>
      <c r="P420" s="8" t="s">
        <v>21</v>
      </c>
    </row>
    <row r="421" spans="1:16" x14ac:dyDescent="0.3">
      <c r="A421" t="s">
        <v>17</v>
      </c>
      <c r="B421" t="s">
        <v>23</v>
      </c>
      <c r="C421" s="3" t="s">
        <v>34</v>
      </c>
      <c r="D421" s="3" t="s">
        <v>9</v>
      </c>
      <c r="E421">
        <v>1190</v>
      </c>
      <c r="F421" s="7">
        <v>260</v>
      </c>
      <c r="G421" s="7">
        <v>7</v>
      </c>
      <c r="H421" s="7">
        <v>8330</v>
      </c>
      <c r="I421" s="7">
        <v>1082.9000000000001</v>
      </c>
      <c r="J421" s="7">
        <v>7247.1</v>
      </c>
      <c r="K421" s="7">
        <v>5950</v>
      </c>
      <c r="L421" s="7">
        <v>1297.1000000000004</v>
      </c>
      <c r="M421" s="5">
        <v>41791</v>
      </c>
      <c r="N421" s="6">
        <v>6</v>
      </c>
      <c r="O421" s="3" t="s">
        <v>37</v>
      </c>
      <c r="P421" s="8" t="s">
        <v>21</v>
      </c>
    </row>
    <row r="422" spans="1:16" x14ac:dyDescent="0.3">
      <c r="A422" t="s">
        <v>32</v>
      </c>
      <c r="B422" t="s">
        <v>30</v>
      </c>
      <c r="C422" s="3" t="s">
        <v>19</v>
      </c>
      <c r="D422" s="3" t="s">
        <v>20</v>
      </c>
      <c r="E422">
        <v>2665.5</v>
      </c>
      <c r="F422" s="7">
        <v>5</v>
      </c>
      <c r="G422" s="7">
        <v>125</v>
      </c>
      <c r="H422" s="7">
        <v>333187.5</v>
      </c>
      <c r="I422" s="7">
        <v>0</v>
      </c>
      <c r="J422" s="7">
        <v>333187.5</v>
      </c>
      <c r="K422" s="7">
        <v>319860</v>
      </c>
      <c r="L422" s="7">
        <v>13327.5</v>
      </c>
      <c r="M422" s="5">
        <v>41821</v>
      </c>
      <c r="N422" s="6">
        <v>7</v>
      </c>
      <c r="O422" s="3" t="s">
        <v>38</v>
      </c>
      <c r="P422" s="8" t="s">
        <v>21</v>
      </c>
    </row>
    <row r="423" spans="1:16" x14ac:dyDescent="0.3">
      <c r="A423" t="s">
        <v>29</v>
      </c>
      <c r="B423" t="s">
        <v>18</v>
      </c>
      <c r="C423" s="3" t="s">
        <v>24</v>
      </c>
      <c r="D423" s="3" t="s">
        <v>20</v>
      </c>
      <c r="E423">
        <v>367</v>
      </c>
      <c r="F423" s="7">
        <v>10</v>
      </c>
      <c r="G423" s="7">
        <v>12</v>
      </c>
      <c r="H423" s="7">
        <v>4404</v>
      </c>
      <c r="I423" s="7">
        <v>0</v>
      </c>
      <c r="J423" s="7">
        <v>4404</v>
      </c>
      <c r="K423" s="7">
        <v>1101</v>
      </c>
      <c r="L423" s="7">
        <v>3303</v>
      </c>
      <c r="M423" s="5">
        <v>41821</v>
      </c>
      <c r="N423" s="6">
        <v>7</v>
      </c>
      <c r="O423" s="3" t="s">
        <v>38</v>
      </c>
      <c r="P423" s="8" t="s">
        <v>21</v>
      </c>
    </row>
    <row r="424" spans="1:16" x14ac:dyDescent="0.3">
      <c r="A424" t="s">
        <v>17</v>
      </c>
      <c r="B424" t="s">
        <v>18</v>
      </c>
      <c r="C424" s="3" t="s">
        <v>34</v>
      </c>
      <c r="D424" s="3" t="s">
        <v>20</v>
      </c>
      <c r="E424">
        <v>1686</v>
      </c>
      <c r="F424" s="7">
        <v>260</v>
      </c>
      <c r="G424" s="7">
        <v>7</v>
      </c>
      <c r="H424" s="7">
        <v>11802</v>
      </c>
      <c r="I424" s="7">
        <v>0</v>
      </c>
      <c r="J424" s="7">
        <v>11802</v>
      </c>
      <c r="K424" s="7">
        <v>8430</v>
      </c>
      <c r="L424" s="7">
        <v>3372</v>
      </c>
      <c r="M424" s="5">
        <v>41821</v>
      </c>
      <c r="N424" s="6">
        <v>7</v>
      </c>
      <c r="O424" s="3" t="s">
        <v>38</v>
      </c>
      <c r="P424" s="8" t="s">
        <v>21</v>
      </c>
    </row>
    <row r="425" spans="1:16" x14ac:dyDescent="0.3">
      <c r="A425" t="s">
        <v>17</v>
      </c>
      <c r="B425" t="s">
        <v>33</v>
      </c>
      <c r="C425" s="3" t="s">
        <v>31</v>
      </c>
      <c r="D425" s="3" t="s">
        <v>7</v>
      </c>
      <c r="E425">
        <v>2529</v>
      </c>
      <c r="F425" s="7">
        <v>3</v>
      </c>
      <c r="G425" s="7">
        <v>7</v>
      </c>
      <c r="H425" s="7">
        <v>17703</v>
      </c>
      <c r="I425" s="7">
        <v>177.03</v>
      </c>
      <c r="J425" s="7">
        <v>17525.97</v>
      </c>
      <c r="K425" s="7">
        <v>12645</v>
      </c>
      <c r="L425" s="7">
        <v>4880.9699999999993</v>
      </c>
      <c r="M425" s="5">
        <v>41821</v>
      </c>
      <c r="N425" s="6">
        <v>7</v>
      </c>
      <c r="O425" s="3" t="s">
        <v>38</v>
      </c>
      <c r="P425" s="8" t="s">
        <v>21</v>
      </c>
    </row>
    <row r="426" spans="1:16" x14ac:dyDescent="0.3">
      <c r="A426" t="s">
        <v>17</v>
      </c>
      <c r="B426" t="s">
        <v>23</v>
      </c>
      <c r="C426" s="3" t="s">
        <v>19</v>
      </c>
      <c r="D426" s="3" t="s">
        <v>7</v>
      </c>
      <c r="E426">
        <v>1375.5</v>
      </c>
      <c r="F426" s="7">
        <v>5</v>
      </c>
      <c r="G426" s="7">
        <v>20</v>
      </c>
      <c r="H426" s="7">
        <v>27510</v>
      </c>
      <c r="I426" s="7">
        <v>275.10000000000002</v>
      </c>
      <c r="J426" s="7">
        <v>27234.899999999998</v>
      </c>
      <c r="K426" s="7">
        <v>13755</v>
      </c>
      <c r="L426" s="7">
        <v>13479.899999999998</v>
      </c>
      <c r="M426" s="5">
        <v>41821</v>
      </c>
      <c r="N426" s="6">
        <v>7</v>
      </c>
      <c r="O426" s="3" t="s">
        <v>38</v>
      </c>
      <c r="P426" s="8" t="s">
        <v>21</v>
      </c>
    </row>
    <row r="427" spans="1:16" x14ac:dyDescent="0.3">
      <c r="A427" t="s">
        <v>32</v>
      </c>
      <c r="B427" t="s">
        <v>27</v>
      </c>
      <c r="C427" s="3" t="s">
        <v>24</v>
      </c>
      <c r="D427" s="3" t="s">
        <v>7</v>
      </c>
      <c r="E427">
        <v>1823</v>
      </c>
      <c r="F427" s="7">
        <v>10</v>
      </c>
      <c r="G427" s="7">
        <v>125</v>
      </c>
      <c r="H427" s="7">
        <v>227875</v>
      </c>
      <c r="I427" s="7">
        <v>2278.75</v>
      </c>
      <c r="J427" s="7">
        <v>225596.25</v>
      </c>
      <c r="K427" s="7">
        <v>218760</v>
      </c>
      <c r="L427" s="7">
        <v>6836.25</v>
      </c>
      <c r="M427" s="5">
        <v>41821</v>
      </c>
      <c r="N427" s="6">
        <v>7</v>
      </c>
      <c r="O427" s="3" t="s">
        <v>38</v>
      </c>
      <c r="P427" s="8" t="s">
        <v>21</v>
      </c>
    </row>
    <row r="428" spans="1:16" x14ac:dyDescent="0.3">
      <c r="A428" t="s">
        <v>29</v>
      </c>
      <c r="B428" t="s">
        <v>33</v>
      </c>
      <c r="C428" s="3" t="s">
        <v>24</v>
      </c>
      <c r="D428" s="3" t="s">
        <v>7</v>
      </c>
      <c r="E428">
        <v>1369.5</v>
      </c>
      <c r="F428" s="7">
        <v>10</v>
      </c>
      <c r="G428" s="7">
        <v>12</v>
      </c>
      <c r="H428" s="7">
        <v>16434</v>
      </c>
      <c r="I428" s="7">
        <v>493.02</v>
      </c>
      <c r="J428" s="7">
        <v>15940.98</v>
      </c>
      <c r="K428" s="7">
        <v>4108.5</v>
      </c>
      <c r="L428" s="7">
        <v>11832.48</v>
      </c>
      <c r="M428" s="5">
        <v>41821</v>
      </c>
      <c r="N428" s="6">
        <v>7</v>
      </c>
      <c r="O428" s="3" t="s">
        <v>38</v>
      </c>
      <c r="P428" s="8" t="s">
        <v>21</v>
      </c>
    </row>
    <row r="429" spans="1:16" x14ac:dyDescent="0.3">
      <c r="A429" t="s">
        <v>17</v>
      </c>
      <c r="B429" t="s">
        <v>33</v>
      </c>
      <c r="C429" s="3" t="s">
        <v>24</v>
      </c>
      <c r="D429" s="3" t="s">
        <v>7</v>
      </c>
      <c r="E429">
        <v>3450</v>
      </c>
      <c r="F429" s="7">
        <v>10</v>
      </c>
      <c r="G429" s="7">
        <v>350</v>
      </c>
      <c r="H429" s="7">
        <v>1207500</v>
      </c>
      <c r="I429" s="7">
        <v>48300</v>
      </c>
      <c r="J429" s="7">
        <v>1159200</v>
      </c>
      <c r="K429" s="7">
        <v>897000</v>
      </c>
      <c r="L429" s="7">
        <v>262200</v>
      </c>
      <c r="M429" s="5">
        <v>41821</v>
      </c>
      <c r="N429" s="6">
        <v>7</v>
      </c>
      <c r="O429" s="3" t="s">
        <v>38</v>
      </c>
      <c r="P429" s="8" t="s">
        <v>21</v>
      </c>
    </row>
    <row r="430" spans="1:16" x14ac:dyDescent="0.3">
      <c r="A430" t="s">
        <v>32</v>
      </c>
      <c r="B430" t="s">
        <v>23</v>
      </c>
      <c r="C430" s="3" t="s">
        <v>24</v>
      </c>
      <c r="D430" s="3" t="s">
        <v>7</v>
      </c>
      <c r="E430">
        <v>2988</v>
      </c>
      <c r="F430" s="7">
        <v>10</v>
      </c>
      <c r="G430" s="7">
        <v>125</v>
      </c>
      <c r="H430" s="7">
        <v>373500</v>
      </c>
      <c r="I430" s="7">
        <v>14940</v>
      </c>
      <c r="J430" s="7">
        <v>358560</v>
      </c>
      <c r="K430" s="7">
        <v>358560</v>
      </c>
      <c r="L430" s="7">
        <v>0</v>
      </c>
      <c r="M430" s="5">
        <v>41821</v>
      </c>
      <c r="N430" s="6">
        <v>7</v>
      </c>
      <c r="O430" s="3" t="s">
        <v>38</v>
      </c>
      <c r="P430" s="8" t="s">
        <v>21</v>
      </c>
    </row>
    <row r="431" spans="1:16" x14ac:dyDescent="0.3">
      <c r="A431" t="s">
        <v>17</v>
      </c>
      <c r="B431" t="s">
        <v>27</v>
      </c>
      <c r="C431" s="3" t="s">
        <v>34</v>
      </c>
      <c r="D431" s="3" t="s">
        <v>8</v>
      </c>
      <c r="E431">
        <v>1683</v>
      </c>
      <c r="F431" s="7">
        <v>260</v>
      </c>
      <c r="G431" s="7">
        <v>7</v>
      </c>
      <c r="H431" s="7">
        <v>11781</v>
      </c>
      <c r="I431" s="7">
        <v>589.04999999999995</v>
      </c>
      <c r="J431" s="7">
        <v>11191.95</v>
      </c>
      <c r="K431" s="7">
        <v>8415</v>
      </c>
      <c r="L431" s="7">
        <v>2776.9500000000007</v>
      </c>
      <c r="M431" s="5">
        <v>41821</v>
      </c>
      <c r="N431" s="6">
        <v>7</v>
      </c>
      <c r="O431" s="3" t="s">
        <v>38</v>
      </c>
      <c r="P431" s="8" t="s">
        <v>21</v>
      </c>
    </row>
    <row r="432" spans="1:16" x14ac:dyDescent="0.3">
      <c r="A432" t="s">
        <v>32</v>
      </c>
      <c r="B432" t="s">
        <v>33</v>
      </c>
      <c r="C432" s="3" t="s">
        <v>19</v>
      </c>
      <c r="D432" s="3" t="s">
        <v>8</v>
      </c>
      <c r="E432">
        <v>3627</v>
      </c>
      <c r="F432" s="7">
        <v>5</v>
      </c>
      <c r="G432" s="7">
        <v>125</v>
      </c>
      <c r="H432" s="7">
        <v>453375</v>
      </c>
      <c r="I432" s="7">
        <v>22668.75</v>
      </c>
      <c r="J432" s="7">
        <v>430706.25</v>
      </c>
      <c r="K432" s="7">
        <v>435240</v>
      </c>
      <c r="L432" s="7">
        <v>-4533.75</v>
      </c>
      <c r="M432" s="5">
        <v>41821</v>
      </c>
      <c r="N432" s="6">
        <v>7</v>
      </c>
      <c r="O432" s="3" t="s">
        <v>38</v>
      </c>
      <c r="P432" s="8" t="s">
        <v>21</v>
      </c>
    </row>
    <row r="433" spans="1:16" x14ac:dyDescent="0.3">
      <c r="A433" t="s">
        <v>32</v>
      </c>
      <c r="B433" t="s">
        <v>18</v>
      </c>
      <c r="C433" s="3" t="s">
        <v>24</v>
      </c>
      <c r="D433" s="3" t="s">
        <v>8</v>
      </c>
      <c r="E433">
        <v>3513</v>
      </c>
      <c r="F433" s="7">
        <v>10</v>
      </c>
      <c r="G433" s="7">
        <v>125</v>
      </c>
      <c r="H433" s="7">
        <v>439125</v>
      </c>
      <c r="I433" s="7">
        <v>30738.75</v>
      </c>
      <c r="J433" s="7">
        <v>408386.25</v>
      </c>
      <c r="K433" s="7">
        <v>421560</v>
      </c>
      <c r="L433" s="7">
        <v>-13173.75</v>
      </c>
      <c r="M433" s="5">
        <v>41821</v>
      </c>
      <c r="N433" s="6">
        <v>7</v>
      </c>
      <c r="O433" s="3" t="s">
        <v>38</v>
      </c>
      <c r="P433" s="8" t="s">
        <v>21</v>
      </c>
    </row>
    <row r="434" spans="1:16" x14ac:dyDescent="0.3">
      <c r="A434" t="s">
        <v>26</v>
      </c>
      <c r="B434" t="s">
        <v>23</v>
      </c>
      <c r="C434" s="3" t="s">
        <v>35</v>
      </c>
      <c r="D434" s="3" t="s">
        <v>8</v>
      </c>
      <c r="E434">
        <v>1659</v>
      </c>
      <c r="F434" s="7">
        <v>120</v>
      </c>
      <c r="G434" s="7">
        <v>300</v>
      </c>
      <c r="H434" s="7">
        <v>497700</v>
      </c>
      <c r="I434" s="7">
        <v>34839</v>
      </c>
      <c r="J434" s="7">
        <v>462861</v>
      </c>
      <c r="K434" s="7">
        <v>414750</v>
      </c>
      <c r="L434" s="7">
        <v>48111</v>
      </c>
      <c r="M434" s="5">
        <v>41821</v>
      </c>
      <c r="N434" s="6">
        <v>7</v>
      </c>
      <c r="O434" s="3" t="s">
        <v>38</v>
      </c>
      <c r="P434" s="8" t="s">
        <v>21</v>
      </c>
    </row>
    <row r="435" spans="1:16" x14ac:dyDescent="0.3">
      <c r="A435" t="s">
        <v>17</v>
      </c>
      <c r="B435" t="s">
        <v>18</v>
      </c>
      <c r="C435" s="3" t="s">
        <v>19</v>
      </c>
      <c r="D435" s="3" t="s">
        <v>8</v>
      </c>
      <c r="E435">
        <v>645</v>
      </c>
      <c r="F435" s="7">
        <v>5</v>
      </c>
      <c r="G435" s="7">
        <v>20</v>
      </c>
      <c r="H435" s="7">
        <v>12900</v>
      </c>
      <c r="I435" s="7">
        <v>1032</v>
      </c>
      <c r="J435" s="7">
        <v>11868</v>
      </c>
      <c r="K435" s="7">
        <v>6450</v>
      </c>
      <c r="L435" s="7">
        <v>5418</v>
      </c>
      <c r="M435" s="5">
        <v>41821</v>
      </c>
      <c r="N435" s="6">
        <v>7</v>
      </c>
      <c r="O435" s="3" t="s">
        <v>38</v>
      </c>
      <c r="P435" s="8" t="s">
        <v>21</v>
      </c>
    </row>
    <row r="436" spans="1:16" x14ac:dyDescent="0.3">
      <c r="A436" t="s">
        <v>17</v>
      </c>
      <c r="B436" t="s">
        <v>33</v>
      </c>
      <c r="C436" s="3" t="s">
        <v>28</v>
      </c>
      <c r="D436" s="3" t="s">
        <v>8</v>
      </c>
      <c r="E436">
        <v>436.5</v>
      </c>
      <c r="F436" s="7">
        <v>250</v>
      </c>
      <c r="G436" s="7">
        <v>20</v>
      </c>
      <c r="H436" s="7">
        <v>8730</v>
      </c>
      <c r="I436" s="7">
        <v>698.40000000000009</v>
      </c>
      <c r="J436" s="7">
        <v>8031.5999999999995</v>
      </c>
      <c r="K436" s="7">
        <v>4365</v>
      </c>
      <c r="L436" s="7">
        <v>3666.5999999999995</v>
      </c>
      <c r="M436" s="5">
        <v>41821</v>
      </c>
      <c r="N436" s="6">
        <v>7</v>
      </c>
      <c r="O436" s="3" t="s">
        <v>38</v>
      </c>
      <c r="P436" s="8" t="s">
        <v>21</v>
      </c>
    </row>
    <row r="437" spans="1:16" x14ac:dyDescent="0.3">
      <c r="A437" t="s">
        <v>26</v>
      </c>
      <c r="B437" t="s">
        <v>30</v>
      </c>
      <c r="C437" s="3" t="s">
        <v>35</v>
      </c>
      <c r="D437" s="3" t="s">
        <v>8</v>
      </c>
      <c r="E437">
        <v>3793.5</v>
      </c>
      <c r="F437" s="7">
        <v>120</v>
      </c>
      <c r="G437" s="7">
        <v>300</v>
      </c>
      <c r="H437" s="7">
        <v>1138050</v>
      </c>
      <c r="I437" s="7">
        <v>102424.5</v>
      </c>
      <c r="J437" s="7">
        <v>1035625.5</v>
      </c>
      <c r="K437" s="7">
        <v>948375</v>
      </c>
      <c r="L437" s="7">
        <v>87250.5</v>
      </c>
      <c r="M437" s="5">
        <v>41821</v>
      </c>
      <c r="N437" s="6">
        <v>7</v>
      </c>
      <c r="O437" s="3" t="s">
        <v>38</v>
      </c>
      <c r="P437" s="8" t="s">
        <v>21</v>
      </c>
    </row>
    <row r="438" spans="1:16" x14ac:dyDescent="0.3">
      <c r="A438" t="s">
        <v>17</v>
      </c>
      <c r="B438" t="s">
        <v>18</v>
      </c>
      <c r="C438" s="3" t="s">
        <v>35</v>
      </c>
      <c r="D438" s="3" t="s">
        <v>8</v>
      </c>
      <c r="E438">
        <v>1307</v>
      </c>
      <c r="F438" s="7">
        <v>120</v>
      </c>
      <c r="G438" s="7">
        <v>350</v>
      </c>
      <c r="H438" s="7">
        <v>457450</v>
      </c>
      <c r="I438" s="7">
        <v>41170.5</v>
      </c>
      <c r="J438" s="7">
        <v>416279.5</v>
      </c>
      <c r="K438" s="7">
        <v>339820</v>
      </c>
      <c r="L438" s="7">
        <v>76459.5</v>
      </c>
      <c r="M438" s="5">
        <v>41821</v>
      </c>
      <c r="N438" s="6">
        <v>7</v>
      </c>
      <c r="O438" s="3" t="s">
        <v>38</v>
      </c>
      <c r="P438" s="8" t="s">
        <v>21</v>
      </c>
    </row>
    <row r="439" spans="1:16" x14ac:dyDescent="0.3">
      <c r="A439" t="s">
        <v>17</v>
      </c>
      <c r="B439" t="s">
        <v>30</v>
      </c>
      <c r="C439" s="3" t="s">
        <v>31</v>
      </c>
      <c r="D439" s="3" t="s">
        <v>8</v>
      </c>
      <c r="E439">
        <v>819</v>
      </c>
      <c r="F439" s="7">
        <v>3</v>
      </c>
      <c r="G439" s="7">
        <v>7</v>
      </c>
      <c r="H439" s="7">
        <v>5733</v>
      </c>
      <c r="I439" s="7">
        <v>515.97</v>
      </c>
      <c r="J439" s="7">
        <v>5217.03</v>
      </c>
      <c r="K439" s="7">
        <v>4095</v>
      </c>
      <c r="L439" s="7">
        <v>1122.03</v>
      </c>
      <c r="M439" s="5">
        <v>41821</v>
      </c>
      <c r="N439" s="6">
        <v>7</v>
      </c>
      <c r="O439" s="3" t="s">
        <v>38</v>
      </c>
      <c r="P439" s="8" t="s">
        <v>21</v>
      </c>
    </row>
    <row r="440" spans="1:16" x14ac:dyDescent="0.3">
      <c r="A440" t="s">
        <v>22</v>
      </c>
      <c r="B440" t="s">
        <v>30</v>
      </c>
      <c r="C440" s="3" t="s">
        <v>34</v>
      </c>
      <c r="D440" s="3" t="s">
        <v>8</v>
      </c>
      <c r="E440">
        <v>1630.5</v>
      </c>
      <c r="F440" s="7">
        <v>260</v>
      </c>
      <c r="G440" s="7">
        <v>15</v>
      </c>
      <c r="H440" s="7">
        <v>24457.5</v>
      </c>
      <c r="I440" s="7">
        <v>2201.1750000000002</v>
      </c>
      <c r="J440" s="7">
        <v>22256.324999999997</v>
      </c>
      <c r="K440" s="7">
        <v>16305</v>
      </c>
      <c r="L440" s="7">
        <v>5951.3249999999989</v>
      </c>
      <c r="M440" s="5">
        <v>41821</v>
      </c>
      <c r="N440" s="6">
        <v>7</v>
      </c>
      <c r="O440" s="3" t="s">
        <v>38</v>
      </c>
      <c r="P440" s="8" t="s">
        <v>21</v>
      </c>
    </row>
    <row r="441" spans="1:16" x14ac:dyDescent="0.3">
      <c r="A441" t="s">
        <v>17</v>
      </c>
      <c r="B441" t="s">
        <v>23</v>
      </c>
      <c r="C441" s="3" t="s">
        <v>35</v>
      </c>
      <c r="D441" s="3" t="s">
        <v>9</v>
      </c>
      <c r="E441">
        <v>639</v>
      </c>
      <c r="F441" s="7">
        <v>120</v>
      </c>
      <c r="G441" s="7">
        <v>350</v>
      </c>
      <c r="H441" s="7">
        <v>223650</v>
      </c>
      <c r="I441" s="7">
        <v>22365</v>
      </c>
      <c r="J441" s="7">
        <v>201285</v>
      </c>
      <c r="K441" s="7">
        <v>166140</v>
      </c>
      <c r="L441" s="7">
        <v>35145</v>
      </c>
      <c r="M441" s="5">
        <v>41821</v>
      </c>
      <c r="N441" s="6">
        <v>7</v>
      </c>
      <c r="O441" s="3" t="s">
        <v>38</v>
      </c>
      <c r="P441" s="8" t="s">
        <v>21</v>
      </c>
    </row>
    <row r="442" spans="1:16" x14ac:dyDescent="0.3">
      <c r="A442" t="s">
        <v>22</v>
      </c>
      <c r="B442" t="s">
        <v>27</v>
      </c>
      <c r="C442" s="3" t="s">
        <v>28</v>
      </c>
      <c r="D442" s="3" t="s">
        <v>9</v>
      </c>
      <c r="E442">
        <v>641</v>
      </c>
      <c r="F442" s="7">
        <v>250</v>
      </c>
      <c r="G442" s="7">
        <v>15</v>
      </c>
      <c r="H442" s="7">
        <v>9615</v>
      </c>
      <c r="I442" s="7">
        <v>961.5</v>
      </c>
      <c r="J442" s="7">
        <v>8653.5</v>
      </c>
      <c r="K442" s="7">
        <v>6410</v>
      </c>
      <c r="L442" s="7">
        <v>2243.5</v>
      </c>
      <c r="M442" s="5">
        <v>41821</v>
      </c>
      <c r="N442" s="6">
        <v>7</v>
      </c>
      <c r="O442" s="3" t="s">
        <v>38</v>
      </c>
      <c r="P442" s="8" t="s">
        <v>21</v>
      </c>
    </row>
    <row r="443" spans="1:16" x14ac:dyDescent="0.3">
      <c r="A443" t="s">
        <v>22</v>
      </c>
      <c r="B443" t="s">
        <v>33</v>
      </c>
      <c r="C443" s="3" t="s">
        <v>34</v>
      </c>
      <c r="D443" s="3" t="s">
        <v>9</v>
      </c>
      <c r="E443">
        <v>3199.5</v>
      </c>
      <c r="F443" s="7">
        <v>260</v>
      </c>
      <c r="G443" s="7">
        <v>15</v>
      </c>
      <c r="H443" s="7">
        <v>47992.5</v>
      </c>
      <c r="I443" s="7">
        <v>5279.1749999999993</v>
      </c>
      <c r="J443" s="7">
        <v>42713.324999999997</v>
      </c>
      <c r="K443" s="7">
        <v>31995</v>
      </c>
      <c r="L443" s="7">
        <v>10718.324999999999</v>
      </c>
      <c r="M443" s="5">
        <v>41821</v>
      </c>
      <c r="N443" s="6">
        <v>7</v>
      </c>
      <c r="O443" s="3" t="s">
        <v>38</v>
      </c>
      <c r="P443" s="8" t="s">
        <v>21</v>
      </c>
    </row>
    <row r="444" spans="1:16" x14ac:dyDescent="0.3">
      <c r="A444" t="s">
        <v>26</v>
      </c>
      <c r="B444" t="s">
        <v>18</v>
      </c>
      <c r="C444" s="3" t="s">
        <v>31</v>
      </c>
      <c r="D444" s="3" t="s">
        <v>9</v>
      </c>
      <c r="E444">
        <v>2811</v>
      </c>
      <c r="F444" s="7">
        <v>3</v>
      </c>
      <c r="G444" s="7">
        <v>300</v>
      </c>
      <c r="H444" s="7">
        <v>843300</v>
      </c>
      <c r="I444" s="7">
        <v>92763</v>
      </c>
      <c r="J444" s="7">
        <v>750537</v>
      </c>
      <c r="K444" s="7">
        <v>702750</v>
      </c>
      <c r="L444" s="7">
        <v>47787</v>
      </c>
      <c r="M444" s="5">
        <v>41821</v>
      </c>
      <c r="N444" s="6">
        <v>7</v>
      </c>
      <c r="O444" s="3" t="s">
        <v>38</v>
      </c>
      <c r="P444" s="8" t="s">
        <v>21</v>
      </c>
    </row>
    <row r="445" spans="1:16" x14ac:dyDescent="0.3">
      <c r="A445" t="s">
        <v>17</v>
      </c>
      <c r="B445" t="s">
        <v>30</v>
      </c>
      <c r="C445" s="3" t="s">
        <v>24</v>
      </c>
      <c r="D445" s="3" t="s">
        <v>9</v>
      </c>
      <c r="E445">
        <v>2104.5</v>
      </c>
      <c r="F445" s="7">
        <v>10</v>
      </c>
      <c r="G445" s="7">
        <v>350</v>
      </c>
      <c r="H445" s="7">
        <v>736575</v>
      </c>
      <c r="I445" s="7">
        <v>81023.25</v>
      </c>
      <c r="J445" s="7">
        <v>655551.75</v>
      </c>
      <c r="K445" s="7">
        <v>547170</v>
      </c>
      <c r="L445" s="7">
        <v>108381.75</v>
      </c>
      <c r="M445" s="5">
        <v>41821</v>
      </c>
      <c r="N445" s="6">
        <v>7</v>
      </c>
      <c r="O445" s="3" t="s">
        <v>38</v>
      </c>
      <c r="P445" s="8" t="s">
        <v>21</v>
      </c>
    </row>
    <row r="446" spans="1:16" x14ac:dyDescent="0.3">
      <c r="A446" t="s">
        <v>29</v>
      </c>
      <c r="B446" t="s">
        <v>30</v>
      </c>
      <c r="C446" s="3" t="s">
        <v>24</v>
      </c>
      <c r="D446" s="3" t="s">
        <v>9</v>
      </c>
      <c r="E446">
        <v>4026</v>
      </c>
      <c r="F446" s="7">
        <v>10</v>
      </c>
      <c r="G446" s="7">
        <v>12</v>
      </c>
      <c r="H446" s="7">
        <v>48312</v>
      </c>
      <c r="I446" s="7">
        <v>5314.32</v>
      </c>
      <c r="J446" s="7">
        <v>42997.68</v>
      </c>
      <c r="K446" s="7">
        <v>12078</v>
      </c>
      <c r="L446" s="7">
        <v>30919.68</v>
      </c>
      <c r="M446" s="5">
        <v>41821</v>
      </c>
      <c r="N446" s="6">
        <v>7</v>
      </c>
      <c r="O446" s="3" t="s">
        <v>38</v>
      </c>
      <c r="P446" s="8" t="s">
        <v>21</v>
      </c>
    </row>
    <row r="447" spans="1:16" x14ac:dyDescent="0.3">
      <c r="A447" t="s">
        <v>29</v>
      </c>
      <c r="B447" t="s">
        <v>23</v>
      </c>
      <c r="C447" s="3" t="s">
        <v>24</v>
      </c>
      <c r="D447" s="3" t="s">
        <v>9</v>
      </c>
      <c r="E447">
        <v>2425.5</v>
      </c>
      <c r="F447" s="7">
        <v>10</v>
      </c>
      <c r="G447" s="7">
        <v>12</v>
      </c>
      <c r="H447" s="7">
        <v>29106</v>
      </c>
      <c r="I447" s="7">
        <v>3201.66</v>
      </c>
      <c r="J447" s="7">
        <v>25904.340000000004</v>
      </c>
      <c r="K447" s="7">
        <v>7276.5</v>
      </c>
      <c r="L447" s="7">
        <v>18627.840000000004</v>
      </c>
      <c r="M447" s="5">
        <v>41821</v>
      </c>
      <c r="N447" s="6">
        <v>7</v>
      </c>
      <c r="O447" s="3" t="s">
        <v>38</v>
      </c>
      <c r="P447" s="8" t="s">
        <v>21</v>
      </c>
    </row>
    <row r="448" spans="1:16" x14ac:dyDescent="0.3">
      <c r="A448" t="s">
        <v>17</v>
      </c>
      <c r="B448" t="s">
        <v>27</v>
      </c>
      <c r="C448" s="3" t="s">
        <v>35</v>
      </c>
      <c r="D448" s="3" t="s">
        <v>9</v>
      </c>
      <c r="E448">
        <v>1395</v>
      </c>
      <c r="F448" s="7">
        <v>120</v>
      </c>
      <c r="G448" s="7">
        <v>350</v>
      </c>
      <c r="H448" s="7">
        <v>488250</v>
      </c>
      <c r="I448" s="7">
        <v>58590</v>
      </c>
      <c r="J448" s="7">
        <v>429660</v>
      </c>
      <c r="K448" s="7">
        <v>362700</v>
      </c>
      <c r="L448" s="7">
        <v>66960</v>
      </c>
      <c r="M448" s="5">
        <v>41821</v>
      </c>
      <c r="N448" s="6">
        <v>7</v>
      </c>
      <c r="O448" s="3" t="s">
        <v>38</v>
      </c>
      <c r="P448" s="8" t="s">
        <v>21</v>
      </c>
    </row>
    <row r="449" spans="1:16" x14ac:dyDescent="0.3">
      <c r="A449" t="s">
        <v>22</v>
      </c>
      <c r="B449" t="s">
        <v>23</v>
      </c>
      <c r="C449" s="3" t="s">
        <v>28</v>
      </c>
      <c r="D449" s="3" t="s">
        <v>9</v>
      </c>
      <c r="E449">
        <v>3874.5</v>
      </c>
      <c r="F449" s="7">
        <v>250</v>
      </c>
      <c r="G449" s="7">
        <v>15</v>
      </c>
      <c r="H449" s="7">
        <v>58117.5</v>
      </c>
      <c r="I449" s="7">
        <v>6974.0999999999995</v>
      </c>
      <c r="J449" s="7">
        <v>51143.399999999994</v>
      </c>
      <c r="K449" s="7">
        <v>38745</v>
      </c>
      <c r="L449" s="7">
        <v>12398.399999999998</v>
      </c>
      <c r="M449" s="5">
        <v>41821</v>
      </c>
      <c r="N449" s="6">
        <v>7</v>
      </c>
      <c r="O449" s="3" t="s">
        <v>38</v>
      </c>
      <c r="P449" s="8" t="s">
        <v>21</v>
      </c>
    </row>
    <row r="450" spans="1:16" x14ac:dyDescent="0.3">
      <c r="A450" t="s">
        <v>17</v>
      </c>
      <c r="B450" t="s">
        <v>23</v>
      </c>
      <c r="C450" s="3" t="s">
        <v>34</v>
      </c>
      <c r="D450" s="3" t="s">
        <v>9</v>
      </c>
      <c r="E450">
        <v>3421.5</v>
      </c>
      <c r="F450" s="7">
        <v>260</v>
      </c>
      <c r="G450" s="7">
        <v>7</v>
      </c>
      <c r="H450" s="7">
        <v>23950.5</v>
      </c>
      <c r="I450" s="7">
        <v>2874.06</v>
      </c>
      <c r="J450" s="7">
        <v>21076.44</v>
      </c>
      <c r="K450" s="7">
        <v>17107.5</v>
      </c>
      <c r="L450" s="7">
        <v>3968.9399999999987</v>
      </c>
      <c r="M450" s="5">
        <v>41821</v>
      </c>
      <c r="N450" s="6">
        <v>7</v>
      </c>
      <c r="O450" s="3" t="s">
        <v>38</v>
      </c>
      <c r="P450" s="8" t="s">
        <v>21</v>
      </c>
    </row>
    <row r="451" spans="1:16" x14ac:dyDescent="0.3">
      <c r="A451" t="s">
        <v>17</v>
      </c>
      <c r="B451" t="s">
        <v>27</v>
      </c>
      <c r="C451" s="3" t="s">
        <v>19</v>
      </c>
      <c r="D451" s="3" t="s">
        <v>9</v>
      </c>
      <c r="E451">
        <v>2255</v>
      </c>
      <c r="F451" s="7">
        <v>5</v>
      </c>
      <c r="G451" s="7">
        <v>20</v>
      </c>
      <c r="H451" s="7">
        <v>45100</v>
      </c>
      <c r="I451" s="7">
        <v>5863</v>
      </c>
      <c r="J451" s="7">
        <v>39237</v>
      </c>
      <c r="K451" s="7">
        <v>22550</v>
      </c>
      <c r="L451" s="7">
        <v>16687</v>
      </c>
      <c r="M451" s="5">
        <v>41821</v>
      </c>
      <c r="N451" s="6">
        <v>7</v>
      </c>
      <c r="O451" s="3" t="s">
        <v>38</v>
      </c>
      <c r="P451" s="8" t="s">
        <v>21</v>
      </c>
    </row>
    <row r="452" spans="1:16" x14ac:dyDescent="0.3">
      <c r="A452" t="s">
        <v>29</v>
      </c>
      <c r="B452" t="s">
        <v>27</v>
      </c>
      <c r="C452" s="3" t="s">
        <v>24</v>
      </c>
      <c r="D452" s="3" t="s">
        <v>9</v>
      </c>
      <c r="E452">
        <v>571</v>
      </c>
      <c r="F452" s="7">
        <v>10</v>
      </c>
      <c r="G452" s="7">
        <v>12</v>
      </c>
      <c r="H452" s="7">
        <v>6852</v>
      </c>
      <c r="I452" s="7">
        <v>890.76</v>
      </c>
      <c r="J452" s="7">
        <v>5961.24</v>
      </c>
      <c r="K452" s="7">
        <v>1713</v>
      </c>
      <c r="L452" s="7">
        <v>4248.24</v>
      </c>
      <c r="M452" s="5">
        <v>41821</v>
      </c>
      <c r="N452" s="6">
        <v>7</v>
      </c>
      <c r="O452" s="3" t="s">
        <v>38</v>
      </c>
      <c r="P452" s="8" t="s">
        <v>21</v>
      </c>
    </row>
    <row r="453" spans="1:16" x14ac:dyDescent="0.3">
      <c r="A453" t="s">
        <v>26</v>
      </c>
      <c r="B453" t="s">
        <v>27</v>
      </c>
      <c r="C453" s="3" t="s">
        <v>31</v>
      </c>
      <c r="D453" s="3" t="s">
        <v>9</v>
      </c>
      <c r="E453">
        <v>801</v>
      </c>
      <c r="F453" s="7">
        <v>3</v>
      </c>
      <c r="G453" s="7">
        <v>300</v>
      </c>
      <c r="H453" s="7">
        <v>240300</v>
      </c>
      <c r="I453" s="7">
        <v>33642</v>
      </c>
      <c r="J453" s="7">
        <v>206658</v>
      </c>
      <c r="K453" s="7">
        <v>200250</v>
      </c>
      <c r="L453" s="7">
        <v>6408</v>
      </c>
      <c r="M453" s="5">
        <v>41821</v>
      </c>
      <c r="N453" s="6">
        <v>7</v>
      </c>
      <c r="O453" s="3" t="s">
        <v>38</v>
      </c>
      <c r="P453" s="8" t="s">
        <v>21</v>
      </c>
    </row>
    <row r="454" spans="1:16" x14ac:dyDescent="0.3">
      <c r="A454" t="s">
        <v>26</v>
      </c>
      <c r="B454" t="s">
        <v>33</v>
      </c>
      <c r="C454" s="3" t="s">
        <v>35</v>
      </c>
      <c r="D454" s="3" t="s">
        <v>9</v>
      </c>
      <c r="E454">
        <v>2460</v>
      </c>
      <c r="F454" s="7">
        <v>120</v>
      </c>
      <c r="G454" s="7">
        <v>300</v>
      </c>
      <c r="H454" s="7">
        <v>738000</v>
      </c>
      <c r="I454" s="7">
        <v>103320</v>
      </c>
      <c r="J454" s="7">
        <v>634680</v>
      </c>
      <c r="K454" s="7">
        <v>615000</v>
      </c>
      <c r="L454" s="7">
        <v>19680</v>
      </c>
      <c r="M454" s="5">
        <v>41821</v>
      </c>
      <c r="N454" s="6">
        <v>7</v>
      </c>
      <c r="O454" s="3" t="s">
        <v>38</v>
      </c>
      <c r="P454" s="8" t="s">
        <v>21</v>
      </c>
    </row>
    <row r="455" spans="1:16" x14ac:dyDescent="0.3">
      <c r="A455" t="s">
        <v>17</v>
      </c>
      <c r="B455" t="s">
        <v>30</v>
      </c>
      <c r="C455" s="3" t="s">
        <v>28</v>
      </c>
      <c r="D455" s="3" t="s">
        <v>9</v>
      </c>
      <c r="E455">
        <v>865.5</v>
      </c>
      <c r="F455" s="7">
        <v>250</v>
      </c>
      <c r="G455" s="7">
        <v>20</v>
      </c>
      <c r="H455" s="7">
        <v>17310</v>
      </c>
      <c r="I455" s="7">
        <v>2596.5</v>
      </c>
      <c r="J455" s="7">
        <v>14713.5</v>
      </c>
      <c r="K455" s="7">
        <v>8655</v>
      </c>
      <c r="L455" s="7">
        <v>6058.5</v>
      </c>
      <c r="M455" s="5">
        <v>41821</v>
      </c>
      <c r="N455" s="6">
        <v>7</v>
      </c>
      <c r="O455" s="3" t="s">
        <v>38</v>
      </c>
      <c r="P455" s="8" t="s">
        <v>21</v>
      </c>
    </row>
    <row r="456" spans="1:16" x14ac:dyDescent="0.3">
      <c r="A456" t="s">
        <v>22</v>
      </c>
      <c r="B456" t="s">
        <v>18</v>
      </c>
      <c r="C456" s="3" t="s">
        <v>28</v>
      </c>
      <c r="D456" s="3" t="s">
        <v>9</v>
      </c>
      <c r="E456">
        <v>492</v>
      </c>
      <c r="F456" s="7">
        <v>250</v>
      </c>
      <c r="G456" s="7">
        <v>15</v>
      </c>
      <c r="H456" s="7">
        <v>7380</v>
      </c>
      <c r="I456" s="7">
        <v>1107</v>
      </c>
      <c r="J456" s="7">
        <v>6273</v>
      </c>
      <c r="K456" s="7">
        <v>4920</v>
      </c>
      <c r="L456" s="7">
        <v>1353</v>
      </c>
      <c r="M456" s="5">
        <v>41821</v>
      </c>
      <c r="N456" s="6">
        <v>7</v>
      </c>
      <c r="O456" s="3" t="s">
        <v>38</v>
      </c>
      <c r="P456" s="8" t="s">
        <v>21</v>
      </c>
    </row>
    <row r="457" spans="1:16" x14ac:dyDescent="0.3">
      <c r="A457" t="s">
        <v>26</v>
      </c>
      <c r="B457" t="s">
        <v>27</v>
      </c>
      <c r="C457" s="3" t="s">
        <v>19</v>
      </c>
      <c r="D457" s="3" t="s">
        <v>20</v>
      </c>
      <c r="E457">
        <v>958</v>
      </c>
      <c r="F457" s="7">
        <v>5</v>
      </c>
      <c r="G457" s="7">
        <v>300</v>
      </c>
      <c r="H457" s="7">
        <v>287400</v>
      </c>
      <c r="I457" s="7">
        <v>0</v>
      </c>
      <c r="J457" s="7">
        <v>287400</v>
      </c>
      <c r="K457" s="7">
        <v>239500</v>
      </c>
      <c r="L457" s="7">
        <v>47900</v>
      </c>
      <c r="M457" s="5">
        <v>41852</v>
      </c>
      <c r="N457" s="6">
        <v>8</v>
      </c>
      <c r="O457" s="3" t="s">
        <v>60</v>
      </c>
      <c r="P457" s="8" t="s">
        <v>21</v>
      </c>
    </row>
    <row r="458" spans="1:16" x14ac:dyDescent="0.3">
      <c r="A458" t="s">
        <v>17</v>
      </c>
      <c r="B458" t="s">
        <v>27</v>
      </c>
      <c r="C458" s="3" t="s">
        <v>24</v>
      </c>
      <c r="D458" s="3" t="s">
        <v>20</v>
      </c>
      <c r="E458">
        <v>883</v>
      </c>
      <c r="F458" s="7">
        <v>10</v>
      </c>
      <c r="G458" s="7">
        <v>7</v>
      </c>
      <c r="H458" s="7">
        <v>6181</v>
      </c>
      <c r="I458" s="7">
        <v>0</v>
      </c>
      <c r="J458" s="7">
        <v>6181</v>
      </c>
      <c r="K458" s="7">
        <v>4415</v>
      </c>
      <c r="L458" s="7">
        <v>1766</v>
      </c>
      <c r="M458" s="5">
        <v>41852</v>
      </c>
      <c r="N458" s="6">
        <v>8</v>
      </c>
      <c r="O458" s="3" t="s">
        <v>60</v>
      </c>
      <c r="P458" s="8" t="s">
        <v>21</v>
      </c>
    </row>
    <row r="459" spans="1:16" x14ac:dyDescent="0.3">
      <c r="A459" t="s">
        <v>32</v>
      </c>
      <c r="B459" t="s">
        <v>33</v>
      </c>
      <c r="C459" s="3" t="s">
        <v>35</v>
      </c>
      <c r="D459" s="3" t="s">
        <v>20</v>
      </c>
      <c r="E459">
        <v>2821</v>
      </c>
      <c r="F459" s="7">
        <v>120</v>
      </c>
      <c r="G459" s="7">
        <v>125</v>
      </c>
      <c r="H459" s="7">
        <v>352625</v>
      </c>
      <c r="I459" s="7">
        <v>0</v>
      </c>
      <c r="J459" s="7">
        <v>352625</v>
      </c>
      <c r="K459" s="7">
        <v>338520</v>
      </c>
      <c r="L459" s="7">
        <v>14105</v>
      </c>
      <c r="M459" s="5">
        <v>41852</v>
      </c>
      <c r="N459" s="6">
        <v>8</v>
      </c>
      <c r="O459" s="3" t="s">
        <v>60</v>
      </c>
      <c r="P459" s="8" t="s">
        <v>21</v>
      </c>
    </row>
    <row r="460" spans="1:16" x14ac:dyDescent="0.3">
      <c r="A460" t="s">
        <v>29</v>
      </c>
      <c r="B460" t="s">
        <v>33</v>
      </c>
      <c r="C460" s="3" t="s">
        <v>34</v>
      </c>
      <c r="D460" s="3" t="s">
        <v>20</v>
      </c>
      <c r="E460">
        <v>2141</v>
      </c>
      <c r="F460" s="7">
        <v>260</v>
      </c>
      <c r="G460" s="7">
        <v>12</v>
      </c>
      <c r="H460" s="7">
        <v>25692</v>
      </c>
      <c r="I460" s="7">
        <v>0</v>
      </c>
      <c r="J460" s="7">
        <v>25692</v>
      </c>
      <c r="K460" s="7">
        <v>6423</v>
      </c>
      <c r="L460" s="7">
        <v>19269</v>
      </c>
      <c r="M460" s="5">
        <v>41852</v>
      </c>
      <c r="N460" s="6">
        <v>8</v>
      </c>
      <c r="O460" s="3" t="s">
        <v>60</v>
      </c>
      <c r="P460" s="8" t="s">
        <v>21</v>
      </c>
    </row>
    <row r="461" spans="1:16" x14ac:dyDescent="0.3">
      <c r="A461" t="s">
        <v>17</v>
      </c>
      <c r="B461" t="s">
        <v>30</v>
      </c>
      <c r="C461" s="3" t="s">
        <v>19</v>
      </c>
      <c r="D461" s="3" t="s">
        <v>7</v>
      </c>
      <c r="E461">
        <v>1830</v>
      </c>
      <c r="F461" s="7">
        <v>5</v>
      </c>
      <c r="G461" s="7">
        <v>7</v>
      </c>
      <c r="H461" s="7">
        <v>12810</v>
      </c>
      <c r="I461" s="7">
        <v>128.1</v>
      </c>
      <c r="J461" s="7">
        <v>12681.9</v>
      </c>
      <c r="K461" s="7">
        <v>9150</v>
      </c>
      <c r="L461" s="7">
        <v>3531.8999999999996</v>
      </c>
      <c r="M461" s="5">
        <v>41852</v>
      </c>
      <c r="N461" s="6">
        <v>8</v>
      </c>
      <c r="O461" s="3" t="s">
        <v>60</v>
      </c>
      <c r="P461" s="8" t="s">
        <v>21</v>
      </c>
    </row>
    <row r="462" spans="1:16" x14ac:dyDescent="0.3">
      <c r="A462" t="s">
        <v>32</v>
      </c>
      <c r="B462" t="s">
        <v>30</v>
      </c>
      <c r="C462" s="3" t="s">
        <v>35</v>
      </c>
      <c r="D462" s="3" t="s">
        <v>7</v>
      </c>
      <c r="E462">
        <v>923</v>
      </c>
      <c r="F462" s="7">
        <v>120</v>
      </c>
      <c r="G462" s="7">
        <v>125</v>
      </c>
      <c r="H462" s="7">
        <v>115375</v>
      </c>
      <c r="I462" s="7">
        <v>1153.75</v>
      </c>
      <c r="J462" s="7">
        <v>114221.25</v>
      </c>
      <c r="K462" s="7">
        <v>110760</v>
      </c>
      <c r="L462" s="7">
        <v>3461.25</v>
      </c>
      <c r="M462" s="5">
        <v>41852</v>
      </c>
      <c r="N462" s="6">
        <v>8</v>
      </c>
      <c r="O462" s="3" t="s">
        <v>60</v>
      </c>
      <c r="P462" s="8" t="s">
        <v>21</v>
      </c>
    </row>
    <row r="463" spans="1:16" x14ac:dyDescent="0.3">
      <c r="A463" t="s">
        <v>26</v>
      </c>
      <c r="B463" t="s">
        <v>30</v>
      </c>
      <c r="C463" s="3" t="s">
        <v>28</v>
      </c>
      <c r="D463" s="3" t="s">
        <v>7</v>
      </c>
      <c r="E463">
        <v>1874</v>
      </c>
      <c r="F463" s="7">
        <v>250</v>
      </c>
      <c r="G463" s="7">
        <v>300</v>
      </c>
      <c r="H463" s="7">
        <v>562200</v>
      </c>
      <c r="I463" s="7">
        <v>16866</v>
      </c>
      <c r="J463" s="7">
        <v>545334</v>
      </c>
      <c r="K463" s="7">
        <v>468500</v>
      </c>
      <c r="L463" s="7">
        <v>76834</v>
      </c>
      <c r="M463" s="5">
        <v>41852</v>
      </c>
      <c r="N463" s="6">
        <v>8</v>
      </c>
      <c r="O463" s="3" t="s">
        <v>60</v>
      </c>
      <c r="P463" s="8" t="s">
        <v>21</v>
      </c>
    </row>
    <row r="464" spans="1:16" x14ac:dyDescent="0.3">
      <c r="A464" t="s">
        <v>17</v>
      </c>
      <c r="B464" t="s">
        <v>27</v>
      </c>
      <c r="C464" s="3" t="s">
        <v>28</v>
      </c>
      <c r="D464" s="3" t="s">
        <v>7</v>
      </c>
      <c r="E464">
        <v>1642</v>
      </c>
      <c r="F464" s="7">
        <v>250</v>
      </c>
      <c r="G464" s="7">
        <v>350</v>
      </c>
      <c r="H464" s="7">
        <v>574700</v>
      </c>
      <c r="I464" s="7">
        <v>17241</v>
      </c>
      <c r="J464" s="7">
        <v>557459</v>
      </c>
      <c r="K464" s="7">
        <v>426920</v>
      </c>
      <c r="L464" s="7">
        <v>130539</v>
      </c>
      <c r="M464" s="5">
        <v>41852</v>
      </c>
      <c r="N464" s="6">
        <v>8</v>
      </c>
      <c r="O464" s="3" t="s">
        <v>60</v>
      </c>
      <c r="P464" s="8" t="s">
        <v>21</v>
      </c>
    </row>
    <row r="465" spans="1:16" x14ac:dyDescent="0.3">
      <c r="A465" t="s">
        <v>26</v>
      </c>
      <c r="B465" t="s">
        <v>18</v>
      </c>
      <c r="C465" s="3" t="s">
        <v>19</v>
      </c>
      <c r="D465" s="3" t="s">
        <v>7</v>
      </c>
      <c r="E465">
        <v>1859</v>
      </c>
      <c r="F465" s="7">
        <v>5</v>
      </c>
      <c r="G465" s="7">
        <v>300</v>
      </c>
      <c r="H465" s="7">
        <v>557700</v>
      </c>
      <c r="I465" s="7">
        <v>22308</v>
      </c>
      <c r="J465" s="7">
        <v>535392</v>
      </c>
      <c r="K465" s="7">
        <v>464750</v>
      </c>
      <c r="L465" s="7">
        <v>70642</v>
      </c>
      <c r="M465" s="5">
        <v>41852</v>
      </c>
      <c r="N465" s="6">
        <v>8</v>
      </c>
      <c r="O465" s="3" t="s">
        <v>60</v>
      </c>
      <c r="P465" s="8" t="s">
        <v>21</v>
      </c>
    </row>
    <row r="466" spans="1:16" x14ac:dyDescent="0.3">
      <c r="A466" t="s">
        <v>29</v>
      </c>
      <c r="B466" t="s">
        <v>27</v>
      </c>
      <c r="C466" s="3" t="s">
        <v>34</v>
      </c>
      <c r="D466" s="3" t="s">
        <v>8</v>
      </c>
      <c r="E466">
        <v>1123</v>
      </c>
      <c r="F466" s="7">
        <v>260</v>
      </c>
      <c r="G466" s="7">
        <v>12</v>
      </c>
      <c r="H466" s="7">
        <v>13476</v>
      </c>
      <c r="I466" s="7">
        <v>673.8</v>
      </c>
      <c r="J466" s="7">
        <v>12802.2</v>
      </c>
      <c r="K466" s="7">
        <v>3369</v>
      </c>
      <c r="L466" s="7">
        <v>9433.2000000000007</v>
      </c>
      <c r="M466" s="5">
        <v>41852</v>
      </c>
      <c r="N466" s="6">
        <v>8</v>
      </c>
      <c r="O466" s="3" t="s">
        <v>60</v>
      </c>
      <c r="P466" s="8" t="s">
        <v>21</v>
      </c>
    </row>
    <row r="467" spans="1:16" x14ac:dyDescent="0.3">
      <c r="A467" t="s">
        <v>17</v>
      </c>
      <c r="B467" t="s">
        <v>33</v>
      </c>
      <c r="C467" s="3" t="s">
        <v>35</v>
      </c>
      <c r="D467" s="3" t="s">
        <v>8</v>
      </c>
      <c r="E467">
        <v>2832</v>
      </c>
      <c r="F467" s="7">
        <v>120</v>
      </c>
      <c r="G467" s="7">
        <v>20</v>
      </c>
      <c r="H467" s="7">
        <v>56640</v>
      </c>
      <c r="I467" s="7">
        <v>2832</v>
      </c>
      <c r="J467" s="7">
        <v>53808</v>
      </c>
      <c r="K467" s="7">
        <v>28320</v>
      </c>
      <c r="L467" s="7">
        <v>25488</v>
      </c>
      <c r="M467" s="5">
        <v>41852</v>
      </c>
      <c r="N467" s="6">
        <v>8</v>
      </c>
      <c r="O467" s="3" t="s">
        <v>60</v>
      </c>
      <c r="P467" s="8" t="s">
        <v>21</v>
      </c>
    </row>
    <row r="468" spans="1:16" x14ac:dyDescent="0.3">
      <c r="A468" t="s">
        <v>17</v>
      </c>
      <c r="B468" t="s">
        <v>23</v>
      </c>
      <c r="C468" s="3" t="s">
        <v>35</v>
      </c>
      <c r="D468" s="3" t="s">
        <v>8</v>
      </c>
      <c r="E468">
        <v>1579</v>
      </c>
      <c r="F468" s="7">
        <v>120</v>
      </c>
      <c r="G468" s="7">
        <v>20</v>
      </c>
      <c r="H468" s="7">
        <v>31580</v>
      </c>
      <c r="I468" s="7">
        <v>1579</v>
      </c>
      <c r="J468" s="7">
        <v>30001</v>
      </c>
      <c r="K468" s="7">
        <v>15790</v>
      </c>
      <c r="L468" s="7">
        <v>14211</v>
      </c>
      <c r="M468" s="5">
        <v>41852</v>
      </c>
      <c r="N468" s="6">
        <v>8</v>
      </c>
      <c r="O468" s="3" t="s">
        <v>60</v>
      </c>
      <c r="P468" s="8" t="s">
        <v>21</v>
      </c>
    </row>
    <row r="469" spans="1:16" x14ac:dyDescent="0.3">
      <c r="A469" t="s">
        <v>17</v>
      </c>
      <c r="B469" t="s">
        <v>30</v>
      </c>
      <c r="C469" s="3" t="s">
        <v>34</v>
      </c>
      <c r="D469" s="3" t="s">
        <v>8</v>
      </c>
      <c r="E469">
        <v>552</v>
      </c>
      <c r="F469" s="7">
        <v>260</v>
      </c>
      <c r="G469" s="7">
        <v>350</v>
      </c>
      <c r="H469" s="7">
        <v>193200</v>
      </c>
      <c r="I469" s="7">
        <v>9660</v>
      </c>
      <c r="J469" s="7">
        <v>183540</v>
      </c>
      <c r="K469" s="7">
        <v>143520</v>
      </c>
      <c r="L469" s="7">
        <v>40020</v>
      </c>
      <c r="M469" s="5">
        <v>41852</v>
      </c>
      <c r="N469" s="6">
        <v>8</v>
      </c>
      <c r="O469" s="3" t="s">
        <v>60</v>
      </c>
      <c r="P469" s="8" t="s">
        <v>21</v>
      </c>
    </row>
    <row r="470" spans="1:16" x14ac:dyDescent="0.3">
      <c r="A470" t="s">
        <v>22</v>
      </c>
      <c r="B470" t="s">
        <v>33</v>
      </c>
      <c r="C470" s="3" t="s">
        <v>24</v>
      </c>
      <c r="D470" s="3" t="s">
        <v>8</v>
      </c>
      <c r="E470">
        <v>2198</v>
      </c>
      <c r="F470" s="7">
        <v>10</v>
      </c>
      <c r="G470" s="7">
        <v>15</v>
      </c>
      <c r="H470" s="7">
        <v>32970</v>
      </c>
      <c r="I470" s="7">
        <v>1978.2</v>
      </c>
      <c r="J470" s="7">
        <v>30991.8</v>
      </c>
      <c r="K470" s="7">
        <v>21980</v>
      </c>
      <c r="L470" s="7">
        <v>9011.7999999999993</v>
      </c>
      <c r="M470" s="5">
        <v>41852</v>
      </c>
      <c r="N470" s="6">
        <v>8</v>
      </c>
      <c r="O470" s="3" t="s">
        <v>60</v>
      </c>
      <c r="P470" s="8" t="s">
        <v>21</v>
      </c>
    </row>
    <row r="471" spans="1:16" x14ac:dyDescent="0.3">
      <c r="A471" t="s">
        <v>22</v>
      </c>
      <c r="B471" t="s">
        <v>18</v>
      </c>
      <c r="C471" s="3" t="s">
        <v>24</v>
      </c>
      <c r="D471" s="3" t="s">
        <v>8</v>
      </c>
      <c r="E471">
        <v>1743</v>
      </c>
      <c r="F471" s="7">
        <v>10</v>
      </c>
      <c r="G471" s="7">
        <v>15</v>
      </c>
      <c r="H471" s="7">
        <v>26145</v>
      </c>
      <c r="I471" s="7">
        <v>1568.7</v>
      </c>
      <c r="J471" s="7">
        <v>24576.3</v>
      </c>
      <c r="K471" s="7">
        <v>17430</v>
      </c>
      <c r="L471" s="7">
        <v>7146.2999999999993</v>
      </c>
      <c r="M471" s="5">
        <v>41852</v>
      </c>
      <c r="N471" s="6">
        <v>8</v>
      </c>
      <c r="O471" s="3" t="s">
        <v>60</v>
      </c>
      <c r="P471" s="8" t="s">
        <v>21</v>
      </c>
    </row>
    <row r="472" spans="1:16" x14ac:dyDescent="0.3">
      <c r="A472" t="s">
        <v>17</v>
      </c>
      <c r="B472" t="s">
        <v>18</v>
      </c>
      <c r="C472" s="3" t="s">
        <v>35</v>
      </c>
      <c r="D472" s="3" t="s">
        <v>8</v>
      </c>
      <c r="E472">
        <v>1001</v>
      </c>
      <c r="F472" s="7">
        <v>120</v>
      </c>
      <c r="G472" s="7">
        <v>20</v>
      </c>
      <c r="H472" s="7">
        <v>20020</v>
      </c>
      <c r="I472" s="7">
        <v>1201.2</v>
      </c>
      <c r="J472" s="7">
        <v>18818.8</v>
      </c>
      <c r="K472" s="7">
        <v>10010</v>
      </c>
      <c r="L472" s="7">
        <v>8808.7999999999993</v>
      </c>
      <c r="M472" s="5">
        <v>41852</v>
      </c>
      <c r="N472" s="6">
        <v>8</v>
      </c>
      <c r="O472" s="3" t="s">
        <v>60</v>
      </c>
      <c r="P472" s="8" t="s">
        <v>21</v>
      </c>
    </row>
    <row r="473" spans="1:16" x14ac:dyDescent="0.3">
      <c r="A473" t="s">
        <v>29</v>
      </c>
      <c r="B473" t="s">
        <v>30</v>
      </c>
      <c r="C473" s="3" t="s">
        <v>31</v>
      </c>
      <c r="D473" s="3" t="s">
        <v>8</v>
      </c>
      <c r="E473">
        <v>1884</v>
      </c>
      <c r="F473" s="7">
        <v>3</v>
      </c>
      <c r="G473" s="7">
        <v>12</v>
      </c>
      <c r="H473" s="7">
        <v>22608</v>
      </c>
      <c r="I473" s="7">
        <v>1582.56</v>
      </c>
      <c r="J473" s="7">
        <v>21025.439999999999</v>
      </c>
      <c r="K473" s="7">
        <v>5652</v>
      </c>
      <c r="L473" s="7">
        <v>15373.439999999999</v>
      </c>
      <c r="M473" s="5">
        <v>41852</v>
      </c>
      <c r="N473" s="6">
        <v>8</v>
      </c>
      <c r="O473" s="3" t="s">
        <v>60</v>
      </c>
      <c r="P473" s="8" t="s">
        <v>21</v>
      </c>
    </row>
    <row r="474" spans="1:16" x14ac:dyDescent="0.3">
      <c r="A474" t="s">
        <v>22</v>
      </c>
      <c r="B474" t="s">
        <v>23</v>
      </c>
      <c r="C474" s="3" t="s">
        <v>24</v>
      </c>
      <c r="D474" s="3" t="s">
        <v>8</v>
      </c>
      <c r="E474">
        <v>2101</v>
      </c>
      <c r="F474" s="7">
        <v>10</v>
      </c>
      <c r="G474" s="7">
        <v>15</v>
      </c>
      <c r="H474" s="7">
        <v>31515</v>
      </c>
      <c r="I474" s="7">
        <v>2206.0500000000002</v>
      </c>
      <c r="J474" s="7">
        <v>29308.95</v>
      </c>
      <c r="K474" s="7">
        <v>21010</v>
      </c>
      <c r="L474" s="7">
        <v>8298.9500000000007</v>
      </c>
      <c r="M474" s="5">
        <v>41852</v>
      </c>
      <c r="N474" s="6">
        <v>8</v>
      </c>
      <c r="O474" s="3" t="s">
        <v>60</v>
      </c>
      <c r="P474" s="8" t="s">
        <v>21</v>
      </c>
    </row>
    <row r="475" spans="1:16" x14ac:dyDescent="0.3">
      <c r="A475" t="s">
        <v>17</v>
      </c>
      <c r="B475" t="s">
        <v>27</v>
      </c>
      <c r="C475" s="3" t="s">
        <v>35</v>
      </c>
      <c r="D475" s="3" t="s">
        <v>8</v>
      </c>
      <c r="E475">
        <v>609</v>
      </c>
      <c r="F475" s="7">
        <v>120</v>
      </c>
      <c r="G475" s="7">
        <v>20</v>
      </c>
      <c r="H475" s="7">
        <v>12180</v>
      </c>
      <c r="I475" s="7">
        <v>852.6</v>
      </c>
      <c r="J475" s="7">
        <v>11327.4</v>
      </c>
      <c r="K475" s="7">
        <v>6090</v>
      </c>
      <c r="L475" s="7">
        <v>5237.3999999999996</v>
      </c>
      <c r="M475" s="5">
        <v>41852</v>
      </c>
      <c r="N475" s="6">
        <v>8</v>
      </c>
      <c r="O475" s="3" t="s">
        <v>60</v>
      </c>
      <c r="P475" s="8" t="s">
        <v>21</v>
      </c>
    </row>
    <row r="476" spans="1:16" x14ac:dyDescent="0.3">
      <c r="A476" t="s">
        <v>32</v>
      </c>
      <c r="B476" t="s">
        <v>27</v>
      </c>
      <c r="C476" s="3" t="s">
        <v>31</v>
      </c>
      <c r="D476" s="3" t="s">
        <v>8</v>
      </c>
      <c r="E476">
        <v>1540</v>
      </c>
      <c r="F476" s="7">
        <v>3</v>
      </c>
      <c r="G476" s="7">
        <v>125</v>
      </c>
      <c r="H476" s="7">
        <v>192500</v>
      </c>
      <c r="I476" s="7">
        <v>15400</v>
      </c>
      <c r="J476" s="7">
        <v>177100</v>
      </c>
      <c r="K476" s="7">
        <v>184800</v>
      </c>
      <c r="L476" s="7">
        <v>-7700</v>
      </c>
      <c r="M476" s="5">
        <v>41852</v>
      </c>
      <c r="N476" s="6">
        <v>8</v>
      </c>
      <c r="O476" s="3" t="s">
        <v>60</v>
      </c>
      <c r="P476" s="8" t="s">
        <v>21</v>
      </c>
    </row>
    <row r="477" spans="1:16" x14ac:dyDescent="0.3">
      <c r="A477" t="s">
        <v>26</v>
      </c>
      <c r="B477" t="s">
        <v>23</v>
      </c>
      <c r="C477" s="3" t="s">
        <v>19</v>
      </c>
      <c r="D477" s="3" t="s">
        <v>8</v>
      </c>
      <c r="E477">
        <v>1562</v>
      </c>
      <c r="F477" s="7">
        <v>5</v>
      </c>
      <c r="G477" s="7">
        <v>300</v>
      </c>
      <c r="H477" s="7">
        <v>468600</v>
      </c>
      <c r="I477" s="7">
        <v>37488</v>
      </c>
      <c r="J477" s="7">
        <v>431112</v>
      </c>
      <c r="K477" s="7">
        <v>390500</v>
      </c>
      <c r="L477" s="7">
        <v>40612</v>
      </c>
      <c r="M477" s="5">
        <v>41852</v>
      </c>
      <c r="N477" s="6">
        <v>8</v>
      </c>
      <c r="O477" s="3" t="s">
        <v>60</v>
      </c>
      <c r="P477" s="8" t="s">
        <v>21</v>
      </c>
    </row>
    <row r="478" spans="1:16" x14ac:dyDescent="0.3">
      <c r="A478" t="s">
        <v>17</v>
      </c>
      <c r="B478" t="s">
        <v>33</v>
      </c>
      <c r="C478" s="3" t="s">
        <v>24</v>
      </c>
      <c r="D478" s="3" t="s">
        <v>8</v>
      </c>
      <c r="E478">
        <v>678</v>
      </c>
      <c r="F478" s="7">
        <v>10</v>
      </c>
      <c r="G478" s="7">
        <v>7</v>
      </c>
      <c r="H478" s="7">
        <v>4746</v>
      </c>
      <c r="I478" s="7">
        <v>379.68</v>
      </c>
      <c r="J478" s="7">
        <v>4366.32</v>
      </c>
      <c r="K478" s="7">
        <v>3390</v>
      </c>
      <c r="L478" s="7">
        <v>976.31999999999971</v>
      </c>
      <c r="M478" s="5">
        <v>41852</v>
      </c>
      <c r="N478" s="6">
        <v>8</v>
      </c>
      <c r="O478" s="3" t="s">
        <v>60</v>
      </c>
      <c r="P478" s="8" t="s">
        <v>21</v>
      </c>
    </row>
    <row r="479" spans="1:16" x14ac:dyDescent="0.3">
      <c r="A479" t="s">
        <v>17</v>
      </c>
      <c r="B479" t="s">
        <v>18</v>
      </c>
      <c r="C479" s="3" t="s">
        <v>24</v>
      </c>
      <c r="D479" s="3" t="s">
        <v>8</v>
      </c>
      <c r="E479">
        <v>1598</v>
      </c>
      <c r="F479" s="7">
        <v>10</v>
      </c>
      <c r="G479" s="7">
        <v>7</v>
      </c>
      <c r="H479" s="7">
        <v>11186</v>
      </c>
      <c r="I479" s="7">
        <v>894.88</v>
      </c>
      <c r="J479" s="7">
        <v>10291.120000000001</v>
      </c>
      <c r="K479" s="7">
        <v>7990</v>
      </c>
      <c r="L479" s="7">
        <v>2301.1200000000008</v>
      </c>
      <c r="M479" s="5">
        <v>41852</v>
      </c>
      <c r="N479" s="6">
        <v>8</v>
      </c>
      <c r="O479" s="3" t="s">
        <v>60</v>
      </c>
      <c r="P479" s="8" t="s">
        <v>21</v>
      </c>
    </row>
    <row r="480" spans="1:16" x14ac:dyDescent="0.3">
      <c r="A480" t="s">
        <v>17</v>
      </c>
      <c r="B480" t="s">
        <v>23</v>
      </c>
      <c r="C480" s="3" t="s">
        <v>28</v>
      </c>
      <c r="D480" s="3" t="s">
        <v>8</v>
      </c>
      <c r="E480">
        <v>381</v>
      </c>
      <c r="F480" s="7">
        <v>250</v>
      </c>
      <c r="G480" s="7">
        <v>350</v>
      </c>
      <c r="H480" s="7">
        <v>133350</v>
      </c>
      <c r="I480" s="7">
        <v>10668</v>
      </c>
      <c r="J480" s="7">
        <v>122682</v>
      </c>
      <c r="K480" s="7">
        <v>99060</v>
      </c>
      <c r="L480" s="7">
        <v>23622</v>
      </c>
      <c r="M480" s="5">
        <v>41852</v>
      </c>
      <c r="N480" s="6">
        <v>8</v>
      </c>
      <c r="O480" s="3" t="s">
        <v>60</v>
      </c>
      <c r="P480" s="8" t="s">
        <v>21</v>
      </c>
    </row>
    <row r="481" spans="1:16" x14ac:dyDescent="0.3">
      <c r="A481" t="s">
        <v>17</v>
      </c>
      <c r="B481" t="s">
        <v>18</v>
      </c>
      <c r="C481" s="3" t="s">
        <v>28</v>
      </c>
      <c r="D481" s="3" t="s">
        <v>8</v>
      </c>
      <c r="E481">
        <v>422</v>
      </c>
      <c r="F481" s="7">
        <v>250</v>
      </c>
      <c r="G481" s="7">
        <v>350</v>
      </c>
      <c r="H481" s="7">
        <v>147700</v>
      </c>
      <c r="I481" s="7">
        <v>11816</v>
      </c>
      <c r="J481" s="7">
        <v>135884</v>
      </c>
      <c r="K481" s="7">
        <v>109720</v>
      </c>
      <c r="L481" s="7">
        <v>26164</v>
      </c>
      <c r="M481" s="5">
        <v>41852</v>
      </c>
      <c r="N481" s="6">
        <v>8</v>
      </c>
      <c r="O481" s="3" t="s">
        <v>60</v>
      </c>
      <c r="P481" s="8" t="s">
        <v>21</v>
      </c>
    </row>
    <row r="482" spans="1:16" x14ac:dyDescent="0.3">
      <c r="A482" t="s">
        <v>17</v>
      </c>
      <c r="B482" t="s">
        <v>33</v>
      </c>
      <c r="C482" s="3" t="s">
        <v>28</v>
      </c>
      <c r="D482" s="3" t="s">
        <v>9</v>
      </c>
      <c r="E482">
        <v>2807</v>
      </c>
      <c r="F482" s="7">
        <v>250</v>
      </c>
      <c r="G482" s="7">
        <v>350</v>
      </c>
      <c r="H482" s="7">
        <v>982450</v>
      </c>
      <c r="I482" s="7">
        <v>98245</v>
      </c>
      <c r="J482" s="7">
        <v>884205</v>
      </c>
      <c r="K482" s="7">
        <v>729820</v>
      </c>
      <c r="L482" s="7">
        <v>154385</v>
      </c>
      <c r="M482" s="5">
        <v>41852</v>
      </c>
      <c r="N482" s="6">
        <v>8</v>
      </c>
      <c r="O482" s="3" t="s">
        <v>60</v>
      </c>
      <c r="P482" s="8" t="s">
        <v>21</v>
      </c>
    </row>
    <row r="483" spans="1:16" x14ac:dyDescent="0.3">
      <c r="A483" t="s">
        <v>29</v>
      </c>
      <c r="B483" t="s">
        <v>18</v>
      </c>
      <c r="C483" s="3" t="s">
        <v>34</v>
      </c>
      <c r="D483" s="3" t="s">
        <v>9</v>
      </c>
      <c r="E483">
        <v>2574</v>
      </c>
      <c r="F483" s="7">
        <v>260</v>
      </c>
      <c r="G483" s="7">
        <v>12</v>
      </c>
      <c r="H483" s="7">
        <v>30888</v>
      </c>
      <c r="I483" s="7">
        <v>3088.8</v>
      </c>
      <c r="J483" s="7">
        <v>27799.200000000001</v>
      </c>
      <c r="K483" s="7">
        <v>7722</v>
      </c>
      <c r="L483" s="7">
        <v>20077.2</v>
      </c>
      <c r="M483" s="5">
        <v>41852</v>
      </c>
      <c r="N483" s="6">
        <v>8</v>
      </c>
      <c r="O483" s="3" t="s">
        <v>60</v>
      </c>
      <c r="P483" s="8" t="s">
        <v>21</v>
      </c>
    </row>
    <row r="484" spans="1:16" x14ac:dyDescent="0.3">
      <c r="A484" t="s">
        <v>17</v>
      </c>
      <c r="B484" t="s">
        <v>30</v>
      </c>
      <c r="C484" s="3" t="s">
        <v>24</v>
      </c>
      <c r="D484" s="3" t="s">
        <v>9</v>
      </c>
      <c r="E484">
        <v>2394</v>
      </c>
      <c r="F484" s="7">
        <v>10</v>
      </c>
      <c r="G484" s="7">
        <v>20</v>
      </c>
      <c r="H484" s="7">
        <v>47880</v>
      </c>
      <c r="I484" s="7">
        <v>5266.8</v>
      </c>
      <c r="J484" s="7">
        <v>42613.2</v>
      </c>
      <c r="K484" s="7">
        <v>23940</v>
      </c>
      <c r="L484" s="7">
        <v>18673.199999999997</v>
      </c>
      <c r="M484" s="5">
        <v>41852</v>
      </c>
      <c r="N484" s="6">
        <v>8</v>
      </c>
      <c r="O484" s="3" t="s">
        <v>60</v>
      </c>
      <c r="P484" s="8" t="s">
        <v>21</v>
      </c>
    </row>
    <row r="485" spans="1:16" x14ac:dyDescent="0.3">
      <c r="A485" t="s">
        <v>22</v>
      </c>
      <c r="B485" t="s">
        <v>27</v>
      </c>
      <c r="C485" s="3" t="s">
        <v>24</v>
      </c>
      <c r="D485" s="3" t="s">
        <v>9</v>
      </c>
      <c r="E485">
        <v>1984</v>
      </c>
      <c r="F485" s="7">
        <v>10</v>
      </c>
      <c r="G485" s="7">
        <v>15</v>
      </c>
      <c r="H485" s="7">
        <v>29760</v>
      </c>
      <c r="I485" s="7">
        <v>3273.6</v>
      </c>
      <c r="J485" s="7">
        <v>26486.400000000001</v>
      </c>
      <c r="K485" s="7">
        <v>19840</v>
      </c>
      <c r="L485" s="7">
        <v>6646.4000000000015</v>
      </c>
      <c r="M485" s="5">
        <v>41852</v>
      </c>
      <c r="N485" s="6">
        <v>8</v>
      </c>
      <c r="O485" s="3" t="s">
        <v>60</v>
      </c>
      <c r="P485" s="8" t="s">
        <v>21</v>
      </c>
    </row>
    <row r="486" spans="1:16" x14ac:dyDescent="0.3">
      <c r="A486" t="s">
        <v>17</v>
      </c>
      <c r="B486" t="s">
        <v>23</v>
      </c>
      <c r="C486" s="3" t="s">
        <v>24</v>
      </c>
      <c r="D486" s="3" t="s">
        <v>9</v>
      </c>
      <c r="E486">
        <v>2696</v>
      </c>
      <c r="F486" s="7">
        <v>10</v>
      </c>
      <c r="G486" s="7">
        <v>7</v>
      </c>
      <c r="H486" s="7">
        <v>18872</v>
      </c>
      <c r="I486" s="7">
        <v>2453.36</v>
      </c>
      <c r="J486" s="7">
        <v>16418.64</v>
      </c>
      <c r="K486" s="7">
        <v>13480</v>
      </c>
      <c r="L486" s="7">
        <v>2938.6399999999994</v>
      </c>
      <c r="M486" s="5">
        <v>41852</v>
      </c>
      <c r="N486" s="6">
        <v>8</v>
      </c>
      <c r="O486" s="3" t="s">
        <v>60</v>
      </c>
      <c r="P486" s="8" t="s">
        <v>21</v>
      </c>
    </row>
    <row r="487" spans="1:16" x14ac:dyDescent="0.3">
      <c r="A487" t="s">
        <v>26</v>
      </c>
      <c r="B487" t="s">
        <v>33</v>
      </c>
      <c r="C487" s="3" t="s">
        <v>28</v>
      </c>
      <c r="D487" s="3" t="s">
        <v>9</v>
      </c>
      <c r="E487">
        <v>2541</v>
      </c>
      <c r="F487" s="7">
        <v>250</v>
      </c>
      <c r="G487" s="7">
        <v>300</v>
      </c>
      <c r="H487" s="7">
        <v>762300</v>
      </c>
      <c r="I487" s="7">
        <v>106722</v>
      </c>
      <c r="J487" s="7">
        <v>655578</v>
      </c>
      <c r="K487" s="7">
        <v>635250</v>
      </c>
      <c r="L487" s="7">
        <v>20328</v>
      </c>
      <c r="M487" s="5">
        <v>41852</v>
      </c>
      <c r="N487" s="6">
        <v>8</v>
      </c>
      <c r="O487" s="3" t="s">
        <v>60</v>
      </c>
      <c r="P487" s="8" t="s">
        <v>21</v>
      </c>
    </row>
    <row r="488" spans="1:16" x14ac:dyDescent="0.3">
      <c r="A488" t="s">
        <v>29</v>
      </c>
      <c r="B488" t="s">
        <v>23</v>
      </c>
      <c r="C488" s="3" t="s">
        <v>34</v>
      </c>
      <c r="D488" s="3" t="s">
        <v>9</v>
      </c>
      <c r="E488">
        <v>2475</v>
      </c>
      <c r="F488" s="7">
        <v>260</v>
      </c>
      <c r="G488" s="7">
        <v>12</v>
      </c>
      <c r="H488" s="7">
        <v>29700</v>
      </c>
      <c r="I488" s="7">
        <v>4158</v>
      </c>
      <c r="J488" s="7">
        <v>25542</v>
      </c>
      <c r="K488" s="7">
        <v>7425</v>
      </c>
      <c r="L488" s="7">
        <v>18117</v>
      </c>
      <c r="M488" s="5">
        <v>41852</v>
      </c>
      <c r="N488" s="6">
        <v>8</v>
      </c>
      <c r="O488" s="3" t="s">
        <v>60</v>
      </c>
      <c r="P488" s="8" t="s">
        <v>21</v>
      </c>
    </row>
    <row r="489" spans="1:16" x14ac:dyDescent="0.3">
      <c r="A489" t="s">
        <v>32</v>
      </c>
      <c r="B489" t="s">
        <v>23</v>
      </c>
      <c r="C489" s="3" t="s">
        <v>31</v>
      </c>
      <c r="D489" s="3" t="s">
        <v>9</v>
      </c>
      <c r="E489">
        <v>1174</v>
      </c>
      <c r="F489" s="7">
        <v>3</v>
      </c>
      <c r="G489" s="7">
        <v>125</v>
      </c>
      <c r="H489" s="7">
        <v>146750</v>
      </c>
      <c r="I489" s="7">
        <v>22012.5</v>
      </c>
      <c r="J489" s="7">
        <v>124737.5</v>
      </c>
      <c r="K489" s="7">
        <v>140880</v>
      </c>
      <c r="L489" s="7">
        <v>-16142.5</v>
      </c>
      <c r="M489" s="5">
        <v>41852</v>
      </c>
      <c r="N489" s="6">
        <v>8</v>
      </c>
      <c r="O489" s="3" t="s">
        <v>60</v>
      </c>
      <c r="P489" s="8" t="s">
        <v>21</v>
      </c>
    </row>
    <row r="490" spans="1:16" x14ac:dyDescent="0.3">
      <c r="A490" t="s">
        <v>32</v>
      </c>
      <c r="B490" t="s">
        <v>18</v>
      </c>
      <c r="C490" s="3" t="s">
        <v>31</v>
      </c>
      <c r="D490" s="3" t="s">
        <v>9</v>
      </c>
      <c r="E490">
        <v>2767</v>
      </c>
      <c r="F490" s="7">
        <v>3</v>
      </c>
      <c r="G490" s="7">
        <v>125</v>
      </c>
      <c r="H490" s="7">
        <v>345875</v>
      </c>
      <c r="I490" s="7">
        <v>51881.25</v>
      </c>
      <c r="J490" s="7">
        <v>293993.75</v>
      </c>
      <c r="K490" s="7">
        <v>332040</v>
      </c>
      <c r="L490" s="7">
        <v>-38046.25</v>
      </c>
      <c r="M490" s="5">
        <v>41852</v>
      </c>
      <c r="N490" s="6">
        <v>8</v>
      </c>
      <c r="O490" s="3" t="s">
        <v>60</v>
      </c>
      <c r="P490" s="8" t="s">
        <v>21</v>
      </c>
    </row>
    <row r="491" spans="1:16" x14ac:dyDescent="0.3">
      <c r="A491" t="s">
        <v>22</v>
      </c>
      <c r="B491" t="s">
        <v>30</v>
      </c>
      <c r="C491" s="3" t="s">
        <v>24</v>
      </c>
      <c r="D491" s="3" t="s">
        <v>9</v>
      </c>
      <c r="E491">
        <v>2559</v>
      </c>
      <c r="F491" s="7">
        <v>10</v>
      </c>
      <c r="G491" s="7">
        <v>15</v>
      </c>
      <c r="H491" s="7">
        <v>38385</v>
      </c>
      <c r="I491" s="7">
        <v>5757.75</v>
      </c>
      <c r="J491" s="7">
        <v>32627.25</v>
      </c>
      <c r="K491" s="7">
        <v>25590</v>
      </c>
      <c r="L491" s="7">
        <v>7037.25</v>
      </c>
      <c r="M491" s="5">
        <v>41852</v>
      </c>
      <c r="N491" s="6">
        <v>8</v>
      </c>
      <c r="O491" s="3" t="s">
        <v>60</v>
      </c>
      <c r="P491" s="8" t="s">
        <v>21</v>
      </c>
    </row>
    <row r="492" spans="1:16" x14ac:dyDescent="0.3">
      <c r="A492" t="s">
        <v>17</v>
      </c>
      <c r="B492" t="s">
        <v>18</v>
      </c>
      <c r="C492" s="3" t="s">
        <v>19</v>
      </c>
      <c r="D492" s="3" t="s">
        <v>20</v>
      </c>
      <c r="E492">
        <v>2146</v>
      </c>
      <c r="F492" s="7">
        <v>5</v>
      </c>
      <c r="G492" s="7">
        <v>7</v>
      </c>
      <c r="H492" s="7">
        <v>15022</v>
      </c>
      <c r="I492" s="7">
        <v>0</v>
      </c>
      <c r="J492" s="7">
        <v>15022</v>
      </c>
      <c r="K492" s="7">
        <v>10730</v>
      </c>
      <c r="L492" s="7">
        <v>4292</v>
      </c>
      <c r="M492" s="5">
        <v>41883</v>
      </c>
      <c r="N492" s="6">
        <v>9</v>
      </c>
      <c r="O492" s="3" t="s">
        <v>65</v>
      </c>
      <c r="P492" s="8" t="s">
        <v>21</v>
      </c>
    </row>
    <row r="493" spans="1:16" x14ac:dyDescent="0.3">
      <c r="A493" t="s">
        <v>22</v>
      </c>
      <c r="B493" t="s">
        <v>27</v>
      </c>
      <c r="C493" s="3" t="s">
        <v>24</v>
      </c>
      <c r="D493" s="3" t="s">
        <v>20</v>
      </c>
      <c r="E493">
        <v>2472</v>
      </c>
      <c r="F493" s="7">
        <v>10</v>
      </c>
      <c r="G493" s="7">
        <v>15</v>
      </c>
      <c r="H493" s="7">
        <v>37080</v>
      </c>
      <c r="I493" s="7">
        <v>0</v>
      </c>
      <c r="J493" s="7">
        <v>37080</v>
      </c>
      <c r="K493" s="7">
        <v>24720</v>
      </c>
      <c r="L493" s="7">
        <v>12360</v>
      </c>
      <c r="M493" s="5">
        <v>41883</v>
      </c>
      <c r="N493" s="6">
        <v>9</v>
      </c>
      <c r="O493" s="3" t="s">
        <v>65</v>
      </c>
      <c r="P493" s="8" t="s">
        <v>21</v>
      </c>
    </row>
    <row r="494" spans="1:16" x14ac:dyDescent="0.3">
      <c r="A494" t="s">
        <v>26</v>
      </c>
      <c r="B494" t="s">
        <v>23</v>
      </c>
      <c r="C494" s="3" t="s">
        <v>28</v>
      </c>
      <c r="D494" s="3" t="s">
        <v>20</v>
      </c>
      <c r="E494">
        <v>2151</v>
      </c>
      <c r="F494" s="7">
        <v>250</v>
      </c>
      <c r="G494" s="7">
        <v>300</v>
      </c>
      <c r="H494" s="7">
        <v>645300</v>
      </c>
      <c r="I494" s="7">
        <v>0</v>
      </c>
      <c r="J494" s="7">
        <v>645300</v>
      </c>
      <c r="K494" s="7">
        <v>537750</v>
      </c>
      <c r="L494" s="7">
        <v>107550</v>
      </c>
      <c r="M494" s="5">
        <v>41883</v>
      </c>
      <c r="N494" s="6">
        <v>9</v>
      </c>
      <c r="O494" s="3" t="s">
        <v>65</v>
      </c>
      <c r="P494" s="8" t="s">
        <v>21</v>
      </c>
    </row>
    <row r="495" spans="1:16" x14ac:dyDescent="0.3">
      <c r="A495" t="s">
        <v>29</v>
      </c>
      <c r="B495" t="s">
        <v>30</v>
      </c>
      <c r="C495" s="3" t="s">
        <v>31</v>
      </c>
      <c r="D495" s="3" t="s">
        <v>7</v>
      </c>
      <c r="E495">
        <v>1445</v>
      </c>
      <c r="F495" s="7">
        <v>3</v>
      </c>
      <c r="G495" s="7">
        <v>12</v>
      </c>
      <c r="H495" s="7">
        <v>17340</v>
      </c>
      <c r="I495" s="7">
        <v>173.4</v>
      </c>
      <c r="J495" s="7">
        <v>17166.599999999999</v>
      </c>
      <c r="K495" s="7">
        <v>4335</v>
      </c>
      <c r="L495" s="7">
        <v>12831.599999999999</v>
      </c>
      <c r="M495" s="5">
        <v>41883</v>
      </c>
      <c r="N495" s="6">
        <v>9</v>
      </c>
      <c r="O495" s="3" t="s">
        <v>65</v>
      </c>
      <c r="P495" s="8" t="s">
        <v>21</v>
      </c>
    </row>
    <row r="496" spans="1:16" x14ac:dyDescent="0.3">
      <c r="A496" t="s">
        <v>29</v>
      </c>
      <c r="B496" t="s">
        <v>23</v>
      </c>
      <c r="C496" s="3" t="s">
        <v>31</v>
      </c>
      <c r="D496" s="3" t="s">
        <v>7</v>
      </c>
      <c r="E496">
        <v>2671</v>
      </c>
      <c r="F496" s="7">
        <v>3</v>
      </c>
      <c r="G496" s="7">
        <v>12</v>
      </c>
      <c r="H496" s="7">
        <v>32052</v>
      </c>
      <c r="I496" s="7">
        <v>320.52</v>
      </c>
      <c r="J496" s="7">
        <v>31731.48</v>
      </c>
      <c r="K496" s="7">
        <v>8013</v>
      </c>
      <c r="L496" s="7">
        <v>23718.48</v>
      </c>
      <c r="M496" s="5">
        <v>41883</v>
      </c>
      <c r="N496" s="6">
        <v>9</v>
      </c>
      <c r="O496" s="3" t="s">
        <v>65</v>
      </c>
      <c r="P496" s="8" t="s">
        <v>21</v>
      </c>
    </row>
    <row r="497" spans="1:16" x14ac:dyDescent="0.3">
      <c r="A497" t="s">
        <v>22</v>
      </c>
      <c r="B497" t="s">
        <v>18</v>
      </c>
      <c r="C497" s="3" t="s">
        <v>24</v>
      </c>
      <c r="D497" s="3" t="s">
        <v>7</v>
      </c>
      <c r="E497">
        <v>747</v>
      </c>
      <c r="F497" s="7">
        <v>10</v>
      </c>
      <c r="G497" s="7">
        <v>15</v>
      </c>
      <c r="H497" s="7">
        <v>11205</v>
      </c>
      <c r="I497" s="7">
        <v>112.05</v>
      </c>
      <c r="J497" s="7">
        <v>11092.95</v>
      </c>
      <c r="K497" s="7">
        <v>7470</v>
      </c>
      <c r="L497" s="7">
        <v>3622.9500000000007</v>
      </c>
      <c r="M497" s="5">
        <v>41883</v>
      </c>
      <c r="N497" s="6">
        <v>9</v>
      </c>
      <c r="O497" s="3" t="s">
        <v>65</v>
      </c>
      <c r="P497" s="8" t="s">
        <v>21</v>
      </c>
    </row>
    <row r="498" spans="1:16" x14ac:dyDescent="0.3">
      <c r="A498" t="s">
        <v>26</v>
      </c>
      <c r="B498" t="s">
        <v>18</v>
      </c>
      <c r="C498" s="3" t="s">
        <v>28</v>
      </c>
      <c r="D498" s="3" t="s">
        <v>7</v>
      </c>
      <c r="E498">
        <v>986</v>
      </c>
      <c r="F498" s="7">
        <v>250</v>
      </c>
      <c r="G498" s="7">
        <v>300</v>
      </c>
      <c r="H498" s="7">
        <v>295800</v>
      </c>
      <c r="I498" s="7">
        <v>2958</v>
      </c>
      <c r="J498" s="7">
        <v>292842</v>
      </c>
      <c r="K498" s="7">
        <v>246500</v>
      </c>
      <c r="L498" s="7">
        <v>46342</v>
      </c>
      <c r="M498" s="5">
        <v>41883</v>
      </c>
      <c r="N498" s="6">
        <v>9</v>
      </c>
      <c r="O498" s="3" t="s">
        <v>65</v>
      </c>
      <c r="P498" s="8" t="s">
        <v>21</v>
      </c>
    </row>
    <row r="499" spans="1:16" x14ac:dyDescent="0.3">
      <c r="A499" t="s">
        <v>29</v>
      </c>
      <c r="B499" t="s">
        <v>33</v>
      </c>
      <c r="C499" s="3" t="s">
        <v>31</v>
      </c>
      <c r="D499" s="3" t="s">
        <v>7</v>
      </c>
      <c r="E499">
        <v>1947</v>
      </c>
      <c r="F499" s="7">
        <v>3</v>
      </c>
      <c r="G499" s="7">
        <v>12</v>
      </c>
      <c r="H499" s="7">
        <v>23364</v>
      </c>
      <c r="I499" s="7">
        <v>700.92</v>
      </c>
      <c r="J499" s="7">
        <v>22663.08</v>
      </c>
      <c r="K499" s="7">
        <v>5841</v>
      </c>
      <c r="L499" s="7">
        <v>16822.080000000002</v>
      </c>
      <c r="M499" s="5">
        <v>41883</v>
      </c>
      <c r="N499" s="6">
        <v>9</v>
      </c>
      <c r="O499" s="3" t="s">
        <v>65</v>
      </c>
      <c r="P499" s="8" t="s">
        <v>21</v>
      </c>
    </row>
    <row r="500" spans="1:16" x14ac:dyDescent="0.3">
      <c r="A500" t="s">
        <v>17</v>
      </c>
      <c r="B500" t="s">
        <v>23</v>
      </c>
      <c r="C500" s="3" t="s">
        <v>19</v>
      </c>
      <c r="D500" s="3" t="s">
        <v>7</v>
      </c>
      <c r="E500">
        <v>544</v>
      </c>
      <c r="F500" s="7">
        <v>5</v>
      </c>
      <c r="G500" s="7">
        <v>7</v>
      </c>
      <c r="H500" s="7">
        <v>3808</v>
      </c>
      <c r="I500" s="7">
        <v>114.24</v>
      </c>
      <c r="J500" s="7">
        <v>3693.76</v>
      </c>
      <c r="K500" s="7">
        <v>2720</v>
      </c>
      <c r="L500" s="7">
        <v>973.76000000000022</v>
      </c>
      <c r="M500" s="5">
        <v>41883</v>
      </c>
      <c r="N500" s="6">
        <v>9</v>
      </c>
      <c r="O500" s="3" t="s">
        <v>65</v>
      </c>
      <c r="P500" s="8" t="s">
        <v>21</v>
      </c>
    </row>
    <row r="501" spans="1:16" x14ac:dyDescent="0.3">
      <c r="A501" t="s">
        <v>22</v>
      </c>
      <c r="B501" t="s">
        <v>30</v>
      </c>
      <c r="C501" s="3" t="s">
        <v>24</v>
      </c>
      <c r="D501" s="3" t="s">
        <v>7</v>
      </c>
      <c r="E501">
        <v>218</v>
      </c>
      <c r="F501" s="7">
        <v>10</v>
      </c>
      <c r="G501" s="7">
        <v>15</v>
      </c>
      <c r="H501" s="7">
        <v>3270</v>
      </c>
      <c r="I501" s="7">
        <v>130.80000000000001</v>
      </c>
      <c r="J501" s="7">
        <v>3139.2</v>
      </c>
      <c r="K501" s="7">
        <v>2180</v>
      </c>
      <c r="L501" s="7">
        <v>959.19999999999982</v>
      </c>
      <c r="M501" s="5">
        <v>41883</v>
      </c>
      <c r="N501" s="6">
        <v>9</v>
      </c>
      <c r="O501" s="3" t="s">
        <v>65</v>
      </c>
      <c r="P501" s="8" t="s">
        <v>21</v>
      </c>
    </row>
    <row r="502" spans="1:16" x14ac:dyDescent="0.3">
      <c r="A502" t="s">
        <v>17</v>
      </c>
      <c r="B502" t="s">
        <v>30</v>
      </c>
      <c r="C502" s="3" t="s">
        <v>24</v>
      </c>
      <c r="D502" s="3" t="s">
        <v>7</v>
      </c>
      <c r="E502">
        <v>2074</v>
      </c>
      <c r="F502" s="7">
        <v>10</v>
      </c>
      <c r="G502" s="7">
        <v>20</v>
      </c>
      <c r="H502" s="7">
        <v>41480</v>
      </c>
      <c r="I502" s="7">
        <v>1659.2</v>
      </c>
      <c r="J502" s="7">
        <v>39820.800000000003</v>
      </c>
      <c r="K502" s="7">
        <v>20740</v>
      </c>
      <c r="L502" s="7">
        <v>19080.800000000003</v>
      </c>
      <c r="M502" s="5">
        <v>41883</v>
      </c>
      <c r="N502" s="6">
        <v>9</v>
      </c>
      <c r="O502" s="3" t="s">
        <v>65</v>
      </c>
      <c r="P502" s="8" t="s">
        <v>21</v>
      </c>
    </row>
    <row r="503" spans="1:16" x14ac:dyDescent="0.3">
      <c r="A503" t="s">
        <v>17</v>
      </c>
      <c r="B503" t="s">
        <v>33</v>
      </c>
      <c r="C503" s="3" t="s">
        <v>24</v>
      </c>
      <c r="D503" s="3" t="s">
        <v>7</v>
      </c>
      <c r="E503">
        <v>1056</v>
      </c>
      <c r="F503" s="7">
        <v>10</v>
      </c>
      <c r="G503" s="7">
        <v>20</v>
      </c>
      <c r="H503" s="7">
        <v>21120</v>
      </c>
      <c r="I503" s="7">
        <v>844.8</v>
      </c>
      <c r="J503" s="7">
        <v>20275.2</v>
      </c>
      <c r="K503" s="7">
        <v>10560</v>
      </c>
      <c r="L503" s="7">
        <v>9715.2000000000007</v>
      </c>
      <c r="M503" s="5">
        <v>41883</v>
      </c>
      <c r="N503" s="6">
        <v>9</v>
      </c>
      <c r="O503" s="3" t="s">
        <v>65</v>
      </c>
      <c r="P503" s="8" t="s">
        <v>21</v>
      </c>
    </row>
    <row r="504" spans="1:16" x14ac:dyDescent="0.3">
      <c r="A504" t="s">
        <v>17</v>
      </c>
      <c r="B504" t="s">
        <v>18</v>
      </c>
      <c r="C504" s="3" t="s">
        <v>34</v>
      </c>
      <c r="D504" s="3" t="s">
        <v>7</v>
      </c>
      <c r="E504">
        <v>1907</v>
      </c>
      <c r="F504" s="7">
        <v>260</v>
      </c>
      <c r="G504" s="7">
        <v>350</v>
      </c>
      <c r="H504" s="7">
        <v>667450</v>
      </c>
      <c r="I504" s="7">
        <v>26698</v>
      </c>
      <c r="J504" s="7">
        <v>640752</v>
      </c>
      <c r="K504" s="7">
        <v>495820</v>
      </c>
      <c r="L504" s="7">
        <v>144932</v>
      </c>
      <c r="M504" s="5">
        <v>41883</v>
      </c>
      <c r="N504" s="6">
        <v>9</v>
      </c>
      <c r="O504" s="3" t="s">
        <v>65</v>
      </c>
      <c r="P504" s="8" t="s">
        <v>21</v>
      </c>
    </row>
    <row r="505" spans="1:16" x14ac:dyDescent="0.3">
      <c r="A505" t="s">
        <v>22</v>
      </c>
      <c r="B505" t="s">
        <v>23</v>
      </c>
      <c r="C505" s="3" t="s">
        <v>24</v>
      </c>
      <c r="D505" s="3" t="s">
        <v>8</v>
      </c>
      <c r="E505">
        <v>2620</v>
      </c>
      <c r="F505" s="7">
        <v>10</v>
      </c>
      <c r="G505" s="7">
        <v>15</v>
      </c>
      <c r="H505" s="7">
        <v>39300</v>
      </c>
      <c r="I505" s="7">
        <v>1965</v>
      </c>
      <c r="J505" s="7">
        <v>37335</v>
      </c>
      <c r="K505" s="7">
        <v>26200</v>
      </c>
      <c r="L505" s="7">
        <v>11135</v>
      </c>
      <c r="M505" s="5">
        <v>41883</v>
      </c>
      <c r="N505" s="6">
        <v>9</v>
      </c>
      <c r="O505" s="3" t="s">
        <v>65</v>
      </c>
      <c r="P505" s="8" t="s">
        <v>21</v>
      </c>
    </row>
    <row r="506" spans="1:16" x14ac:dyDescent="0.3">
      <c r="A506" t="s">
        <v>29</v>
      </c>
      <c r="B506" t="s">
        <v>27</v>
      </c>
      <c r="C506" s="3" t="s">
        <v>31</v>
      </c>
      <c r="D506" s="3" t="s">
        <v>8</v>
      </c>
      <c r="E506">
        <v>562</v>
      </c>
      <c r="F506" s="7">
        <v>3</v>
      </c>
      <c r="G506" s="7">
        <v>12</v>
      </c>
      <c r="H506" s="7">
        <v>6744</v>
      </c>
      <c r="I506" s="7">
        <v>404.64</v>
      </c>
      <c r="J506" s="7">
        <v>6339.36</v>
      </c>
      <c r="K506" s="7">
        <v>1686</v>
      </c>
      <c r="L506" s="7">
        <v>4653.3599999999997</v>
      </c>
      <c r="M506" s="5">
        <v>41883</v>
      </c>
      <c r="N506" s="6">
        <v>9</v>
      </c>
      <c r="O506" s="3" t="s">
        <v>65</v>
      </c>
      <c r="P506" s="8" t="s">
        <v>21</v>
      </c>
    </row>
    <row r="507" spans="1:16" x14ac:dyDescent="0.3">
      <c r="A507" t="s">
        <v>17</v>
      </c>
      <c r="B507" t="s">
        <v>27</v>
      </c>
      <c r="C507" s="3" t="s">
        <v>34</v>
      </c>
      <c r="D507" s="3" t="s">
        <v>8</v>
      </c>
      <c r="E507">
        <v>1679</v>
      </c>
      <c r="F507" s="7">
        <v>260</v>
      </c>
      <c r="G507" s="7">
        <v>350</v>
      </c>
      <c r="H507" s="7">
        <v>587650</v>
      </c>
      <c r="I507" s="7">
        <v>35259</v>
      </c>
      <c r="J507" s="7">
        <v>552391</v>
      </c>
      <c r="K507" s="7">
        <v>436540</v>
      </c>
      <c r="L507" s="7">
        <v>115851</v>
      </c>
      <c r="M507" s="5">
        <v>41883</v>
      </c>
      <c r="N507" s="6">
        <v>9</v>
      </c>
      <c r="O507" s="3" t="s">
        <v>65</v>
      </c>
      <c r="P507" s="8" t="s">
        <v>21</v>
      </c>
    </row>
    <row r="508" spans="1:16" x14ac:dyDescent="0.3">
      <c r="A508" t="s">
        <v>17</v>
      </c>
      <c r="B508" t="s">
        <v>23</v>
      </c>
      <c r="C508" s="3" t="s">
        <v>24</v>
      </c>
      <c r="D508" s="3" t="s">
        <v>8</v>
      </c>
      <c r="E508">
        <v>1535</v>
      </c>
      <c r="F508" s="7">
        <v>10</v>
      </c>
      <c r="G508" s="7">
        <v>20</v>
      </c>
      <c r="H508" s="7">
        <v>30700</v>
      </c>
      <c r="I508" s="7">
        <v>2149</v>
      </c>
      <c r="J508" s="7">
        <v>28551</v>
      </c>
      <c r="K508" s="7">
        <v>15350</v>
      </c>
      <c r="L508" s="7">
        <v>13201</v>
      </c>
      <c r="M508" s="5">
        <v>41883</v>
      </c>
      <c r="N508" s="6">
        <v>9</v>
      </c>
      <c r="O508" s="3" t="s">
        <v>65</v>
      </c>
      <c r="P508" s="8" t="s">
        <v>21</v>
      </c>
    </row>
    <row r="509" spans="1:16" x14ac:dyDescent="0.3">
      <c r="A509" t="s">
        <v>32</v>
      </c>
      <c r="B509" t="s">
        <v>18</v>
      </c>
      <c r="C509" s="3" t="s">
        <v>35</v>
      </c>
      <c r="D509" s="3" t="s">
        <v>8</v>
      </c>
      <c r="E509">
        <v>2087</v>
      </c>
      <c r="F509" s="7">
        <v>120</v>
      </c>
      <c r="G509" s="7">
        <v>125</v>
      </c>
      <c r="H509" s="7">
        <v>260875</v>
      </c>
      <c r="I509" s="7">
        <v>18261.25</v>
      </c>
      <c r="J509" s="7">
        <v>242613.75</v>
      </c>
      <c r="K509" s="7">
        <v>250440</v>
      </c>
      <c r="L509" s="7">
        <v>-7826.25</v>
      </c>
      <c r="M509" s="5">
        <v>41883</v>
      </c>
      <c r="N509" s="6">
        <v>9</v>
      </c>
      <c r="O509" s="3" t="s">
        <v>65</v>
      </c>
      <c r="P509" s="8" t="s">
        <v>21</v>
      </c>
    </row>
    <row r="510" spans="1:16" x14ac:dyDescent="0.3">
      <c r="A510" t="s">
        <v>17</v>
      </c>
      <c r="B510" t="s">
        <v>23</v>
      </c>
      <c r="C510" s="3" t="s">
        <v>34</v>
      </c>
      <c r="D510" s="3" t="s">
        <v>8</v>
      </c>
      <c r="E510">
        <v>2876</v>
      </c>
      <c r="F510" s="7">
        <v>260</v>
      </c>
      <c r="G510" s="7">
        <v>350</v>
      </c>
      <c r="H510" s="7">
        <v>1006600</v>
      </c>
      <c r="I510" s="7">
        <v>70462</v>
      </c>
      <c r="J510" s="7">
        <v>936138</v>
      </c>
      <c r="K510" s="7">
        <v>747760</v>
      </c>
      <c r="L510" s="7">
        <v>188378</v>
      </c>
      <c r="M510" s="5">
        <v>41883</v>
      </c>
      <c r="N510" s="6">
        <v>9</v>
      </c>
      <c r="O510" s="3" t="s">
        <v>65</v>
      </c>
      <c r="P510" s="8" t="s">
        <v>21</v>
      </c>
    </row>
    <row r="511" spans="1:16" x14ac:dyDescent="0.3">
      <c r="A511" t="s">
        <v>17</v>
      </c>
      <c r="B511" t="s">
        <v>18</v>
      </c>
      <c r="C511" s="3" t="s">
        <v>24</v>
      </c>
      <c r="D511" s="3" t="s">
        <v>8</v>
      </c>
      <c r="E511">
        <v>1934</v>
      </c>
      <c r="F511" s="7">
        <v>10</v>
      </c>
      <c r="G511" s="7">
        <v>20</v>
      </c>
      <c r="H511" s="7">
        <v>38680</v>
      </c>
      <c r="I511" s="7">
        <v>3094.4</v>
      </c>
      <c r="J511" s="7">
        <v>35585.599999999999</v>
      </c>
      <c r="K511" s="7">
        <v>19340</v>
      </c>
      <c r="L511" s="7">
        <v>16245.599999999999</v>
      </c>
      <c r="M511" s="5">
        <v>41883</v>
      </c>
      <c r="N511" s="6">
        <v>9</v>
      </c>
      <c r="O511" s="3" t="s">
        <v>65</v>
      </c>
      <c r="P511" s="8" t="s">
        <v>21</v>
      </c>
    </row>
    <row r="512" spans="1:16" x14ac:dyDescent="0.3">
      <c r="A512" t="s">
        <v>17</v>
      </c>
      <c r="B512" t="s">
        <v>27</v>
      </c>
      <c r="C512" s="3" t="s">
        <v>24</v>
      </c>
      <c r="D512" s="3" t="s">
        <v>8</v>
      </c>
      <c r="E512">
        <v>2993</v>
      </c>
      <c r="F512" s="7">
        <v>10</v>
      </c>
      <c r="G512" s="7">
        <v>20</v>
      </c>
      <c r="H512" s="7">
        <v>59860</v>
      </c>
      <c r="I512" s="7">
        <v>4788.8</v>
      </c>
      <c r="J512" s="7">
        <v>55071.199999999997</v>
      </c>
      <c r="K512" s="7">
        <v>29930</v>
      </c>
      <c r="L512" s="7">
        <v>25141.199999999997</v>
      </c>
      <c r="M512" s="5">
        <v>41883</v>
      </c>
      <c r="N512" s="6">
        <v>9</v>
      </c>
      <c r="O512" s="3" t="s">
        <v>65</v>
      </c>
      <c r="P512" s="8" t="s">
        <v>21</v>
      </c>
    </row>
    <row r="513" spans="1:16" x14ac:dyDescent="0.3">
      <c r="A513" t="s">
        <v>26</v>
      </c>
      <c r="B513" t="s">
        <v>30</v>
      </c>
      <c r="C513" s="3" t="s">
        <v>28</v>
      </c>
      <c r="D513" s="3" t="s">
        <v>8</v>
      </c>
      <c r="E513">
        <v>2134</v>
      </c>
      <c r="F513" s="7">
        <v>250</v>
      </c>
      <c r="G513" s="7">
        <v>300</v>
      </c>
      <c r="H513" s="7">
        <v>640200</v>
      </c>
      <c r="I513" s="7">
        <v>51216</v>
      </c>
      <c r="J513" s="7">
        <v>588984</v>
      </c>
      <c r="K513" s="7">
        <v>533500</v>
      </c>
      <c r="L513" s="7">
        <v>55484</v>
      </c>
      <c r="M513" s="5">
        <v>41883</v>
      </c>
      <c r="N513" s="6">
        <v>9</v>
      </c>
      <c r="O513" s="3" t="s">
        <v>65</v>
      </c>
      <c r="P513" s="8" t="s">
        <v>21</v>
      </c>
    </row>
    <row r="514" spans="1:16" x14ac:dyDescent="0.3">
      <c r="A514" t="s">
        <v>32</v>
      </c>
      <c r="B514" t="s">
        <v>30</v>
      </c>
      <c r="C514" s="3" t="s">
        <v>35</v>
      </c>
      <c r="D514" s="3" t="s">
        <v>8</v>
      </c>
      <c r="E514">
        <v>567</v>
      </c>
      <c r="F514" s="7">
        <v>120</v>
      </c>
      <c r="G514" s="7">
        <v>125</v>
      </c>
      <c r="H514" s="7">
        <v>70875</v>
      </c>
      <c r="I514" s="7">
        <v>6378.75</v>
      </c>
      <c r="J514" s="7">
        <v>64496.25</v>
      </c>
      <c r="K514" s="7">
        <v>68040</v>
      </c>
      <c r="L514" s="7">
        <v>-3543.75</v>
      </c>
      <c r="M514" s="5">
        <v>41883</v>
      </c>
      <c r="N514" s="6">
        <v>9</v>
      </c>
      <c r="O514" s="3" t="s">
        <v>65</v>
      </c>
      <c r="P514" s="8" t="s">
        <v>21</v>
      </c>
    </row>
    <row r="515" spans="1:16" x14ac:dyDescent="0.3">
      <c r="A515" t="s">
        <v>32</v>
      </c>
      <c r="B515" t="s">
        <v>27</v>
      </c>
      <c r="C515" s="3" t="s">
        <v>35</v>
      </c>
      <c r="D515" s="3" t="s">
        <v>8</v>
      </c>
      <c r="E515">
        <v>2110</v>
      </c>
      <c r="F515" s="7">
        <v>120</v>
      </c>
      <c r="G515" s="7">
        <v>125</v>
      </c>
      <c r="H515" s="7">
        <v>263750</v>
      </c>
      <c r="I515" s="7">
        <v>23737.5</v>
      </c>
      <c r="J515" s="7">
        <v>240012.5</v>
      </c>
      <c r="K515" s="7">
        <v>253200</v>
      </c>
      <c r="L515" s="7">
        <v>-13187.5</v>
      </c>
      <c r="M515" s="5">
        <v>41883</v>
      </c>
      <c r="N515" s="6">
        <v>9</v>
      </c>
      <c r="O515" s="3" t="s">
        <v>65</v>
      </c>
      <c r="P515" s="8" t="s">
        <v>21</v>
      </c>
    </row>
    <row r="516" spans="1:16" x14ac:dyDescent="0.3">
      <c r="A516" t="s">
        <v>26</v>
      </c>
      <c r="B516" t="s">
        <v>33</v>
      </c>
      <c r="C516" s="3" t="s">
        <v>28</v>
      </c>
      <c r="D516" s="3" t="s">
        <v>8</v>
      </c>
      <c r="E516">
        <v>1867</v>
      </c>
      <c r="F516" s="7">
        <v>250</v>
      </c>
      <c r="G516" s="7">
        <v>300</v>
      </c>
      <c r="H516" s="7">
        <v>560100</v>
      </c>
      <c r="I516" s="7">
        <v>50409</v>
      </c>
      <c r="J516" s="7">
        <v>509691</v>
      </c>
      <c r="K516" s="7">
        <v>466750</v>
      </c>
      <c r="L516" s="7">
        <v>42941</v>
      </c>
      <c r="M516" s="5">
        <v>41883</v>
      </c>
      <c r="N516" s="6">
        <v>9</v>
      </c>
      <c r="O516" s="3" t="s">
        <v>65</v>
      </c>
      <c r="P516" s="8" t="s">
        <v>21</v>
      </c>
    </row>
    <row r="517" spans="1:16" x14ac:dyDescent="0.3">
      <c r="A517" t="s">
        <v>17</v>
      </c>
      <c r="B517" t="s">
        <v>33</v>
      </c>
      <c r="C517" s="3" t="s">
        <v>34</v>
      </c>
      <c r="D517" s="3" t="s">
        <v>8</v>
      </c>
      <c r="E517">
        <v>2071</v>
      </c>
      <c r="F517" s="7">
        <v>260</v>
      </c>
      <c r="G517" s="7">
        <v>350</v>
      </c>
      <c r="H517" s="7">
        <v>724850</v>
      </c>
      <c r="I517" s="7">
        <v>65236.5</v>
      </c>
      <c r="J517" s="7">
        <v>659613.5</v>
      </c>
      <c r="K517" s="7">
        <v>538460</v>
      </c>
      <c r="L517" s="7">
        <v>121153.5</v>
      </c>
      <c r="M517" s="5">
        <v>41883</v>
      </c>
      <c r="N517" s="6">
        <v>9</v>
      </c>
      <c r="O517" s="3" t="s">
        <v>65</v>
      </c>
      <c r="P517" s="8" t="s">
        <v>21</v>
      </c>
    </row>
    <row r="518" spans="1:16" x14ac:dyDescent="0.3">
      <c r="A518" t="s">
        <v>29</v>
      </c>
      <c r="B518" t="s">
        <v>18</v>
      </c>
      <c r="C518" s="3" t="s">
        <v>31</v>
      </c>
      <c r="D518" s="3" t="s">
        <v>8</v>
      </c>
      <c r="E518">
        <v>1580</v>
      </c>
      <c r="F518" s="7">
        <v>3</v>
      </c>
      <c r="G518" s="7">
        <v>12</v>
      </c>
      <c r="H518" s="7">
        <v>18960</v>
      </c>
      <c r="I518" s="7">
        <v>1706.4</v>
      </c>
      <c r="J518" s="7">
        <v>17253.599999999999</v>
      </c>
      <c r="K518" s="7">
        <v>4740</v>
      </c>
      <c r="L518" s="7">
        <v>12513.599999999999</v>
      </c>
      <c r="M518" s="5">
        <v>41883</v>
      </c>
      <c r="N518" s="6">
        <v>9</v>
      </c>
      <c r="O518" s="3" t="s">
        <v>65</v>
      </c>
      <c r="P518" s="8" t="s">
        <v>21</v>
      </c>
    </row>
    <row r="519" spans="1:16" x14ac:dyDescent="0.3">
      <c r="A519" t="s">
        <v>17</v>
      </c>
      <c r="B519" t="s">
        <v>33</v>
      </c>
      <c r="C519" s="3" t="s">
        <v>19</v>
      </c>
      <c r="D519" s="3" t="s">
        <v>9</v>
      </c>
      <c r="E519">
        <v>2328</v>
      </c>
      <c r="F519" s="7">
        <v>5</v>
      </c>
      <c r="G519" s="7">
        <v>7</v>
      </c>
      <c r="H519" s="7">
        <v>16296</v>
      </c>
      <c r="I519" s="7">
        <v>1629.6</v>
      </c>
      <c r="J519" s="7">
        <v>14666.4</v>
      </c>
      <c r="K519" s="7">
        <v>11640</v>
      </c>
      <c r="L519" s="7">
        <v>3026.3999999999996</v>
      </c>
      <c r="M519" s="5">
        <v>41883</v>
      </c>
      <c r="N519" s="6">
        <v>9</v>
      </c>
      <c r="O519" s="3" t="s">
        <v>65</v>
      </c>
      <c r="P519" s="8" t="s">
        <v>21</v>
      </c>
    </row>
    <row r="520" spans="1:16" x14ac:dyDescent="0.3">
      <c r="A520" t="s">
        <v>32</v>
      </c>
      <c r="B520" t="s">
        <v>33</v>
      </c>
      <c r="C520" s="3" t="s">
        <v>35</v>
      </c>
      <c r="D520" s="3" t="s">
        <v>9</v>
      </c>
      <c r="E520">
        <v>1596</v>
      </c>
      <c r="F520" s="7">
        <v>120</v>
      </c>
      <c r="G520" s="7">
        <v>125</v>
      </c>
      <c r="H520" s="7">
        <v>199500</v>
      </c>
      <c r="I520" s="7">
        <v>19950</v>
      </c>
      <c r="J520" s="7">
        <v>179550</v>
      </c>
      <c r="K520" s="7">
        <v>191520</v>
      </c>
      <c r="L520" s="7">
        <v>-11970</v>
      </c>
      <c r="M520" s="5">
        <v>41883</v>
      </c>
      <c r="N520" s="6">
        <v>9</v>
      </c>
      <c r="O520" s="3" t="s">
        <v>65</v>
      </c>
      <c r="P520" s="8" t="s">
        <v>21</v>
      </c>
    </row>
    <row r="521" spans="1:16" x14ac:dyDescent="0.3">
      <c r="A521" t="s">
        <v>26</v>
      </c>
      <c r="B521" t="s">
        <v>27</v>
      </c>
      <c r="C521" s="3" t="s">
        <v>28</v>
      </c>
      <c r="D521" s="3" t="s">
        <v>9</v>
      </c>
      <c r="E521">
        <v>432</v>
      </c>
      <c r="F521" s="7">
        <v>250</v>
      </c>
      <c r="G521" s="7">
        <v>300</v>
      </c>
      <c r="H521" s="7">
        <v>129600</v>
      </c>
      <c r="I521" s="7">
        <v>12960</v>
      </c>
      <c r="J521" s="7">
        <v>116640</v>
      </c>
      <c r="K521" s="7">
        <v>108000</v>
      </c>
      <c r="L521" s="7">
        <v>8640</v>
      </c>
      <c r="M521" s="5">
        <v>41883</v>
      </c>
      <c r="N521" s="6">
        <v>9</v>
      </c>
      <c r="O521" s="3" t="s">
        <v>65</v>
      </c>
      <c r="P521" s="8" t="s">
        <v>21</v>
      </c>
    </row>
    <row r="522" spans="1:16" x14ac:dyDescent="0.3">
      <c r="A522" t="s">
        <v>17</v>
      </c>
      <c r="B522" t="s">
        <v>30</v>
      </c>
      <c r="C522" s="3" t="s">
        <v>34</v>
      </c>
      <c r="D522" s="3" t="s">
        <v>9</v>
      </c>
      <c r="E522">
        <v>707</v>
      </c>
      <c r="F522" s="7">
        <v>260</v>
      </c>
      <c r="G522" s="7">
        <v>350</v>
      </c>
      <c r="H522" s="7">
        <v>247450</v>
      </c>
      <c r="I522" s="7">
        <v>24745</v>
      </c>
      <c r="J522" s="7">
        <v>222705</v>
      </c>
      <c r="K522" s="7">
        <v>183820</v>
      </c>
      <c r="L522" s="7">
        <v>38885</v>
      </c>
      <c r="M522" s="5">
        <v>41883</v>
      </c>
      <c r="N522" s="6">
        <v>9</v>
      </c>
      <c r="O522" s="3" t="s">
        <v>65</v>
      </c>
      <c r="P522" s="8" t="s">
        <v>21</v>
      </c>
    </row>
    <row r="523" spans="1:16" x14ac:dyDescent="0.3">
      <c r="A523" t="s">
        <v>17</v>
      </c>
      <c r="B523" t="s">
        <v>27</v>
      </c>
      <c r="C523" s="3" t="s">
        <v>19</v>
      </c>
      <c r="D523" s="3" t="s">
        <v>9</v>
      </c>
      <c r="E523">
        <v>2420</v>
      </c>
      <c r="F523" s="7">
        <v>5</v>
      </c>
      <c r="G523" s="7">
        <v>7</v>
      </c>
      <c r="H523" s="7">
        <v>16940</v>
      </c>
      <c r="I523" s="7">
        <v>2032.8</v>
      </c>
      <c r="J523" s="7">
        <v>14907.2</v>
      </c>
      <c r="K523" s="7">
        <v>12100</v>
      </c>
      <c r="L523" s="7">
        <v>2807.2000000000007</v>
      </c>
      <c r="M523" s="5">
        <v>41883</v>
      </c>
      <c r="N523" s="6">
        <v>9</v>
      </c>
      <c r="O523" s="3" t="s">
        <v>65</v>
      </c>
      <c r="P523" s="8" t="s">
        <v>21</v>
      </c>
    </row>
    <row r="524" spans="1:16" x14ac:dyDescent="0.3">
      <c r="A524" t="s">
        <v>22</v>
      </c>
      <c r="B524" t="s">
        <v>33</v>
      </c>
      <c r="C524" s="3" t="s">
        <v>24</v>
      </c>
      <c r="D524" s="3" t="s">
        <v>9</v>
      </c>
      <c r="E524">
        <v>1767</v>
      </c>
      <c r="F524" s="7">
        <v>10</v>
      </c>
      <c r="G524" s="7">
        <v>15</v>
      </c>
      <c r="H524" s="7">
        <v>26505</v>
      </c>
      <c r="I524" s="7">
        <v>3710.7</v>
      </c>
      <c r="J524" s="7">
        <v>22794.3</v>
      </c>
      <c r="K524" s="7">
        <v>17670</v>
      </c>
      <c r="L524" s="7">
        <v>5124.2999999999993</v>
      </c>
      <c r="M524" s="5">
        <v>41883</v>
      </c>
      <c r="N524" s="6">
        <v>9</v>
      </c>
      <c r="O524" s="3" t="s">
        <v>65</v>
      </c>
      <c r="P524" s="8" t="s">
        <v>21</v>
      </c>
    </row>
    <row r="525" spans="1:16" x14ac:dyDescent="0.3">
      <c r="A525" t="s">
        <v>17</v>
      </c>
      <c r="B525" t="s">
        <v>30</v>
      </c>
      <c r="C525" s="3" t="s">
        <v>19</v>
      </c>
      <c r="D525" s="3" t="s">
        <v>9</v>
      </c>
      <c r="E525">
        <v>388</v>
      </c>
      <c r="F525" s="7">
        <v>5</v>
      </c>
      <c r="G525" s="7">
        <v>7</v>
      </c>
      <c r="H525" s="7">
        <v>2716</v>
      </c>
      <c r="I525" s="7">
        <v>380.24</v>
      </c>
      <c r="J525" s="7">
        <v>2335.7600000000002</v>
      </c>
      <c r="K525" s="7">
        <v>1940</v>
      </c>
      <c r="L525" s="7">
        <v>395.76000000000022</v>
      </c>
      <c r="M525" s="5">
        <v>41883</v>
      </c>
      <c r="N525" s="6">
        <v>9</v>
      </c>
      <c r="O525" s="3" t="s">
        <v>65</v>
      </c>
      <c r="P525" s="8" t="s">
        <v>21</v>
      </c>
    </row>
    <row r="526" spans="1:16" x14ac:dyDescent="0.3">
      <c r="A526" t="s">
        <v>32</v>
      </c>
      <c r="B526" t="s">
        <v>23</v>
      </c>
      <c r="C526" s="3" t="s">
        <v>35</v>
      </c>
      <c r="D526" s="3" t="s">
        <v>9</v>
      </c>
      <c r="E526">
        <v>663</v>
      </c>
      <c r="F526" s="7">
        <v>120</v>
      </c>
      <c r="G526" s="7">
        <v>125</v>
      </c>
      <c r="H526" s="7">
        <v>82875</v>
      </c>
      <c r="I526" s="7">
        <v>12431.25</v>
      </c>
      <c r="J526" s="7">
        <v>70443.75</v>
      </c>
      <c r="K526" s="7">
        <v>79560</v>
      </c>
      <c r="L526" s="7">
        <v>-9116.25</v>
      </c>
      <c r="M526" s="5">
        <v>41883</v>
      </c>
      <c r="N526" s="6">
        <v>9</v>
      </c>
      <c r="O526" s="3" t="s">
        <v>65</v>
      </c>
      <c r="P526" s="8" t="s">
        <v>21</v>
      </c>
    </row>
    <row r="527" spans="1:16" x14ac:dyDescent="0.3">
      <c r="A527" t="s">
        <v>17</v>
      </c>
      <c r="B527" t="s">
        <v>33</v>
      </c>
      <c r="C527" s="3" t="s">
        <v>24</v>
      </c>
      <c r="D527" s="3" t="s">
        <v>20</v>
      </c>
      <c r="E527">
        <v>1143</v>
      </c>
      <c r="F527" s="7">
        <v>10</v>
      </c>
      <c r="G527" s="7">
        <v>7</v>
      </c>
      <c r="H527" s="7">
        <v>8001</v>
      </c>
      <c r="I527" s="7">
        <v>0</v>
      </c>
      <c r="J527" s="7">
        <v>8001</v>
      </c>
      <c r="K527" s="7">
        <v>5715</v>
      </c>
      <c r="L527" s="7">
        <v>2286</v>
      </c>
      <c r="M527" s="5">
        <v>41913</v>
      </c>
      <c r="N527" s="6">
        <v>10</v>
      </c>
      <c r="O527" s="3" t="s">
        <v>64</v>
      </c>
      <c r="P527" s="8" t="s">
        <v>21</v>
      </c>
    </row>
    <row r="528" spans="1:16" x14ac:dyDescent="0.3">
      <c r="A528" t="s">
        <v>17</v>
      </c>
      <c r="B528" t="s">
        <v>33</v>
      </c>
      <c r="C528" s="3" t="s">
        <v>34</v>
      </c>
      <c r="D528" s="3" t="s">
        <v>20</v>
      </c>
      <c r="E528">
        <v>1143</v>
      </c>
      <c r="F528" s="7">
        <v>260</v>
      </c>
      <c r="G528" s="7">
        <v>7</v>
      </c>
      <c r="H528" s="7">
        <v>8001</v>
      </c>
      <c r="I528" s="7">
        <v>0</v>
      </c>
      <c r="J528" s="7">
        <v>8001</v>
      </c>
      <c r="K528" s="7">
        <v>5715</v>
      </c>
      <c r="L528" s="7">
        <v>2286</v>
      </c>
      <c r="M528" s="5">
        <v>41913</v>
      </c>
      <c r="N528" s="6">
        <v>10</v>
      </c>
      <c r="O528" s="3" t="s">
        <v>64</v>
      </c>
      <c r="P528" s="8" t="s">
        <v>21</v>
      </c>
    </row>
    <row r="529" spans="1:16" x14ac:dyDescent="0.3">
      <c r="A529" t="s">
        <v>17</v>
      </c>
      <c r="B529" t="s">
        <v>27</v>
      </c>
      <c r="C529" s="3" t="s">
        <v>31</v>
      </c>
      <c r="D529" s="3" t="s">
        <v>7</v>
      </c>
      <c r="E529">
        <v>1397</v>
      </c>
      <c r="F529" s="7">
        <v>3</v>
      </c>
      <c r="G529" s="7">
        <v>350</v>
      </c>
      <c r="H529" s="7">
        <v>488950</v>
      </c>
      <c r="I529" s="7">
        <v>4889.5</v>
      </c>
      <c r="J529" s="7">
        <v>484060.5</v>
      </c>
      <c r="K529" s="7">
        <v>363220</v>
      </c>
      <c r="L529" s="7">
        <v>120840.5</v>
      </c>
      <c r="M529" s="5">
        <v>41913</v>
      </c>
      <c r="N529" s="6">
        <v>10</v>
      </c>
      <c r="O529" s="3" t="s">
        <v>64</v>
      </c>
      <c r="P529" s="8" t="s">
        <v>21</v>
      </c>
    </row>
    <row r="530" spans="1:16" x14ac:dyDescent="0.3">
      <c r="A530" t="s">
        <v>17</v>
      </c>
      <c r="B530" t="s">
        <v>27</v>
      </c>
      <c r="C530" s="3" t="s">
        <v>28</v>
      </c>
      <c r="D530" s="3" t="s">
        <v>7</v>
      </c>
      <c r="E530">
        <v>1397</v>
      </c>
      <c r="F530" s="7">
        <v>250</v>
      </c>
      <c r="G530" s="7">
        <v>350</v>
      </c>
      <c r="H530" s="7">
        <v>488950</v>
      </c>
      <c r="I530" s="7">
        <v>4889.5</v>
      </c>
      <c r="J530" s="7">
        <v>484060.5</v>
      </c>
      <c r="K530" s="7">
        <v>363220</v>
      </c>
      <c r="L530" s="7">
        <v>120840.5</v>
      </c>
      <c r="M530" s="5">
        <v>41913</v>
      </c>
      <c r="N530" s="6">
        <v>10</v>
      </c>
      <c r="O530" s="3" t="s">
        <v>64</v>
      </c>
      <c r="P530" s="8" t="s">
        <v>21</v>
      </c>
    </row>
    <row r="531" spans="1:16" x14ac:dyDescent="0.3">
      <c r="A531" t="s">
        <v>29</v>
      </c>
      <c r="B531" t="s">
        <v>30</v>
      </c>
      <c r="C531" s="3" t="s">
        <v>31</v>
      </c>
      <c r="D531" s="3" t="s">
        <v>7</v>
      </c>
      <c r="E531">
        <v>1295</v>
      </c>
      <c r="F531" s="7">
        <v>3</v>
      </c>
      <c r="G531" s="7">
        <v>12</v>
      </c>
      <c r="H531" s="7">
        <v>15540</v>
      </c>
      <c r="I531" s="7">
        <v>310.8</v>
      </c>
      <c r="J531" s="7">
        <v>15229.2</v>
      </c>
      <c r="K531" s="7">
        <v>3885</v>
      </c>
      <c r="L531" s="7">
        <v>11344.2</v>
      </c>
      <c r="M531" s="5">
        <v>41913</v>
      </c>
      <c r="N531" s="6">
        <v>10</v>
      </c>
      <c r="O531" s="3" t="s">
        <v>64</v>
      </c>
      <c r="P531" s="8" t="s">
        <v>21</v>
      </c>
    </row>
    <row r="532" spans="1:16" x14ac:dyDescent="0.3">
      <c r="A532" t="s">
        <v>17</v>
      </c>
      <c r="B532" t="s">
        <v>33</v>
      </c>
      <c r="C532" s="3" t="s">
        <v>19</v>
      </c>
      <c r="D532" s="3" t="s">
        <v>7</v>
      </c>
      <c r="E532">
        <v>1566</v>
      </c>
      <c r="F532" s="7">
        <v>5</v>
      </c>
      <c r="G532" s="7">
        <v>20</v>
      </c>
      <c r="H532" s="7">
        <v>31320</v>
      </c>
      <c r="I532" s="7">
        <v>626.4</v>
      </c>
      <c r="J532" s="7">
        <v>30693.599999999999</v>
      </c>
      <c r="K532" s="7">
        <v>15660</v>
      </c>
      <c r="L532" s="7">
        <v>15033.599999999999</v>
      </c>
      <c r="M532" s="5">
        <v>41913</v>
      </c>
      <c r="N532" s="6">
        <v>10</v>
      </c>
      <c r="O532" s="3" t="s">
        <v>64</v>
      </c>
      <c r="P532" s="8" t="s">
        <v>21</v>
      </c>
    </row>
    <row r="533" spans="1:16" x14ac:dyDescent="0.3">
      <c r="A533" t="s">
        <v>29</v>
      </c>
      <c r="B533" t="s">
        <v>30</v>
      </c>
      <c r="C533" s="3" t="s">
        <v>24</v>
      </c>
      <c r="D533" s="3" t="s">
        <v>7</v>
      </c>
      <c r="E533">
        <v>1295</v>
      </c>
      <c r="F533" s="7">
        <v>10</v>
      </c>
      <c r="G533" s="7">
        <v>12</v>
      </c>
      <c r="H533" s="7">
        <v>15540</v>
      </c>
      <c r="I533" s="7">
        <v>310.8</v>
      </c>
      <c r="J533" s="7">
        <v>15229.2</v>
      </c>
      <c r="K533" s="7">
        <v>3885</v>
      </c>
      <c r="L533" s="7">
        <v>11344.2</v>
      </c>
      <c r="M533" s="5">
        <v>41913</v>
      </c>
      <c r="N533" s="6">
        <v>10</v>
      </c>
      <c r="O533" s="3" t="s">
        <v>64</v>
      </c>
      <c r="P533" s="8" t="s">
        <v>21</v>
      </c>
    </row>
    <row r="534" spans="1:16" x14ac:dyDescent="0.3">
      <c r="A534" t="s">
        <v>17</v>
      </c>
      <c r="B534" t="s">
        <v>33</v>
      </c>
      <c r="C534" s="3" t="s">
        <v>35</v>
      </c>
      <c r="D534" s="3" t="s">
        <v>7</v>
      </c>
      <c r="E534">
        <v>1566</v>
      </c>
      <c r="F534" s="7">
        <v>120</v>
      </c>
      <c r="G534" s="7">
        <v>20</v>
      </c>
      <c r="H534" s="7">
        <v>31320</v>
      </c>
      <c r="I534" s="7">
        <v>626.4</v>
      </c>
      <c r="J534" s="7">
        <v>30693.599999999999</v>
      </c>
      <c r="K534" s="7">
        <v>15660</v>
      </c>
      <c r="L534" s="7">
        <v>15033.599999999999</v>
      </c>
      <c r="M534" s="5">
        <v>41913</v>
      </c>
      <c r="N534" s="6">
        <v>10</v>
      </c>
      <c r="O534" s="3" t="s">
        <v>64</v>
      </c>
      <c r="P534" s="8" t="s">
        <v>21</v>
      </c>
    </row>
    <row r="535" spans="1:16" x14ac:dyDescent="0.3">
      <c r="A535" t="s">
        <v>17</v>
      </c>
      <c r="B535" t="s">
        <v>18</v>
      </c>
      <c r="C535" s="3" t="s">
        <v>35</v>
      </c>
      <c r="D535" s="3" t="s">
        <v>7</v>
      </c>
      <c r="E535">
        <v>2877</v>
      </c>
      <c r="F535" s="7">
        <v>120</v>
      </c>
      <c r="G535" s="7">
        <v>350</v>
      </c>
      <c r="H535" s="7">
        <v>1006950</v>
      </c>
      <c r="I535" s="7">
        <v>20139</v>
      </c>
      <c r="J535" s="7">
        <v>986811</v>
      </c>
      <c r="K535" s="7">
        <v>748020</v>
      </c>
      <c r="L535" s="7">
        <v>238791</v>
      </c>
      <c r="M535" s="5">
        <v>41913</v>
      </c>
      <c r="N535" s="6">
        <v>10</v>
      </c>
      <c r="O535" s="3" t="s">
        <v>64</v>
      </c>
      <c r="P535" s="8" t="s">
        <v>21</v>
      </c>
    </row>
    <row r="536" spans="1:16" x14ac:dyDescent="0.3">
      <c r="A536" t="s">
        <v>17</v>
      </c>
      <c r="B536" t="s">
        <v>18</v>
      </c>
      <c r="C536" s="3" t="s">
        <v>28</v>
      </c>
      <c r="D536" s="3" t="s">
        <v>7</v>
      </c>
      <c r="E536">
        <v>2877</v>
      </c>
      <c r="F536" s="7">
        <v>250</v>
      </c>
      <c r="G536" s="7">
        <v>350</v>
      </c>
      <c r="H536" s="7">
        <v>1006950</v>
      </c>
      <c r="I536" s="7">
        <v>20139</v>
      </c>
      <c r="J536" s="7">
        <v>986811</v>
      </c>
      <c r="K536" s="7">
        <v>748020</v>
      </c>
      <c r="L536" s="7">
        <v>238791</v>
      </c>
      <c r="M536" s="5">
        <v>41913</v>
      </c>
      <c r="N536" s="6">
        <v>10</v>
      </c>
      <c r="O536" s="3" t="s">
        <v>64</v>
      </c>
      <c r="P536" s="8" t="s">
        <v>21</v>
      </c>
    </row>
    <row r="537" spans="1:16" x14ac:dyDescent="0.3">
      <c r="A537" t="s">
        <v>32</v>
      </c>
      <c r="B537" t="s">
        <v>30</v>
      </c>
      <c r="C537" s="3" t="s">
        <v>24</v>
      </c>
      <c r="D537" s="3" t="s">
        <v>7</v>
      </c>
      <c r="E537">
        <v>2009</v>
      </c>
      <c r="F537" s="7">
        <v>10</v>
      </c>
      <c r="G537" s="7">
        <v>125</v>
      </c>
      <c r="H537" s="7">
        <v>251125</v>
      </c>
      <c r="I537" s="7">
        <v>7533.75</v>
      </c>
      <c r="J537" s="7">
        <v>243591.25</v>
      </c>
      <c r="K537" s="7">
        <v>241080</v>
      </c>
      <c r="L537" s="7">
        <v>2511.25</v>
      </c>
      <c r="M537" s="5">
        <v>41913</v>
      </c>
      <c r="N537" s="6">
        <v>10</v>
      </c>
      <c r="O537" s="3" t="s">
        <v>64</v>
      </c>
      <c r="P537" s="8" t="s">
        <v>21</v>
      </c>
    </row>
    <row r="538" spans="1:16" x14ac:dyDescent="0.3">
      <c r="A538" t="s">
        <v>32</v>
      </c>
      <c r="B538" t="s">
        <v>30</v>
      </c>
      <c r="C538" s="3" t="s">
        <v>35</v>
      </c>
      <c r="D538" s="3" t="s">
        <v>7</v>
      </c>
      <c r="E538">
        <v>2009</v>
      </c>
      <c r="F538" s="7">
        <v>120</v>
      </c>
      <c r="G538" s="7">
        <v>125</v>
      </c>
      <c r="H538" s="7">
        <v>251125</v>
      </c>
      <c r="I538" s="7">
        <v>7533.75</v>
      </c>
      <c r="J538" s="7">
        <v>243591.25</v>
      </c>
      <c r="K538" s="7">
        <v>241080</v>
      </c>
      <c r="L538" s="7">
        <v>2511.25</v>
      </c>
      <c r="M538" s="5">
        <v>41913</v>
      </c>
      <c r="N538" s="6">
        <v>10</v>
      </c>
      <c r="O538" s="3" t="s">
        <v>64</v>
      </c>
      <c r="P538" s="8" t="s">
        <v>21</v>
      </c>
    </row>
    <row r="539" spans="1:16" x14ac:dyDescent="0.3">
      <c r="A539" t="s">
        <v>22</v>
      </c>
      <c r="B539" t="s">
        <v>27</v>
      </c>
      <c r="C539" s="3" t="s">
        <v>19</v>
      </c>
      <c r="D539" s="3" t="s">
        <v>7</v>
      </c>
      <c r="E539">
        <v>2031</v>
      </c>
      <c r="F539" s="7">
        <v>5</v>
      </c>
      <c r="G539" s="7">
        <v>15</v>
      </c>
      <c r="H539" s="7">
        <v>30465</v>
      </c>
      <c r="I539" s="7">
        <v>1218.5999999999999</v>
      </c>
      <c r="J539" s="7">
        <v>29246.400000000001</v>
      </c>
      <c r="K539" s="7">
        <v>20310</v>
      </c>
      <c r="L539" s="7">
        <v>8936.4000000000015</v>
      </c>
      <c r="M539" s="5">
        <v>41913</v>
      </c>
      <c r="N539" s="6">
        <v>10</v>
      </c>
      <c r="O539" s="3" t="s">
        <v>64</v>
      </c>
      <c r="P539" s="8" t="s">
        <v>21</v>
      </c>
    </row>
    <row r="540" spans="1:16" x14ac:dyDescent="0.3">
      <c r="A540" t="s">
        <v>22</v>
      </c>
      <c r="B540" t="s">
        <v>27</v>
      </c>
      <c r="C540" s="3" t="s">
        <v>24</v>
      </c>
      <c r="D540" s="3" t="s">
        <v>7</v>
      </c>
      <c r="E540">
        <v>2031</v>
      </c>
      <c r="F540" s="7">
        <v>10</v>
      </c>
      <c r="G540" s="7">
        <v>15</v>
      </c>
      <c r="H540" s="7">
        <v>30465</v>
      </c>
      <c r="I540" s="7">
        <v>1218.5999999999999</v>
      </c>
      <c r="J540" s="7">
        <v>29246.400000000001</v>
      </c>
      <c r="K540" s="7">
        <v>20310</v>
      </c>
      <c r="L540" s="7">
        <v>8936.4000000000015</v>
      </c>
      <c r="M540" s="5">
        <v>41913</v>
      </c>
      <c r="N540" s="6">
        <v>10</v>
      </c>
      <c r="O540" s="3" t="s">
        <v>64</v>
      </c>
      <c r="P540" s="8" t="s">
        <v>21</v>
      </c>
    </row>
    <row r="541" spans="1:16" x14ac:dyDescent="0.3">
      <c r="A541" t="s">
        <v>26</v>
      </c>
      <c r="B541" t="s">
        <v>18</v>
      </c>
      <c r="C541" s="3" t="s">
        <v>31</v>
      </c>
      <c r="D541" s="3" t="s">
        <v>7</v>
      </c>
      <c r="E541">
        <v>2021</v>
      </c>
      <c r="F541" s="7">
        <v>3</v>
      </c>
      <c r="G541" s="7">
        <v>300</v>
      </c>
      <c r="H541" s="7">
        <v>606300</v>
      </c>
      <c r="I541" s="7">
        <v>24252</v>
      </c>
      <c r="J541" s="7">
        <v>582048</v>
      </c>
      <c r="K541" s="7">
        <v>505250</v>
      </c>
      <c r="L541" s="7">
        <v>76798</v>
      </c>
      <c r="M541" s="5">
        <v>41913</v>
      </c>
      <c r="N541" s="6">
        <v>10</v>
      </c>
      <c r="O541" s="3" t="s">
        <v>64</v>
      </c>
      <c r="P541" s="8" t="s">
        <v>21</v>
      </c>
    </row>
    <row r="542" spans="1:16" x14ac:dyDescent="0.3">
      <c r="A542" t="s">
        <v>26</v>
      </c>
      <c r="B542" t="s">
        <v>18</v>
      </c>
      <c r="C542" s="3" t="s">
        <v>19</v>
      </c>
      <c r="D542" s="3" t="s">
        <v>7</v>
      </c>
      <c r="E542">
        <v>2021</v>
      </c>
      <c r="F542" s="7">
        <v>5</v>
      </c>
      <c r="G542" s="7">
        <v>300</v>
      </c>
      <c r="H542" s="7">
        <v>606300</v>
      </c>
      <c r="I542" s="7">
        <v>24252</v>
      </c>
      <c r="J542" s="7">
        <v>582048</v>
      </c>
      <c r="K542" s="7">
        <v>505250</v>
      </c>
      <c r="L542" s="7">
        <v>76798</v>
      </c>
      <c r="M542" s="5">
        <v>41913</v>
      </c>
      <c r="N542" s="6">
        <v>10</v>
      </c>
      <c r="O542" s="3" t="s">
        <v>64</v>
      </c>
      <c r="P542" s="8" t="s">
        <v>21</v>
      </c>
    </row>
    <row r="543" spans="1:16" x14ac:dyDescent="0.3">
      <c r="A543" t="s">
        <v>17</v>
      </c>
      <c r="B543" t="s">
        <v>23</v>
      </c>
      <c r="C543" s="3" t="s">
        <v>35</v>
      </c>
      <c r="D543" s="3" t="s">
        <v>7</v>
      </c>
      <c r="E543">
        <v>2177</v>
      </c>
      <c r="F543" s="7">
        <v>120</v>
      </c>
      <c r="G543" s="7">
        <v>350</v>
      </c>
      <c r="H543" s="7">
        <v>761950</v>
      </c>
      <c r="I543" s="7">
        <v>30478</v>
      </c>
      <c r="J543" s="7">
        <v>731472</v>
      </c>
      <c r="K543" s="7">
        <v>566020</v>
      </c>
      <c r="L543" s="7">
        <v>165452</v>
      </c>
      <c r="M543" s="5">
        <v>41913</v>
      </c>
      <c r="N543" s="6">
        <v>10</v>
      </c>
      <c r="O543" s="3" t="s">
        <v>64</v>
      </c>
      <c r="P543" s="8" t="s">
        <v>21</v>
      </c>
    </row>
    <row r="544" spans="1:16" x14ac:dyDescent="0.3">
      <c r="A544" t="s">
        <v>17</v>
      </c>
      <c r="B544" t="s">
        <v>23</v>
      </c>
      <c r="C544" s="3" t="s">
        <v>28</v>
      </c>
      <c r="D544" s="3" t="s">
        <v>7</v>
      </c>
      <c r="E544">
        <v>2177</v>
      </c>
      <c r="F544" s="7">
        <v>250</v>
      </c>
      <c r="G544" s="7">
        <v>350</v>
      </c>
      <c r="H544" s="7">
        <v>761950</v>
      </c>
      <c r="I544" s="7">
        <v>30478</v>
      </c>
      <c r="J544" s="7">
        <v>731472</v>
      </c>
      <c r="K544" s="7">
        <v>566020</v>
      </c>
      <c r="L544" s="7">
        <v>165452</v>
      </c>
      <c r="M544" s="5">
        <v>41913</v>
      </c>
      <c r="N544" s="6">
        <v>10</v>
      </c>
      <c r="O544" s="3" t="s">
        <v>64</v>
      </c>
      <c r="P544" s="8" t="s">
        <v>21</v>
      </c>
    </row>
    <row r="545" spans="1:16" x14ac:dyDescent="0.3">
      <c r="A545" t="s">
        <v>17</v>
      </c>
      <c r="B545" t="s">
        <v>27</v>
      </c>
      <c r="C545" s="3" t="s">
        <v>24</v>
      </c>
      <c r="D545" s="3" t="s">
        <v>8</v>
      </c>
      <c r="E545">
        <v>2689</v>
      </c>
      <c r="F545" s="7">
        <v>10</v>
      </c>
      <c r="G545" s="7">
        <v>7</v>
      </c>
      <c r="H545" s="7">
        <v>18823</v>
      </c>
      <c r="I545" s="7">
        <v>941.15</v>
      </c>
      <c r="J545" s="7">
        <v>17881.849999999999</v>
      </c>
      <c r="K545" s="7">
        <v>13445</v>
      </c>
      <c r="L545" s="7">
        <v>4436.8499999999985</v>
      </c>
      <c r="M545" s="5">
        <v>41913</v>
      </c>
      <c r="N545" s="6">
        <v>10</v>
      </c>
      <c r="O545" s="3" t="s">
        <v>64</v>
      </c>
      <c r="P545" s="8" t="s">
        <v>21</v>
      </c>
    </row>
    <row r="546" spans="1:16" x14ac:dyDescent="0.3">
      <c r="A546" t="s">
        <v>17</v>
      </c>
      <c r="B546" t="s">
        <v>27</v>
      </c>
      <c r="C546" s="3" t="s">
        <v>28</v>
      </c>
      <c r="D546" s="3" t="s">
        <v>8</v>
      </c>
      <c r="E546">
        <v>2689</v>
      </c>
      <c r="F546" s="7">
        <v>250</v>
      </c>
      <c r="G546" s="7">
        <v>7</v>
      </c>
      <c r="H546" s="7">
        <v>18823</v>
      </c>
      <c r="I546" s="7">
        <v>941.15</v>
      </c>
      <c r="J546" s="7">
        <v>17881.849999999999</v>
      </c>
      <c r="K546" s="7">
        <v>13445</v>
      </c>
      <c r="L546" s="7">
        <v>4436.8499999999985</v>
      </c>
      <c r="M546" s="5">
        <v>41913</v>
      </c>
      <c r="N546" s="6">
        <v>10</v>
      </c>
      <c r="O546" s="3" t="s">
        <v>64</v>
      </c>
      <c r="P546" s="8" t="s">
        <v>21</v>
      </c>
    </row>
    <row r="547" spans="1:16" x14ac:dyDescent="0.3">
      <c r="A547" t="s">
        <v>32</v>
      </c>
      <c r="B547" t="s">
        <v>33</v>
      </c>
      <c r="C547" s="3" t="s">
        <v>24</v>
      </c>
      <c r="D547" s="3" t="s">
        <v>8</v>
      </c>
      <c r="E547">
        <v>861</v>
      </c>
      <c r="F547" s="7">
        <v>10</v>
      </c>
      <c r="G547" s="7">
        <v>125</v>
      </c>
      <c r="H547" s="7">
        <v>107625</v>
      </c>
      <c r="I547" s="7">
        <v>5381.25</v>
      </c>
      <c r="J547" s="7">
        <v>102243.75</v>
      </c>
      <c r="K547" s="7">
        <v>103320</v>
      </c>
      <c r="L547" s="7">
        <v>-1076.25</v>
      </c>
      <c r="M547" s="5">
        <v>41913</v>
      </c>
      <c r="N547" s="6">
        <v>10</v>
      </c>
      <c r="O547" s="3" t="s">
        <v>64</v>
      </c>
      <c r="P547" s="8" t="s">
        <v>21</v>
      </c>
    </row>
    <row r="548" spans="1:16" x14ac:dyDescent="0.3">
      <c r="A548" t="s">
        <v>32</v>
      </c>
      <c r="B548" t="s">
        <v>33</v>
      </c>
      <c r="C548" s="3" t="s">
        <v>35</v>
      </c>
      <c r="D548" s="3" t="s">
        <v>8</v>
      </c>
      <c r="E548">
        <v>861</v>
      </c>
      <c r="F548" s="7">
        <v>120</v>
      </c>
      <c r="G548" s="7">
        <v>125</v>
      </c>
      <c r="H548" s="7">
        <v>107625</v>
      </c>
      <c r="I548" s="7">
        <v>5381.25</v>
      </c>
      <c r="J548" s="7">
        <v>102243.75</v>
      </c>
      <c r="K548" s="7">
        <v>103320</v>
      </c>
      <c r="L548" s="7">
        <v>-1076.25</v>
      </c>
      <c r="M548" s="5">
        <v>41913</v>
      </c>
      <c r="N548" s="6">
        <v>10</v>
      </c>
      <c r="O548" s="3" t="s">
        <v>64</v>
      </c>
      <c r="P548" s="8" t="s">
        <v>21</v>
      </c>
    </row>
    <row r="549" spans="1:16" x14ac:dyDescent="0.3">
      <c r="A549" t="s">
        <v>22</v>
      </c>
      <c r="B549" t="s">
        <v>33</v>
      </c>
      <c r="C549" s="3" t="s">
        <v>24</v>
      </c>
      <c r="D549" s="3" t="s">
        <v>8</v>
      </c>
      <c r="E549">
        <v>1153</v>
      </c>
      <c r="F549" s="7">
        <v>10</v>
      </c>
      <c r="G549" s="7">
        <v>15</v>
      </c>
      <c r="H549" s="7">
        <v>17295</v>
      </c>
      <c r="I549" s="7">
        <v>1037.7</v>
      </c>
      <c r="J549" s="7">
        <v>16257.3</v>
      </c>
      <c r="K549" s="7">
        <v>11530</v>
      </c>
      <c r="L549" s="7">
        <v>4727.2999999999993</v>
      </c>
      <c r="M549" s="5">
        <v>41913</v>
      </c>
      <c r="N549" s="6">
        <v>10</v>
      </c>
      <c r="O549" s="3" t="s">
        <v>64</v>
      </c>
      <c r="P549" s="8" t="s">
        <v>21</v>
      </c>
    </row>
    <row r="550" spans="1:16" x14ac:dyDescent="0.3">
      <c r="A550" t="s">
        <v>22</v>
      </c>
      <c r="B550" t="s">
        <v>33</v>
      </c>
      <c r="C550" s="3" t="s">
        <v>28</v>
      </c>
      <c r="D550" s="3" t="s">
        <v>8</v>
      </c>
      <c r="E550">
        <v>1153</v>
      </c>
      <c r="F550" s="7">
        <v>250</v>
      </c>
      <c r="G550" s="7">
        <v>15</v>
      </c>
      <c r="H550" s="7">
        <v>17295</v>
      </c>
      <c r="I550" s="7">
        <v>1037.7</v>
      </c>
      <c r="J550" s="7">
        <v>16257.3</v>
      </c>
      <c r="K550" s="7">
        <v>11530</v>
      </c>
      <c r="L550" s="7">
        <v>4727.2999999999993</v>
      </c>
      <c r="M550" s="5">
        <v>41913</v>
      </c>
      <c r="N550" s="6">
        <v>10</v>
      </c>
      <c r="O550" s="3" t="s">
        <v>64</v>
      </c>
      <c r="P550" s="8" t="s">
        <v>21</v>
      </c>
    </row>
    <row r="551" spans="1:16" x14ac:dyDescent="0.3">
      <c r="A551" t="s">
        <v>26</v>
      </c>
      <c r="B551" t="s">
        <v>23</v>
      </c>
      <c r="C551" s="3" t="s">
        <v>31</v>
      </c>
      <c r="D551" s="3" t="s">
        <v>8</v>
      </c>
      <c r="E551">
        <v>2181</v>
      </c>
      <c r="F551" s="7">
        <v>3</v>
      </c>
      <c r="G551" s="7">
        <v>300</v>
      </c>
      <c r="H551" s="7">
        <v>654300</v>
      </c>
      <c r="I551" s="7">
        <v>45801</v>
      </c>
      <c r="J551" s="7">
        <v>608499</v>
      </c>
      <c r="K551" s="7">
        <v>545250</v>
      </c>
      <c r="L551" s="7">
        <v>63249</v>
      </c>
      <c r="M551" s="5">
        <v>41913</v>
      </c>
      <c r="N551" s="6">
        <v>10</v>
      </c>
      <c r="O551" s="3" t="s">
        <v>64</v>
      </c>
      <c r="P551" s="8" t="s">
        <v>21</v>
      </c>
    </row>
    <row r="552" spans="1:16" x14ac:dyDescent="0.3">
      <c r="A552" t="s">
        <v>17</v>
      </c>
      <c r="B552" t="s">
        <v>23</v>
      </c>
      <c r="C552" s="3" t="s">
        <v>19</v>
      </c>
      <c r="D552" s="3" t="s">
        <v>8</v>
      </c>
      <c r="E552">
        <v>1976</v>
      </c>
      <c r="F552" s="7">
        <v>5</v>
      </c>
      <c r="G552" s="7">
        <v>20</v>
      </c>
      <c r="H552" s="7">
        <v>39520</v>
      </c>
      <c r="I552" s="7">
        <v>2766.4</v>
      </c>
      <c r="J552" s="7">
        <v>36753.599999999999</v>
      </c>
      <c r="K552" s="7">
        <v>19760</v>
      </c>
      <c r="L552" s="7">
        <v>16993.599999999999</v>
      </c>
      <c r="M552" s="5">
        <v>41913</v>
      </c>
      <c r="N552" s="6">
        <v>10</v>
      </c>
      <c r="O552" s="3" t="s">
        <v>64</v>
      </c>
      <c r="P552" s="8" t="s">
        <v>21</v>
      </c>
    </row>
    <row r="553" spans="1:16" x14ac:dyDescent="0.3">
      <c r="A553" t="s">
        <v>26</v>
      </c>
      <c r="B553" t="s">
        <v>23</v>
      </c>
      <c r="C553" s="3" t="s">
        <v>19</v>
      </c>
      <c r="D553" s="3" t="s">
        <v>8</v>
      </c>
      <c r="E553">
        <v>2181</v>
      </c>
      <c r="F553" s="7">
        <v>5</v>
      </c>
      <c r="G553" s="7">
        <v>300</v>
      </c>
      <c r="H553" s="7">
        <v>654300</v>
      </c>
      <c r="I553" s="7">
        <v>45801</v>
      </c>
      <c r="J553" s="7">
        <v>608499</v>
      </c>
      <c r="K553" s="7">
        <v>545250</v>
      </c>
      <c r="L553" s="7">
        <v>63249</v>
      </c>
      <c r="M553" s="5">
        <v>41913</v>
      </c>
      <c r="N553" s="6">
        <v>10</v>
      </c>
      <c r="O553" s="3" t="s">
        <v>64</v>
      </c>
      <c r="P553" s="8" t="s">
        <v>21</v>
      </c>
    </row>
    <row r="554" spans="1:16" x14ac:dyDescent="0.3">
      <c r="A554" t="s">
        <v>17</v>
      </c>
      <c r="B554" t="s">
        <v>23</v>
      </c>
      <c r="C554" s="3" t="s">
        <v>35</v>
      </c>
      <c r="D554" s="3" t="s">
        <v>8</v>
      </c>
      <c r="E554">
        <v>1976</v>
      </c>
      <c r="F554" s="7">
        <v>120</v>
      </c>
      <c r="G554" s="7">
        <v>20</v>
      </c>
      <c r="H554" s="7">
        <v>39520</v>
      </c>
      <c r="I554" s="7">
        <v>2766.4</v>
      </c>
      <c r="J554" s="7">
        <v>36753.599999999999</v>
      </c>
      <c r="K554" s="7">
        <v>19760</v>
      </c>
      <c r="L554" s="7">
        <v>16993.599999999999</v>
      </c>
      <c r="M554" s="5">
        <v>41913</v>
      </c>
      <c r="N554" s="6">
        <v>10</v>
      </c>
      <c r="O554" s="3" t="s">
        <v>64</v>
      </c>
      <c r="P554" s="8" t="s">
        <v>21</v>
      </c>
    </row>
    <row r="555" spans="1:16" x14ac:dyDescent="0.3">
      <c r="A555" t="s">
        <v>22</v>
      </c>
      <c r="B555" t="s">
        <v>23</v>
      </c>
      <c r="C555" s="3" t="s">
        <v>24</v>
      </c>
      <c r="D555" s="3" t="s">
        <v>8</v>
      </c>
      <c r="E555">
        <v>1227</v>
      </c>
      <c r="F555" s="7">
        <v>10</v>
      </c>
      <c r="G555" s="7">
        <v>15</v>
      </c>
      <c r="H555" s="7">
        <v>18405</v>
      </c>
      <c r="I555" s="7">
        <v>1656.45</v>
      </c>
      <c r="J555" s="7">
        <v>16748.55</v>
      </c>
      <c r="K555" s="7">
        <v>12270</v>
      </c>
      <c r="L555" s="7">
        <v>4478.5499999999993</v>
      </c>
      <c r="M555" s="5">
        <v>41913</v>
      </c>
      <c r="N555" s="6">
        <v>10</v>
      </c>
      <c r="O555" s="3" t="s">
        <v>64</v>
      </c>
      <c r="P555" s="8" t="s">
        <v>21</v>
      </c>
    </row>
    <row r="556" spans="1:16" x14ac:dyDescent="0.3">
      <c r="A556" t="s">
        <v>17</v>
      </c>
      <c r="B556" t="s">
        <v>30</v>
      </c>
      <c r="C556" s="3" t="s">
        <v>35</v>
      </c>
      <c r="D556" s="3" t="s">
        <v>8</v>
      </c>
      <c r="E556">
        <v>1269</v>
      </c>
      <c r="F556" s="7">
        <v>120</v>
      </c>
      <c r="G556" s="7">
        <v>350</v>
      </c>
      <c r="H556" s="7">
        <v>444150</v>
      </c>
      <c r="I556" s="7">
        <v>39973.5</v>
      </c>
      <c r="J556" s="7">
        <v>404176.5</v>
      </c>
      <c r="K556" s="7">
        <v>329940</v>
      </c>
      <c r="L556" s="7">
        <v>74236.5</v>
      </c>
      <c r="M556" s="5">
        <v>41913</v>
      </c>
      <c r="N556" s="6">
        <v>10</v>
      </c>
      <c r="O556" s="3" t="s">
        <v>64</v>
      </c>
      <c r="P556" s="8" t="s">
        <v>21</v>
      </c>
    </row>
    <row r="557" spans="1:16" x14ac:dyDescent="0.3">
      <c r="A557" t="s">
        <v>22</v>
      </c>
      <c r="B557" t="s">
        <v>23</v>
      </c>
      <c r="C557" s="3" t="s">
        <v>28</v>
      </c>
      <c r="D557" s="3" t="s">
        <v>8</v>
      </c>
      <c r="E557">
        <v>1227</v>
      </c>
      <c r="F557" s="7">
        <v>250</v>
      </c>
      <c r="G557" s="7">
        <v>15</v>
      </c>
      <c r="H557" s="7">
        <v>18405</v>
      </c>
      <c r="I557" s="7">
        <v>1656.45</v>
      </c>
      <c r="J557" s="7">
        <v>16748.55</v>
      </c>
      <c r="K557" s="7">
        <v>12270</v>
      </c>
      <c r="L557" s="7">
        <v>4478.5499999999993</v>
      </c>
      <c r="M557" s="5">
        <v>41913</v>
      </c>
      <c r="N557" s="6">
        <v>10</v>
      </c>
      <c r="O557" s="3" t="s">
        <v>64</v>
      </c>
      <c r="P557" s="8" t="s">
        <v>21</v>
      </c>
    </row>
    <row r="558" spans="1:16" x14ac:dyDescent="0.3">
      <c r="A558" t="s">
        <v>17</v>
      </c>
      <c r="B558" t="s">
        <v>30</v>
      </c>
      <c r="C558" s="3" t="s">
        <v>34</v>
      </c>
      <c r="D558" s="3" t="s">
        <v>8</v>
      </c>
      <c r="E558">
        <v>1269</v>
      </c>
      <c r="F558" s="7">
        <v>260</v>
      </c>
      <c r="G558" s="7">
        <v>350</v>
      </c>
      <c r="H558" s="7">
        <v>444150</v>
      </c>
      <c r="I558" s="7">
        <v>39973.5</v>
      </c>
      <c r="J558" s="7">
        <v>404176.5</v>
      </c>
      <c r="K558" s="7">
        <v>329940</v>
      </c>
      <c r="L558" s="7">
        <v>74236.5</v>
      </c>
      <c r="M558" s="5">
        <v>41913</v>
      </c>
      <c r="N558" s="6">
        <v>10</v>
      </c>
      <c r="O558" s="3" t="s">
        <v>64</v>
      </c>
      <c r="P558" s="8" t="s">
        <v>21</v>
      </c>
    </row>
    <row r="559" spans="1:16" x14ac:dyDescent="0.3">
      <c r="A559" t="s">
        <v>17</v>
      </c>
      <c r="B559" t="s">
        <v>18</v>
      </c>
      <c r="C559" s="3" t="s">
        <v>24</v>
      </c>
      <c r="D559" s="3" t="s">
        <v>8</v>
      </c>
      <c r="E559">
        <v>360</v>
      </c>
      <c r="F559" s="7">
        <v>10</v>
      </c>
      <c r="G559" s="7">
        <v>7</v>
      </c>
      <c r="H559" s="7">
        <v>2520</v>
      </c>
      <c r="I559" s="7">
        <v>226.8</v>
      </c>
      <c r="J559" s="7">
        <v>2293.1999999999998</v>
      </c>
      <c r="K559" s="7">
        <v>1800</v>
      </c>
      <c r="L559" s="7">
        <v>493.19999999999982</v>
      </c>
      <c r="M559" s="5">
        <v>41913</v>
      </c>
      <c r="N559" s="6">
        <v>10</v>
      </c>
      <c r="O559" s="3" t="s">
        <v>64</v>
      </c>
      <c r="P559" s="8" t="s">
        <v>21</v>
      </c>
    </row>
    <row r="560" spans="1:16" x14ac:dyDescent="0.3">
      <c r="A560" t="s">
        <v>17</v>
      </c>
      <c r="B560" t="s">
        <v>18</v>
      </c>
      <c r="C560" s="3" t="s">
        <v>28</v>
      </c>
      <c r="D560" s="3" t="s">
        <v>8</v>
      </c>
      <c r="E560">
        <v>360</v>
      </c>
      <c r="F560" s="7">
        <v>250</v>
      </c>
      <c r="G560" s="7">
        <v>7</v>
      </c>
      <c r="H560" s="7">
        <v>2520</v>
      </c>
      <c r="I560" s="7">
        <v>226.8</v>
      </c>
      <c r="J560" s="7">
        <v>2293.1999999999998</v>
      </c>
      <c r="K560" s="7">
        <v>1800</v>
      </c>
      <c r="L560" s="7">
        <v>493.19999999999982</v>
      </c>
      <c r="M560" s="5">
        <v>41913</v>
      </c>
      <c r="N560" s="6">
        <v>10</v>
      </c>
      <c r="O560" s="3" t="s">
        <v>64</v>
      </c>
      <c r="P560" s="8" t="s">
        <v>21</v>
      </c>
    </row>
    <row r="561" spans="1:16" x14ac:dyDescent="0.3">
      <c r="A561" t="s">
        <v>17</v>
      </c>
      <c r="B561" t="s">
        <v>18</v>
      </c>
      <c r="C561" s="3" t="s">
        <v>24</v>
      </c>
      <c r="D561" s="3" t="s">
        <v>9</v>
      </c>
      <c r="E561">
        <v>241</v>
      </c>
      <c r="F561" s="7">
        <v>10</v>
      </c>
      <c r="G561" s="7">
        <v>20</v>
      </c>
      <c r="H561" s="7">
        <v>4820</v>
      </c>
      <c r="I561" s="7">
        <v>482</v>
      </c>
      <c r="J561" s="7">
        <v>4338</v>
      </c>
      <c r="K561" s="7">
        <v>2410</v>
      </c>
      <c r="L561" s="7">
        <v>1928</v>
      </c>
      <c r="M561" s="5">
        <v>41913</v>
      </c>
      <c r="N561" s="6">
        <v>10</v>
      </c>
      <c r="O561" s="3" t="s">
        <v>64</v>
      </c>
      <c r="P561" s="8" t="s">
        <v>21</v>
      </c>
    </row>
    <row r="562" spans="1:16" x14ac:dyDescent="0.3">
      <c r="A562" t="s">
        <v>17</v>
      </c>
      <c r="B562" t="s">
        <v>18</v>
      </c>
      <c r="C562" s="3" t="s">
        <v>35</v>
      </c>
      <c r="D562" s="3" t="s">
        <v>9</v>
      </c>
      <c r="E562">
        <v>241</v>
      </c>
      <c r="F562" s="7">
        <v>120</v>
      </c>
      <c r="G562" s="7">
        <v>20</v>
      </c>
      <c r="H562" s="7">
        <v>4820</v>
      </c>
      <c r="I562" s="7">
        <v>482</v>
      </c>
      <c r="J562" s="7">
        <v>4338</v>
      </c>
      <c r="K562" s="7">
        <v>2410</v>
      </c>
      <c r="L562" s="7">
        <v>1928</v>
      </c>
      <c r="M562" s="5">
        <v>41913</v>
      </c>
      <c r="N562" s="6">
        <v>10</v>
      </c>
      <c r="O562" s="3" t="s">
        <v>64</v>
      </c>
      <c r="P562" s="8" t="s">
        <v>21</v>
      </c>
    </row>
    <row r="563" spans="1:16" x14ac:dyDescent="0.3">
      <c r="A563" t="s">
        <v>29</v>
      </c>
      <c r="B563" t="s">
        <v>18</v>
      </c>
      <c r="C563" s="3" t="s">
        <v>35</v>
      </c>
      <c r="D563" s="3" t="s">
        <v>9</v>
      </c>
      <c r="E563">
        <v>472</v>
      </c>
      <c r="F563" s="7">
        <v>120</v>
      </c>
      <c r="G563" s="7">
        <v>12</v>
      </c>
      <c r="H563" s="7">
        <v>5664</v>
      </c>
      <c r="I563" s="7">
        <v>623.04</v>
      </c>
      <c r="J563" s="7">
        <v>5040.96</v>
      </c>
      <c r="K563" s="7">
        <v>1416</v>
      </c>
      <c r="L563" s="7">
        <v>3624.96</v>
      </c>
      <c r="M563" s="5">
        <v>41913</v>
      </c>
      <c r="N563" s="6">
        <v>10</v>
      </c>
      <c r="O563" s="3" t="s">
        <v>64</v>
      </c>
      <c r="P563" s="8" t="s">
        <v>21</v>
      </c>
    </row>
    <row r="564" spans="1:16" x14ac:dyDescent="0.3">
      <c r="A564" t="s">
        <v>29</v>
      </c>
      <c r="B564" t="s">
        <v>18</v>
      </c>
      <c r="C564" s="3" t="s">
        <v>34</v>
      </c>
      <c r="D564" s="3" t="s">
        <v>9</v>
      </c>
      <c r="E564">
        <v>472</v>
      </c>
      <c r="F564" s="7">
        <v>260</v>
      </c>
      <c r="G564" s="7">
        <v>12</v>
      </c>
      <c r="H564" s="7">
        <v>5664</v>
      </c>
      <c r="I564" s="7">
        <v>623.04</v>
      </c>
      <c r="J564" s="7">
        <v>5040.96</v>
      </c>
      <c r="K564" s="7">
        <v>1416</v>
      </c>
      <c r="L564" s="7">
        <v>3624.96</v>
      </c>
      <c r="M564" s="5">
        <v>41913</v>
      </c>
      <c r="N564" s="6">
        <v>10</v>
      </c>
      <c r="O564" s="3" t="s">
        <v>64</v>
      </c>
      <c r="P564" s="8" t="s">
        <v>21</v>
      </c>
    </row>
    <row r="565" spans="1:16" x14ac:dyDescent="0.3">
      <c r="A565" t="s">
        <v>32</v>
      </c>
      <c r="B565" t="s">
        <v>23</v>
      </c>
      <c r="C565" s="3" t="s">
        <v>31</v>
      </c>
      <c r="D565" s="3" t="s">
        <v>9</v>
      </c>
      <c r="E565">
        <v>2441</v>
      </c>
      <c r="F565" s="7">
        <v>3</v>
      </c>
      <c r="G565" s="7">
        <v>125</v>
      </c>
      <c r="H565" s="7">
        <v>305125</v>
      </c>
      <c r="I565" s="7">
        <v>33563.75</v>
      </c>
      <c r="J565" s="7">
        <v>271561.25</v>
      </c>
      <c r="K565" s="7">
        <v>292920</v>
      </c>
      <c r="L565" s="7">
        <v>-21358.75</v>
      </c>
      <c r="M565" s="5">
        <v>41913</v>
      </c>
      <c r="N565" s="6">
        <v>10</v>
      </c>
      <c r="O565" s="3" t="s">
        <v>64</v>
      </c>
      <c r="P565" s="8" t="s">
        <v>21</v>
      </c>
    </row>
    <row r="566" spans="1:16" x14ac:dyDescent="0.3">
      <c r="A566" t="s">
        <v>32</v>
      </c>
      <c r="B566" t="s">
        <v>23</v>
      </c>
      <c r="C566" s="3" t="s">
        <v>24</v>
      </c>
      <c r="D566" s="3" t="s">
        <v>9</v>
      </c>
      <c r="E566">
        <v>2441</v>
      </c>
      <c r="F566" s="7">
        <v>10</v>
      </c>
      <c r="G566" s="7">
        <v>125</v>
      </c>
      <c r="H566" s="7">
        <v>305125</v>
      </c>
      <c r="I566" s="7">
        <v>33563.75</v>
      </c>
      <c r="J566" s="7">
        <v>271561.25</v>
      </c>
      <c r="K566" s="7">
        <v>292920</v>
      </c>
      <c r="L566" s="7">
        <v>-21358.75</v>
      </c>
      <c r="M566" s="5">
        <v>41913</v>
      </c>
      <c r="N566" s="6">
        <v>10</v>
      </c>
      <c r="O566" s="3" t="s">
        <v>64</v>
      </c>
      <c r="P566" s="8" t="s">
        <v>21</v>
      </c>
    </row>
    <row r="567" spans="1:16" x14ac:dyDescent="0.3">
      <c r="A567" t="s">
        <v>32</v>
      </c>
      <c r="B567" t="s">
        <v>27</v>
      </c>
      <c r="C567" s="3" t="s">
        <v>31</v>
      </c>
      <c r="D567" s="3" t="s">
        <v>9</v>
      </c>
      <c r="E567">
        <v>2156</v>
      </c>
      <c r="F567" s="7">
        <v>3</v>
      </c>
      <c r="G567" s="7">
        <v>125</v>
      </c>
      <c r="H567" s="7">
        <v>269500</v>
      </c>
      <c r="I567" s="7">
        <v>32340</v>
      </c>
      <c r="J567" s="7">
        <v>237160</v>
      </c>
      <c r="K567" s="7">
        <v>258720</v>
      </c>
      <c r="L567" s="7">
        <v>-21560</v>
      </c>
      <c r="M567" s="5">
        <v>41913</v>
      </c>
      <c r="N567" s="6">
        <v>10</v>
      </c>
      <c r="O567" s="3" t="s">
        <v>64</v>
      </c>
      <c r="P567" s="8" t="s">
        <v>21</v>
      </c>
    </row>
    <row r="568" spans="1:16" x14ac:dyDescent="0.3">
      <c r="A568" t="s">
        <v>17</v>
      </c>
      <c r="B568" t="s">
        <v>30</v>
      </c>
      <c r="C568" s="3" t="s">
        <v>19</v>
      </c>
      <c r="D568" s="3" t="s">
        <v>9</v>
      </c>
      <c r="E568">
        <v>2734</v>
      </c>
      <c r="F568" s="7">
        <v>5</v>
      </c>
      <c r="G568" s="7">
        <v>7</v>
      </c>
      <c r="H568" s="7">
        <v>19138</v>
      </c>
      <c r="I568" s="7">
        <v>2296.56</v>
      </c>
      <c r="J568" s="7">
        <v>16841.439999999999</v>
      </c>
      <c r="K568" s="7">
        <v>13670</v>
      </c>
      <c r="L568" s="7">
        <v>3171.4399999999987</v>
      </c>
      <c r="M568" s="5">
        <v>41913</v>
      </c>
      <c r="N568" s="6">
        <v>10</v>
      </c>
      <c r="O568" s="3" t="s">
        <v>64</v>
      </c>
      <c r="P568" s="8" t="s">
        <v>21</v>
      </c>
    </row>
    <row r="569" spans="1:16" x14ac:dyDescent="0.3">
      <c r="A569" t="s">
        <v>32</v>
      </c>
      <c r="B569" t="s">
        <v>27</v>
      </c>
      <c r="C569" s="3" t="s">
        <v>24</v>
      </c>
      <c r="D569" s="3" t="s">
        <v>9</v>
      </c>
      <c r="E569">
        <v>2156</v>
      </c>
      <c r="F569" s="7">
        <v>10</v>
      </c>
      <c r="G569" s="7">
        <v>125</v>
      </c>
      <c r="H569" s="7">
        <v>269500</v>
      </c>
      <c r="I569" s="7">
        <v>32340</v>
      </c>
      <c r="J569" s="7">
        <v>237160</v>
      </c>
      <c r="K569" s="7">
        <v>258720</v>
      </c>
      <c r="L569" s="7">
        <v>-21560</v>
      </c>
      <c r="M569" s="5">
        <v>41913</v>
      </c>
      <c r="N569" s="6">
        <v>10</v>
      </c>
      <c r="O569" s="3" t="s">
        <v>64</v>
      </c>
      <c r="P569" s="8" t="s">
        <v>21</v>
      </c>
    </row>
    <row r="570" spans="1:16" x14ac:dyDescent="0.3">
      <c r="A570" t="s">
        <v>17</v>
      </c>
      <c r="B570" t="s">
        <v>27</v>
      </c>
      <c r="C570" s="3" t="s">
        <v>24</v>
      </c>
      <c r="D570" s="3" t="s">
        <v>9</v>
      </c>
      <c r="E570">
        <v>905</v>
      </c>
      <c r="F570" s="7">
        <v>10</v>
      </c>
      <c r="G570" s="7">
        <v>20</v>
      </c>
      <c r="H570" s="7">
        <v>18100</v>
      </c>
      <c r="I570" s="7">
        <v>2172</v>
      </c>
      <c r="J570" s="7">
        <v>15928</v>
      </c>
      <c r="K570" s="7">
        <v>9050</v>
      </c>
      <c r="L570" s="7">
        <v>6878</v>
      </c>
      <c r="M570" s="5">
        <v>41913</v>
      </c>
      <c r="N570" s="6">
        <v>10</v>
      </c>
      <c r="O570" s="3" t="s">
        <v>64</v>
      </c>
      <c r="P570" s="8" t="s">
        <v>21</v>
      </c>
    </row>
    <row r="571" spans="1:16" x14ac:dyDescent="0.3">
      <c r="A571" t="s">
        <v>17</v>
      </c>
      <c r="B571" t="s">
        <v>33</v>
      </c>
      <c r="C571" s="3" t="s">
        <v>35</v>
      </c>
      <c r="D571" s="3" t="s">
        <v>9</v>
      </c>
      <c r="E571">
        <v>986</v>
      </c>
      <c r="F571" s="7">
        <v>120</v>
      </c>
      <c r="G571" s="7">
        <v>350</v>
      </c>
      <c r="H571" s="7">
        <v>345100</v>
      </c>
      <c r="I571" s="7">
        <v>41412</v>
      </c>
      <c r="J571" s="7">
        <v>303688</v>
      </c>
      <c r="K571" s="7">
        <v>256360</v>
      </c>
      <c r="L571" s="7">
        <v>47328</v>
      </c>
      <c r="M571" s="5">
        <v>41913</v>
      </c>
      <c r="N571" s="6">
        <v>10</v>
      </c>
      <c r="O571" s="3" t="s">
        <v>64</v>
      </c>
      <c r="P571" s="8" t="s">
        <v>21</v>
      </c>
    </row>
    <row r="572" spans="1:16" x14ac:dyDescent="0.3">
      <c r="A572" t="s">
        <v>17</v>
      </c>
      <c r="B572" t="s">
        <v>27</v>
      </c>
      <c r="C572" s="3" t="s">
        <v>35</v>
      </c>
      <c r="D572" s="3" t="s">
        <v>9</v>
      </c>
      <c r="E572">
        <v>905</v>
      </c>
      <c r="F572" s="7">
        <v>120</v>
      </c>
      <c r="G572" s="7">
        <v>20</v>
      </c>
      <c r="H572" s="7">
        <v>18100</v>
      </c>
      <c r="I572" s="7">
        <v>2172</v>
      </c>
      <c r="J572" s="7">
        <v>15928</v>
      </c>
      <c r="K572" s="7">
        <v>9050</v>
      </c>
      <c r="L572" s="7">
        <v>6878</v>
      </c>
      <c r="M572" s="5">
        <v>41913</v>
      </c>
      <c r="N572" s="6">
        <v>10</v>
      </c>
      <c r="O572" s="3" t="s">
        <v>64</v>
      </c>
      <c r="P572" s="8" t="s">
        <v>21</v>
      </c>
    </row>
    <row r="573" spans="1:16" x14ac:dyDescent="0.3">
      <c r="A573" t="s">
        <v>17</v>
      </c>
      <c r="B573" t="s">
        <v>33</v>
      </c>
      <c r="C573" s="3" t="s">
        <v>28</v>
      </c>
      <c r="D573" s="3" t="s">
        <v>9</v>
      </c>
      <c r="E573">
        <v>986</v>
      </c>
      <c r="F573" s="7">
        <v>250</v>
      </c>
      <c r="G573" s="7">
        <v>350</v>
      </c>
      <c r="H573" s="7">
        <v>345100</v>
      </c>
      <c r="I573" s="7">
        <v>41412</v>
      </c>
      <c r="J573" s="7">
        <v>303688</v>
      </c>
      <c r="K573" s="7">
        <v>256360</v>
      </c>
      <c r="L573" s="7">
        <v>47328</v>
      </c>
      <c r="M573" s="5">
        <v>41913</v>
      </c>
      <c r="N573" s="6">
        <v>10</v>
      </c>
      <c r="O573" s="3" t="s">
        <v>64</v>
      </c>
      <c r="P573" s="8" t="s">
        <v>21</v>
      </c>
    </row>
    <row r="574" spans="1:16" x14ac:dyDescent="0.3">
      <c r="A574" t="s">
        <v>17</v>
      </c>
      <c r="B574" t="s">
        <v>30</v>
      </c>
      <c r="C574" s="3" t="s">
        <v>34</v>
      </c>
      <c r="D574" s="3" t="s">
        <v>9</v>
      </c>
      <c r="E574">
        <v>2734</v>
      </c>
      <c r="F574" s="7">
        <v>260</v>
      </c>
      <c r="G574" s="7">
        <v>7</v>
      </c>
      <c r="H574" s="7">
        <v>19138</v>
      </c>
      <c r="I574" s="7">
        <v>2296.56</v>
      </c>
      <c r="J574" s="7">
        <v>16841.439999999999</v>
      </c>
      <c r="K574" s="7">
        <v>13670</v>
      </c>
      <c r="L574" s="7">
        <v>3171.4399999999987</v>
      </c>
      <c r="M574" s="5">
        <v>41913</v>
      </c>
      <c r="N574" s="6">
        <v>10</v>
      </c>
      <c r="O574" s="3" t="s">
        <v>64</v>
      </c>
      <c r="P574" s="8" t="s">
        <v>21</v>
      </c>
    </row>
    <row r="575" spans="1:16" x14ac:dyDescent="0.3">
      <c r="A575" t="s">
        <v>17</v>
      </c>
      <c r="B575" t="s">
        <v>30</v>
      </c>
      <c r="C575" s="3" t="s">
        <v>19</v>
      </c>
      <c r="D575" s="3" t="s">
        <v>9</v>
      </c>
      <c r="E575">
        <v>1249</v>
      </c>
      <c r="F575" s="7">
        <v>5</v>
      </c>
      <c r="G575" s="7">
        <v>20</v>
      </c>
      <c r="H575" s="7">
        <v>24980</v>
      </c>
      <c r="I575" s="7">
        <v>3247.4</v>
      </c>
      <c r="J575" s="7">
        <v>21732.6</v>
      </c>
      <c r="K575" s="7">
        <v>12490</v>
      </c>
      <c r="L575" s="7">
        <v>9242.5999999999985</v>
      </c>
      <c r="M575" s="5">
        <v>41913</v>
      </c>
      <c r="N575" s="6">
        <v>10</v>
      </c>
      <c r="O575" s="3" t="s">
        <v>64</v>
      </c>
      <c r="P575" s="8" t="s">
        <v>21</v>
      </c>
    </row>
    <row r="576" spans="1:16" x14ac:dyDescent="0.3">
      <c r="A576" t="s">
        <v>22</v>
      </c>
      <c r="B576" t="s">
        <v>30</v>
      </c>
      <c r="C576" s="3" t="s">
        <v>24</v>
      </c>
      <c r="D576" s="3" t="s">
        <v>9</v>
      </c>
      <c r="E576">
        <v>1565</v>
      </c>
      <c r="F576" s="7">
        <v>10</v>
      </c>
      <c r="G576" s="7">
        <v>15</v>
      </c>
      <c r="H576" s="7">
        <v>23475</v>
      </c>
      <c r="I576" s="7">
        <v>3051.75</v>
      </c>
      <c r="J576" s="7">
        <v>20423.25</v>
      </c>
      <c r="K576" s="7">
        <v>15650</v>
      </c>
      <c r="L576" s="7">
        <v>4773.25</v>
      </c>
      <c r="M576" s="5">
        <v>41913</v>
      </c>
      <c r="N576" s="6">
        <v>10</v>
      </c>
      <c r="O576" s="3" t="s">
        <v>64</v>
      </c>
      <c r="P576" s="8" t="s">
        <v>21</v>
      </c>
    </row>
    <row r="577" spans="1:16" x14ac:dyDescent="0.3">
      <c r="A577" t="s">
        <v>17</v>
      </c>
      <c r="B577" t="s">
        <v>30</v>
      </c>
      <c r="C577" s="3" t="s">
        <v>24</v>
      </c>
      <c r="D577" s="3" t="s">
        <v>9</v>
      </c>
      <c r="E577">
        <v>1249</v>
      </c>
      <c r="F577" s="7">
        <v>10</v>
      </c>
      <c r="G577" s="7">
        <v>20</v>
      </c>
      <c r="H577" s="7">
        <v>24980</v>
      </c>
      <c r="I577" s="7">
        <v>3247.4</v>
      </c>
      <c r="J577" s="7">
        <v>21732.6</v>
      </c>
      <c r="K577" s="7">
        <v>12490</v>
      </c>
      <c r="L577" s="7">
        <v>9242.5999999999985</v>
      </c>
      <c r="M577" s="5">
        <v>41913</v>
      </c>
      <c r="N577" s="6">
        <v>10</v>
      </c>
      <c r="O577" s="3" t="s">
        <v>64</v>
      </c>
      <c r="P577" s="8" t="s">
        <v>21</v>
      </c>
    </row>
    <row r="578" spans="1:16" x14ac:dyDescent="0.3">
      <c r="A578" t="s">
        <v>29</v>
      </c>
      <c r="B578" t="s">
        <v>27</v>
      </c>
      <c r="C578" s="3" t="s">
        <v>35</v>
      </c>
      <c r="D578" s="3" t="s">
        <v>9</v>
      </c>
      <c r="E578">
        <v>410</v>
      </c>
      <c r="F578" s="7">
        <v>120</v>
      </c>
      <c r="G578" s="7">
        <v>12</v>
      </c>
      <c r="H578" s="7">
        <v>4920</v>
      </c>
      <c r="I578" s="7">
        <v>639.6</v>
      </c>
      <c r="J578" s="7">
        <v>4280.3999999999996</v>
      </c>
      <c r="K578" s="7">
        <v>1230</v>
      </c>
      <c r="L578" s="7">
        <v>3050.3999999999996</v>
      </c>
      <c r="M578" s="5">
        <v>41913</v>
      </c>
      <c r="N578" s="6">
        <v>10</v>
      </c>
      <c r="O578" s="3" t="s">
        <v>64</v>
      </c>
      <c r="P578" s="8" t="s">
        <v>21</v>
      </c>
    </row>
    <row r="579" spans="1:16" x14ac:dyDescent="0.3">
      <c r="A579" t="s">
        <v>22</v>
      </c>
      <c r="B579" t="s">
        <v>30</v>
      </c>
      <c r="C579" s="3" t="s">
        <v>28</v>
      </c>
      <c r="D579" s="3" t="s">
        <v>9</v>
      </c>
      <c r="E579">
        <v>1565</v>
      </c>
      <c r="F579" s="7">
        <v>250</v>
      </c>
      <c r="G579" s="7">
        <v>15</v>
      </c>
      <c r="H579" s="7">
        <v>23475</v>
      </c>
      <c r="I579" s="7">
        <v>3051.75</v>
      </c>
      <c r="J579" s="7">
        <v>20423.25</v>
      </c>
      <c r="K579" s="7">
        <v>15650</v>
      </c>
      <c r="L579" s="7">
        <v>4773.25</v>
      </c>
      <c r="M579" s="5">
        <v>41913</v>
      </c>
      <c r="N579" s="6">
        <v>10</v>
      </c>
      <c r="O579" s="3" t="s">
        <v>64</v>
      </c>
      <c r="P579" s="8" t="s">
        <v>21</v>
      </c>
    </row>
    <row r="580" spans="1:16" x14ac:dyDescent="0.3">
      <c r="A580" t="s">
        <v>29</v>
      </c>
      <c r="B580" t="s">
        <v>27</v>
      </c>
      <c r="C580" s="3" t="s">
        <v>34</v>
      </c>
      <c r="D580" s="3" t="s">
        <v>9</v>
      </c>
      <c r="E580">
        <v>410</v>
      </c>
      <c r="F580" s="7">
        <v>260</v>
      </c>
      <c r="G580" s="7">
        <v>12</v>
      </c>
      <c r="H580" s="7">
        <v>4920</v>
      </c>
      <c r="I580" s="7">
        <v>639.6</v>
      </c>
      <c r="J580" s="7">
        <v>4280.3999999999996</v>
      </c>
      <c r="K580" s="7">
        <v>1230</v>
      </c>
      <c r="L580" s="7">
        <v>3050.3999999999996</v>
      </c>
      <c r="M580" s="5">
        <v>41913</v>
      </c>
      <c r="N580" s="6">
        <v>10</v>
      </c>
      <c r="O580" s="3" t="s">
        <v>64</v>
      </c>
      <c r="P580" s="8" t="s">
        <v>21</v>
      </c>
    </row>
    <row r="581" spans="1:16" x14ac:dyDescent="0.3">
      <c r="A581" t="s">
        <v>29</v>
      </c>
      <c r="B581" t="s">
        <v>23</v>
      </c>
      <c r="C581" s="3" t="s">
        <v>24</v>
      </c>
      <c r="D581" s="3" t="s">
        <v>9</v>
      </c>
      <c r="E581">
        <v>1393</v>
      </c>
      <c r="F581" s="7">
        <v>10</v>
      </c>
      <c r="G581" s="7">
        <v>12</v>
      </c>
      <c r="H581" s="7">
        <v>16716</v>
      </c>
      <c r="I581" s="7">
        <v>2340.2399999999998</v>
      </c>
      <c r="J581" s="7">
        <v>14375.76</v>
      </c>
      <c r="K581" s="7">
        <v>4179</v>
      </c>
      <c r="L581" s="7">
        <v>10196.76</v>
      </c>
      <c r="M581" s="5">
        <v>41913</v>
      </c>
      <c r="N581" s="6">
        <v>10</v>
      </c>
      <c r="O581" s="3" t="s">
        <v>64</v>
      </c>
      <c r="P581" s="8" t="s">
        <v>21</v>
      </c>
    </row>
    <row r="582" spans="1:16" x14ac:dyDescent="0.3">
      <c r="A582" t="s">
        <v>29</v>
      </c>
      <c r="B582" t="s">
        <v>23</v>
      </c>
      <c r="C582" s="3" t="s">
        <v>34</v>
      </c>
      <c r="D582" s="3" t="s">
        <v>9</v>
      </c>
      <c r="E582">
        <v>1393</v>
      </c>
      <c r="F582" s="7">
        <v>260</v>
      </c>
      <c r="G582" s="7">
        <v>12</v>
      </c>
      <c r="H582" s="7">
        <v>16716</v>
      </c>
      <c r="I582" s="7">
        <v>2340.2399999999998</v>
      </c>
      <c r="J582" s="7">
        <v>14375.76</v>
      </c>
      <c r="K582" s="7">
        <v>4179</v>
      </c>
      <c r="L582" s="7">
        <v>10196.76</v>
      </c>
      <c r="M582" s="5">
        <v>41913</v>
      </c>
      <c r="N582" s="6">
        <v>10</v>
      </c>
      <c r="O582" s="3" t="s">
        <v>64</v>
      </c>
      <c r="P582" s="8" t="s">
        <v>21</v>
      </c>
    </row>
    <row r="583" spans="1:16" x14ac:dyDescent="0.3">
      <c r="A583" t="s">
        <v>26</v>
      </c>
      <c r="B583" t="s">
        <v>30</v>
      </c>
      <c r="C583" s="3" t="s">
        <v>31</v>
      </c>
      <c r="D583" s="3" t="s">
        <v>9</v>
      </c>
      <c r="E583">
        <v>1496</v>
      </c>
      <c r="F583" s="7">
        <v>3</v>
      </c>
      <c r="G583" s="7">
        <v>300</v>
      </c>
      <c r="H583" s="7">
        <v>448800</v>
      </c>
      <c r="I583" s="7">
        <v>62832</v>
      </c>
      <c r="J583" s="7">
        <v>385968</v>
      </c>
      <c r="K583" s="7">
        <v>374000</v>
      </c>
      <c r="L583" s="7">
        <v>11968</v>
      </c>
      <c r="M583" s="5">
        <v>41913</v>
      </c>
      <c r="N583" s="6">
        <v>10</v>
      </c>
      <c r="O583" s="3" t="s">
        <v>64</v>
      </c>
      <c r="P583" s="8" t="s">
        <v>21</v>
      </c>
    </row>
    <row r="584" spans="1:16" x14ac:dyDescent="0.3">
      <c r="A584" t="s">
        <v>26</v>
      </c>
      <c r="B584" t="s">
        <v>33</v>
      </c>
      <c r="C584" s="3" t="s">
        <v>31</v>
      </c>
      <c r="D584" s="3" t="s">
        <v>9</v>
      </c>
      <c r="E584">
        <v>1010</v>
      </c>
      <c r="F584" s="7">
        <v>3</v>
      </c>
      <c r="G584" s="7">
        <v>300</v>
      </c>
      <c r="H584" s="7">
        <v>303000</v>
      </c>
      <c r="I584" s="7">
        <v>42420</v>
      </c>
      <c r="J584" s="7">
        <v>260580</v>
      </c>
      <c r="K584" s="7">
        <v>252500</v>
      </c>
      <c r="L584" s="7">
        <v>8080</v>
      </c>
      <c r="M584" s="5">
        <v>41913</v>
      </c>
      <c r="N584" s="6">
        <v>10</v>
      </c>
      <c r="O584" s="3" t="s">
        <v>64</v>
      </c>
      <c r="P584" s="8" t="s">
        <v>21</v>
      </c>
    </row>
    <row r="585" spans="1:16" x14ac:dyDescent="0.3">
      <c r="A585" t="s">
        <v>29</v>
      </c>
      <c r="B585" t="s">
        <v>33</v>
      </c>
      <c r="C585" s="3" t="s">
        <v>24</v>
      </c>
      <c r="D585" s="3" t="s">
        <v>9</v>
      </c>
      <c r="E585">
        <v>2914</v>
      </c>
      <c r="F585" s="7">
        <v>10</v>
      </c>
      <c r="G585" s="7">
        <v>12</v>
      </c>
      <c r="H585" s="7">
        <v>34968</v>
      </c>
      <c r="I585" s="7">
        <v>4895.5200000000004</v>
      </c>
      <c r="J585" s="7">
        <v>30072.48</v>
      </c>
      <c r="K585" s="7">
        <v>8742</v>
      </c>
      <c r="L585" s="7">
        <v>21330.48</v>
      </c>
      <c r="M585" s="5">
        <v>41913</v>
      </c>
      <c r="N585" s="6">
        <v>10</v>
      </c>
      <c r="O585" s="3" t="s">
        <v>64</v>
      </c>
      <c r="P585" s="8" t="s">
        <v>21</v>
      </c>
    </row>
    <row r="586" spans="1:16" x14ac:dyDescent="0.3">
      <c r="A586" t="s">
        <v>17</v>
      </c>
      <c r="B586" t="s">
        <v>23</v>
      </c>
      <c r="C586" s="3" t="s">
        <v>24</v>
      </c>
      <c r="D586" s="3" t="s">
        <v>9</v>
      </c>
      <c r="E586">
        <v>1731</v>
      </c>
      <c r="F586" s="7">
        <v>10</v>
      </c>
      <c r="G586" s="7">
        <v>7</v>
      </c>
      <c r="H586" s="7">
        <v>12117</v>
      </c>
      <c r="I586" s="7">
        <v>1696.38</v>
      </c>
      <c r="J586" s="7">
        <v>10420.619999999999</v>
      </c>
      <c r="K586" s="7">
        <v>8655</v>
      </c>
      <c r="L586" s="7">
        <v>1765.619999999999</v>
      </c>
      <c r="M586" s="5">
        <v>41913</v>
      </c>
      <c r="N586" s="6">
        <v>10</v>
      </c>
      <c r="O586" s="3" t="s">
        <v>64</v>
      </c>
      <c r="P586" s="8" t="s">
        <v>21</v>
      </c>
    </row>
    <row r="587" spans="1:16" x14ac:dyDescent="0.3">
      <c r="A587" t="s">
        <v>26</v>
      </c>
      <c r="B587" t="s">
        <v>30</v>
      </c>
      <c r="C587" s="3" t="s">
        <v>28</v>
      </c>
      <c r="D587" s="3" t="s">
        <v>9</v>
      </c>
      <c r="E587">
        <v>1496</v>
      </c>
      <c r="F587" s="7">
        <v>250</v>
      </c>
      <c r="G587" s="7">
        <v>300</v>
      </c>
      <c r="H587" s="7">
        <v>448800</v>
      </c>
      <c r="I587" s="7">
        <v>62832</v>
      </c>
      <c r="J587" s="7">
        <v>385968</v>
      </c>
      <c r="K587" s="7">
        <v>374000</v>
      </c>
      <c r="L587" s="7">
        <v>11968</v>
      </c>
      <c r="M587" s="5">
        <v>41913</v>
      </c>
      <c r="N587" s="6">
        <v>10</v>
      </c>
      <c r="O587" s="3" t="s">
        <v>64</v>
      </c>
      <c r="P587" s="8" t="s">
        <v>21</v>
      </c>
    </row>
    <row r="588" spans="1:16" x14ac:dyDescent="0.3">
      <c r="A588" t="s">
        <v>26</v>
      </c>
      <c r="B588" t="s">
        <v>33</v>
      </c>
      <c r="C588" s="3" t="s">
        <v>28</v>
      </c>
      <c r="D588" s="3" t="s">
        <v>9</v>
      </c>
      <c r="E588">
        <v>1010</v>
      </c>
      <c r="F588" s="7">
        <v>250</v>
      </c>
      <c r="G588" s="7">
        <v>300</v>
      </c>
      <c r="H588" s="7">
        <v>303000</v>
      </c>
      <c r="I588" s="7">
        <v>42420</v>
      </c>
      <c r="J588" s="7">
        <v>260580</v>
      </c>
      <c r="K588" s="7">
        <v>252500</v>
      </c>
      <c r="L588" s="7">
        <v>8080</v>
      </c>
      <c r="M588" s="5">
        <v>41913</v>
      </c>
      <c r="N588" s="6">
        <v>10</v>
      </c>
      <c r="O588" s="3" t="s">
        <v>64</v>
      </c>
      <c r="P588" s="8" t="s">
        <v>21</v>
      </c>
    </row>
    <row r="589" spans="1:16" x14ac:dyDescent="0.3">
      <c r="A589" t="s">
        <v>29</v>
      </c>
      <c r="B589" t="s">
        <v>33</v>
      </c>
      <c r="C589" s="3" t="s">
        <v>34</v>
      </c>
      <c r="D589" s="3" t="s">
        <v>9</v>
      </c>
      <c r="E589">
        <v>2914</v>
      </c>
      <c r="F589" s="7">
        <v>260</v>
      </c>
      <c r="G589" s="7">
        <v>12</v>
      </c>
      <c r="H589" s="7">
        <v>34968</v>
      </c>
      <c r="I589" s="7">
        <v>4895.5200000000004</v>
      </c>
      <c r="J589" s="7">
        <v>30072.48</v>
      </c>
      <c r="K589" s="7">
        <v>8742</v>
      </c>
      <c r="L589" s="7">
        <v>21330.48</v>
      </c>
      <c r="M589" s="5">
        <v>41913</v>
      </c>
      <c r="N589" s="6">
        <v>10</v>
      </c>
      <c r="O589" s="3" t="s">
        <v>64</v>
      </c>
      <c r="P589" s="8" t="s">
        <v>21</v>
      </c>
    </row>
    <row r="590" spans="1:16" x14ac:dyDescent="0.3">
      <c r="A590" t="s">
        <v>17</v>
      </c>
      <c r="B590" t="s">
        <v>23</v>
      </c>
      <c r="C590" s="3" t="s">
        <v>34</v>
      </c>
      <c r="D590" s="3" t="s">
        <v>9</v>
      </c>
      <c r="E590">
        <v>1731</v>
      </c>
      <c r="F590" s="7">
        <v>260</v>
      </c>
      <c r="G590" s="7">
        <v>7</v>
      </c>
      <c r="H590" s="7">
        <v>12117</v>
      </c>
      <c r="I590" s="7">
        <v>1696.38</v>
      </c>
      <c r="J590" s="7">
        <v>10420.619999999999</v>
      </c>
      <c r="K590" s="7">
        <v>8655</v>
      </c>
      <c r="L590" s="7">
        <v>1765.619999999999</v>
      </c>
      <c r="M590" s="5">
        <v>41913</v>
      </c>
      <c r="N590" s="6">
        <v>10</v>
      </c>
      <c r="O590" s="3" t="s">
        <v>64</v>
      </c>
      <c r="P590" s="8" t="s">
        <v>21</v>
      </c>
    </row>
    <row r="591" spans="1:16" x14ac:dyDescent="0.3">
      <c r="A591" t="s">
        <v>32</v>
      </c>
      <c r="B591" t="s">
        <v>18</v>
      </c>
      <c r="C591" s="3" t="s">
        <v>31</v>
      </c>
      <c r="D591" s="3" t="s">
        <v>9</v>
      </c>
      <c r="E591">
        <v>1085</v>
      </c>
      <c r="F591" s="7">
        <v>3</v>
      </c>
      <c r="G591" s="7">
        <v>125</v>
      </c>
      <c r="H591" s="7">
        <v>135625</v>
      </c>
      <c r="I591" s="7">
        <v>20343.75</v>
      </c>
      <c r="J591" s="7">
        <v>115281.25</v>
      </c>
      <c r="K591" s="7">
        <v>130200</v>
      </c>
      <c r="L591" s="7">
        <v>-14918.75</v>
      </c>
      <c r="M591" s="5">
        <v>41913</v>
      </c>
      <c r="N591" s="6">
        <v>10</v>
      </c>
      <c r="O591" s="3" t="s">
        <v>64</v>
      </c>
      <c r="P591" s="8" t="s">
        <v>21</v>
      </c>
    </row>
    <row r="592" spans="1:16" x14ac:dyDescent="0.3">
      <c r="A592" t="s">
        <v>26</v>
      </c>
      <c r="B592" t="s">
        <v>27</v>
      </c>
      <c r="C592" s="3" t="s">
        <v>19</v>
      </c>
      <c r="D592" s="3" t="s">
        <v>9</v>
      </c>
      <c r="E592">
        <v>546</v>
      </c>
      <c r="F592" s="7">
        <v>5</v>
      </c>
      <c r="G592" s="7">
        <v>300</v>
      </c>
      <c r="H592" s="7">
        <v>163800</v>
      </c>
      <c r="I592" s="7">
        <v>24570</v>
      </c>
      <c r="J592" s="7">
        <v>139230</v>
      </c>
      <c r="K592" s="7">
        <v>136500</v>
      </c>
      <c r="L592" s="7">
        <v>2730</v>
      </c>
      <c r="M592" s="5">
        <v>41913</v>
      </c>
      <c r="N592" s="6">
        <v>10</v>
      </c>
      <c r="O592" s="3" t="s">
        <v>64</v>
      </c>
      <c r="P592" s="8" t="s">
        <v>21</v>
      </c>
    </row>
    <row r="593" spans="1:16" x14ac:dyDescent="0.3">
      <c r="A593" t="s">
        <v>32</v>
      </c>
      <c r="B593" t="s">
        <v>18</v>
      </c>
      <c r="C593" s="3" t="s">
        <v>24</v>
      </c>
      <c r="D593" s="3" t="s">
        <v>9</v>
      </c>
      <c r="E593">
        <v>1085</v>
      </c>
      <c r="F593" s="7">
        <v>10</v>
      </c>
      <c r="G593" s="7">
        <v>125</v>
      </c>
      <c r="H593" s="7">
        <v>135625</v>
      </c>
      <c r="I593" s="7">
        <v>20343.75</v>
      </c>
      <c r="J593" s="7">
        <v>115281.25</v>
      </c>
      <c r="K593" s="7">
        <v>130200</v>
      </c>
      <c r="L593" s="7">
        <v>-14918.75</v>
      </c>
      <c r="M593" s="5">
        <v>41913</v>
      </c>
      <c r="N593" s="6">
        <v>10</v>
      </c>
      <c r="O593" s="3" t="s">
        <v>64</v>
      </c>
      <c r="P593" s="8" t="s">
        <v>21</v>
      </c>
    </row>
    <row r="594" spans="1:16" x14ac:dyDescent="0.3">
      <c r="A594" t="s">
        <v>22</v>
      </c>
      <c r="B594" t="s">
        <v>18</v>
      </c>
      <c r="C594" s="3" t="s">
        <v>24</v>
      </c>
      <c r="D594" s="3" t="s">
        <v>9</v>
      </c>
      <c r="E594">
        <v>1175</v>
      </c>
      <c r="F594" s="7">
        <v>10</v>
      </c>
      <c r="G594" s="7">
        <v>15</v>
      </c>
      <c r="H594" s="7">
        <v>17625</v>
      </c>
      <c r="I594" s="7">
        <v>2643.75</v>
      </c>
      <c r="J594" s="7">
        <v>14981.25</v>
      </c>
      <c r="K594" s="7">
        <v>11750</v>
      </c>
      <c r="L594" s="7">
        <v>3231.25</v>
      </c>
      <c r="M594" s="5">
        <v>41913</v>
      </c>
      <c r="N594" s="6">
        <v>10</v>
      </c>
      <c r="O594" s="3" t="s">
        <v>64</v>
      </c>
      <c r="P594" s="8" t="s">
        <v>21</v>
      </c>
    </row>
    <row r="595" spans="1:16" x14ac:dyDescent="0.3">
      <c r="A595" t="s">
        <v>22</v>
      </c>
      <c r="B595" t="s">
        <v>18</v>
      </c>
      <c r="C595" s="3" t="s">
        <v>28</v>
      </c>
      <c r="D595" s="3" t="s">
        <v>9</v>
      </c>
      <c r="E595">
        <v>1175</v>
      </c>
      <c r="F595" s="7">
        <v>250</v>
      </c>
      <c r="G595" s="7">
        <v>15</v>
      </c>
      <c r="H595" s="7">
        <v>17625</v>
      </c>
      <c r="I595" s="7">
        <v>2643.75</v>
      </c>
      <c r="J595" s="7">
        <v>14981.25</v>
      </c>
      <c r="K595" s="7">
        <v>11750</v>
      </c>
      <c r="L595" s="7">
        <v>3231.25</v>
      </c>
      <c r="M595" s="5">
        <v>41913</v>
      </c>
      <c r="N595" s="6">
        <v>10</v>
      </c>
      <c r="O595" s="3" t="s">
        <v>64</v>
      </c>
      <c r="P595" s="8" t="s">
        <v>21</v>
      </c>
    </row>
    <row r="596" spans="1:16" x14ac:dyDescent="0.3">
      <c r="A596" t="s">
        <v>26</v>
      </c>
      <c r="B596" t="s">
        <v>27</v>
      </c>
      <c r="C596" s="3" t="s">
        <v>34</v>
      </c>
      <c r="D596" s="3" t="s">
        <v>9</v>
      </c>
      <c r="E596">
        <v>546</v>
      </c>
      <c r="F596" s="7">
        <v>260</v>
      </c>
      <c r="G596" s="7">
        <v>300</v>
      </c>
      <c r="H596" s="7">
        <v>163800</v>
      </c>
      <c r="I596" s="7">
        <v>24570</v>
      </c>
      <c r="J596" s="7">
        <v>139230</v>
      </c>
      <c r="K596" s="7">
        <v>136500</v>
      </c>
      <c r="L596" s="7">
        <v>2730</v>
      </c>
      <c r="M596" s="5">
        <v>41913</v>
      </c>
      <c r="N596" s="6">
        <v>10</v>
      </c>
      <c r="O596" s="3" t="s">
        <v>64</v>
      </c>
      <c r="P596" s="8" t="s">
        <v>21</v>
      </c>
    </row>
    <row r="597" spans="1:16" x14ac:dyDescent="0.3">
      <c r="A597" t="s">
        <v>17</v>
      </c>
      <c r="B597" t="s">
        <v>23</v>
      </c>
      <c r="C597" s="3" t="s">
        <v>35</v>
      </c>
      <c r="D597" s="3" t="s">
        <v>7</v>
      </c>
      <c r="E597">
        <v>639</v>
      </c>
      <c r="F597" s="7">
        <v>120</v>
      </c>
      <c r="G597" s="7">
        <v>7</v>
      </c>
      <c r="H597" s="7">
        <v>4473</v>
      </c>
      <c r="I597" s="7">
        <v>44.73</v>
      </c>
      <c r="J597" s="7">
        <v>4428.2700000000004</v>
      </c>
      <c r="K597" s="7">
        <v>3195</v>
      </c>
      <c r="L597" s="7">
        <v>1233.2700000000004</v>
      </c>
      <c r="M597" s="5">
        <v>41944</v>
      </c>
      <c r="N597" s="6">
        <v>11</v>
      </c>
      <c r="O597" s="3" t="s">
        <v>62</v>
      </c>
      <c r="P597" s="8" t="s">
        <v>21</v>
      </c>
    </row>
    <row r="598" spans="1:16" x14ac:dyDescent="0.3">
      <c r="A598" t="s">
        <v>26</v>
      </c>
      <c r="B598" t="s">
        <v>33</v>
      </c>
      <c r="C598" s="3" t="s">
        <v>24</v>
      </c>
      <c r="D598" s="3" t="s">
        <v>7</v>
      </c>
      <c r="E598">
        <v>2905</v>
      </c>
      <c r="F598" s="7">
        <v>10</v>
      </c>
      <c r="G598" s="7">
        <v>300</v>
      </c>
      <c r="H598" s="7">
        <v>871500</v>
      </c>
      <c r="I598" s="7">
        <v>8715</v>
      </c>
      <c r="J598" s="7">
        <v>862785</v>
      </c>
      <c r="K598" s="7">
        <v>726250</v>
      </c>
      <c r="L598" s="7">
        <v>136535</v>
      </c>
      <c r="M598" s="5">
        <v>41944</v>
      </c>
      <c r="N598" s="6">
        <v>11</v>
      </c>
      <c r="O598" s="3" t="s">
        <v>62</v>
      </c>
      <c r="P598" s="8" t="s">
        <v>21</v>
      </c>
    </row>
    <row r="599" spans="1:16" x14ac:dyDescent="0.3">
      <c r="A599" t="s">
        <v>32</v>
      </c>
      <c r="B599" t="s">
        <v>23</v>
      </c>
      <c r="C599" s="3" t="s">
        <v>28</v>
      </c>
      <c r="D599" s="3" t="s">
        <v>7</v>
      </c>
      <c r="E599">
        <v>1744</v>
      </c>
      <c r="F599" s="7">
        <v>250</v>
      </c>
      <c r="G599" s="7">
        <v>125</v>
      </c>
      <c r="H599" s="7">
        <v>218000</v>
      </c>
      <c r="I599" s="7">
        <v>2180</v>
      </c>
      <c r="J599" s="7">
        <v>215820</v>
      </c>
      <c r="K599" s="7">
        <v>209280</v>
      </c>
      <c r="L599" s="7">
        <v>6540</v>
      </c>
      <c r="M599" s="5">
        <v>41944</v>
      </c>
      <c r="N599" s="6">
        <v>11</v>
      </c>
      <c r="O599" s="3" t="s">
        <v>62</v>
      </c>
      <c r="P599" s="8" t="s">
        <v>21</v>
      </c>
    </row>
    <row r="600" spans="1:16" x14ac:dyDescent="0.3">
      <c r="A600" t="s">
        <v>29</v>
      </c>
      <c r="B600" t="s">
        <v>27</v>
      </c>
      <c r="C600" s="3" t="s">
        <v>19</v>
      </c>
      <c r="D600" s="3" t="s">
        <v>7</v>
      </c>
      <c r="E600">
        <v>690</v>
      </c>
      <c r="F600" s="7">
        <v>5</v>
      </c>
      <c r="G600" s="7">
        <v>12</v>
      </c>
      <c r="H600" s="7">
        <v>8280</v>
      </c>
      <c r="I600" s="7">
        <v>165.6</v>
      </c>
      <c r="J600" s="7">
        <v>8114.4</v>
      </c>
      <c r="K600" s="7">
        <v>2070</v>
      </c>
      <c r="L600" s="7">
        <v>6044.4</v>
      </c>
      <c r="M600" s="5">
        <v>41944</v>
      </c>
      <c r="N600" s="6">
        <v>11</v>
      </c>
      <c r="O600" s="3" t="s">
        <v>62</v>
      </c>
      <c r="P600" s="8" t="s">
        <v>21</v>
      </c>
    </row>
    <row r="601" spans="1:16" x14ac:dyDescent="0.3">
      <c r="A601" t="s">
        <v>17</v>
      </c>
      <c r="B601" t="s">
        <v>33</v>
      </c>
      <c r="C601" s="3" t="s">
        <v>34</v>
      </c>
      <c r="D601" s="3" t="s">
        <v>7</v>
      </c>
      <c r="E601">
        <v>1236</v>
      </c>
      <c r="F601" s="7">
        <v>260</v>
      </c>
      <c r="G601" s="7">
        <v>20</v>
      </c>
      <c r="H601" s="7">
        <v>24720</v>
      </c>
      <c r="I601" s="7">
        <v>494.4</v>
      </c>
      <c r="J601" s="7">
        <v>24225.599999999999</v>
      </c>
      <c r="K601" s="7">
        <v>12360</v>
      </c>
      <c r="L601" s="7">
        <v>11865.599999999999</v>
      </c>
      <c r="M601" s="5">
        <v>41944</v>
      </c>
      <c r="N601" s="6">
        <v>11</v>
      </c>
      <c r="O601" s="3" t="s">
        <v>62</v>
      </c>
      <c r="P601" s="8" t="s">
        <v>21</v>
      </c>
    </row>
    <row r="602" spans="1:16" x14ac:dyDescent="0.3">
      <c r="A602" t="s">
        <v>17</v>
      </c>
      <c r="B602" t="s">
        <v>23</v>
      </c>
      <c r="C602" s="3" t="s">
        <v>34</v>
      </c>
      <c r="D602" s="3" t="s">
        <v>7</v>
      </c>
      <c r="E602">
        <v>941</v>
      </c>
      <c r="F602" s="7">
        <v>260</v>
      </c>
      <c r="G602" s="7">
        <v>20</v>
      </c>
      <c r="H602" s="7">
        <v>18820</v>
      </c>
      <c r="I602" s="7">
        <v>376.4</v>
      </c>
      <c r="J602" s="7">
        <v>18443.599999999999</v>
      </c>
      <c r="K602" s="7">
        <v>9410</v>
      </c>
      <c r="L602" s="7">
        <v>9033.5999999999985</v>
      </c>
      <c r="M602" s="5">
        <v>41944</v>
      </c>
      <c r="N602" s="6">
        <v>11</v>
      </c>
      <c r="O602" s="3" t="s">
        <v>62</v>
      </c>
      <c r="P602" s="8" t="s">
        <v>21</v>
      </c>
    </row>
    <row r="603" spans="1:16" x14ac:dyDescent="0.3">
      <c r="A603" t="s">
        <v>22</v>
      </c>
      <c r="B603" t="s">
        <v>27</v>
      </c>
      <c r="C603" s="3" t="s">
        <v>31</v>
      </c>
      <c r="D603" s="3" t="s">
        <v>8</v>
      </c>
      <c r="E603">
        <v>2791</v>
      </c>
      <c r="F603" s="7">
        <v>3</v>
      </c>
      <c r="G603" s="7">
        <v>15</v>
      </c>
      <c r="H603" s="7">
        <v>41865</v>
      </c>
      <c r="I603" s="7">
        <v>2093.25</v>
      </c>
      <c r="J603" s="7">
        <v>39771.75</v>
      </c>
      <c r="K603" s="7">
        <v>27910</v>
      </c>
      <c r="L603" s="7">
        <v>11861.75</v>
      </c>
      <c r="M603" s="5">
        <v>41944</v>
      </c>
      <c r="N603" s="6">
        <v>11</v>
      </c>
      <c r="O603" s="3" t="s">
        <v>62</v>
      </c>
      <c r="P603" s="8" t="s">
        <v>21</v>
      </c>
    </row>
    <row r="604" spans="1:16" x14ac:dyDescent="0.3">
      <c r="A604" t="s">
        <v>29</v>
      </c>
      <c r="B604" t="s">
        <v>18</v>
      </c>
      <c r="C604" s="3" t="s">
        <v>19</v>
      </c>
      <c r="D604" s="3" t="s">
        <v>8</v>
      </c>
      <c r="E604">
        <v>2342</v>
      </c>
      <c r="F604" s="7">
        <v>5</v>
      </c>
      <c r="G604" s="7">
        <v>12</v>
      </c>
      <c r="H604" s="7">
        <v>28104</v>
      </c>
      <c r="I604" s="7">
        <v>1405.2</v>
      </c>
      <c r="J604" s="7">
        <v>26698.799999999999</v>
      </c>
      <c r="K604" s="7">
        <v>7026</v>
      </c>
      <c r="L604" s="7">
        <v>19672.8</v>
      </c>
      <c r="M604" s="5">
        <v>41944</v>
      </c>
      <c r="N604" s="6">
        <v>11</v>
      </c>
      <c r="O604" s="3" t="s">
        <v>62</v>
      </c>
      <c r="P604" s="8" t="s">
        <v>21</v>
      </c>
    </row>
    <row r="605" spans="1:16" x14ac:dyDescent="0.3">
      <c r="A605" t="s">
        <v>22</v>
      </c>
      <c r="B605" t="s">
        <v>33</v>
      </c>
      <c r="C605" s="3" t="s">
        <v>31</v>
      </c>
      <c r="D605" s="3" t="s">
        <v>8</v>
      </c>
      <c r="E605">
        <v>2030</v>
      </c>
      <c r="F605" s="7">
        <v>3</v>
      </c>
      <c r="G605" s="7">
        <v>15</v>
      </c>
      <c r="H605" s="7">
        <v>30450</v>
      </c>
      <c r="I605" s="7">
        <v>1827</v>
      </c>
      <c r="J605" s="7">
        <v>28623</v>
      </c>
      <c r="K605" s="7">
        <v>20300</v>
      </c>
      <c r="L605" s="7">
        <v>8323</v>
      </c>
      <c r="M605" s="5">
        <v>41944</v>
      </c>
      <c r="N605" s="6">
        <v>11</v>
      </c>
      <c r="O605" s="3" t="s">
        <v>62</v>
      </c>
      <c r="P605" s="8" t="s">
        <v>21</v>
      </c>
    </row>
    <row r="606" spans="1:16" x14ac:dyDescent="0.3">
      <c r="A606" t="s">
        <v>29</v>
      </c>
      <c r="B606" t="s">
        <v>33</v>
      </c>
      <c r="C606" s="3" t="s">
        <v>19</v>
      </c>
      <c r="D606" s="3" t="s">
        <v>8</v>
      </c>
      <c r="E606">
        <v>2723</v>
      </c>
      <c r="F606" s="7">
        <v>5</v>
      </c>
      <c r="G606" s="7">
        <v>12</v>
      </c>
      <c r="H606" s="7">
        <v>32676</v>
      </c>
      <c r="I606" s="7">
        <v>1960.56</v>
      </c>
      <c r="J606" s="7">
        <v>30715.439999999999</v>
      </c>
      <c r="K606" s="7">
        <v>8169</v>
      </c>
      <c r="L606" s="7">
        <v>22546.44</v>
      </c>
      <c r="M606" s="5">
        <v>41944</v>
      </c>
      <c r="N606" s="6">
        <v>11</v>
      </c>
      <c r="O606" s="3" t="s">
        <v>62</v>
      </c>
      <c r="P606" s="8" t="s">
        <v>21</v>
      </c>
    </row>
    <row r="607" spans="1:16" x14ac:dyDescent="0.3">
      <c r="A607" t="s">
        <v>17</v>
      </c>
      <c r="B607" t="s">
        <v>27</v>
      </c>
      <c r="C607" s="3" t="s">
        <v>35</v>
      </c>
      <c r="D607" s="3" t="s">
        <v>8</v>
      </c>
      <c r="E607">
        <v>1333</v>
      </c>
      <c r="F607" s="7">
        <v>120</v>
      </c>
      <c r="G607" s="7">
        <v>7</v>
      </c>
      <c r="H607" s="7">
        <v>9331</v>
      </c>
      <c r="I607" s="7">
        <v>559.86</v>
      </c>
      <c r="J607" s="7">
        <v>8771.14</v>
      </c>
      <c r="K607" s="7">
        <v>6665</v>
      </c>
      <c r="L607" s="7">
        <v>2106.1399999999994</v>
      </c>
      <c r="M607" s="5">
        <v>41944</v>
      </c>
      <c r="N607" s="6">
        <v>11</v>
      </c>
      <c r="O607" s="3" t="s">
        <v>62</v>
      </c>
      <c r="P607" s="8" t="s">
        <v>21</v>
      </c>
    </row>
    <row r="608" spans="1:16" x14ac:dyDescent="0.3">
      <c r="A608" t="s">
        <v>29</v>
      </c>
      <c r="B608" t="s">
        <v>23</v>
      </c>
      <c r="C608" s="3" t="s">
        <v>19</v>
      </c>
      <c r="D608" s="3" t="s">
        <v>8</v>
      </c>
      <c r="E608">
        <v>2342</v>
      </c>
      <c r="F608" s="7">
        <v>5</v>
      </c>
      <c r="G608" s="7">
        <v>12</v>
      </c>
      <c r="H608" s="7">
        <v>28104</v>
      </c>
      <c r="I608" s="7">
        <v>1967.28</v>
      </c>
      <c r="J608" s="7">
        <v>26136.720000000001</v>
      </c>
      <c r="K608" s="7">
        <v>7026</v>
      </c>
      <c r="L608" s="7">
        <v>19110.72</v>
      </c>
      <c r="M608" s="5">
        <v>41944</v>
      </c>
      <c r="N608" s="6">
        <v>11</v>
      </c>
      <c r="O608" s="3" t="s">
        <v>62</v>
      </c>
      <c r="P608" s="8" t="s">
        <v>21</v>
      </c>
    </row>
    <row r="609" spans="1:16" x14ac:dyDescent="0.3">
      <c r="A609" t="s">
        <v>17</v>
      </c>
      <c r="B609" t="s">
        <v>33</v>
      </c>
      <c r="C609" s="3" t="s">
        <v>35</v>
      </c>
      <c r="D609" s="3" t="s">
        <v>8</v>
      </c>
      <c r="E609">
        <v>547</v>
      </c>
      <c r="F609" s="7">
        <v>120</v>
      </c>
      <c r="G609" s="7">
        <v>7</v>
      </c>
      <c r="H609" s="7">
        <v>3829</v>
      </c>
      <c r="I609" s="7">
        <v>268.02999999999997</v>
      </c>
      <c r="J609" s="7">
        <v>3560.9700000000003</v>
      </c>
      <c r="K609" s="7">
        <v>2735</v>
      </c>
      <c r="L609" s="7">
        <v>825.97000000000025</v>
      </c>
      <c r="M609" s="5">
        <v>41944</v>
      </c>
      <c r="N609" s="6">
        <v>11</v>
      </c>
      <c r="O609" s="3" t="s">
        <v>62</v>
      </c>
      <c r="P609" s="8" t="s">
        <v>21</v>
      </c>
    </row>
    <row r="610" spans="1:16" x14ac:dyDescent="0.3">
      <c r="A610" t="s">
        <v>17</v>
      </c>
      <c r="B610" t="s">
        <v>30</v>
      </c>
      <c r="C610" s="3" t="s">
        <v>34</v>
      </c>
      <c r="D610" s="3" t="s">
        <v>8</v>
      </c>
      <c r="E610">
        <v>1118</v>
      </c>
      <c r="F610" s="7">
        <v>260</v>
      </c>
      <c r="G610" s="7">
        <v>20</v>
      </c>
      <c r="H610" s="7">
        <v>22360</v>
      </c>
      <c r="I610" s="7">
        <v>1565.2</v>
      </c>
      <c r="J610" s="7">
        <v>20794.8</v>
      </c>
      <c r="K610" s="7">
        <v>11180</v>
      </c>
      <c r="L610" s="7">
        <v>9614.7999999999993</v>
      </c>
      <c r="M610" s="5">
        <v>41944</v>
      </c>
      <c r="N610" s="6">
        <v>11</v>
      </c>
      <c r="O610" s="3" t="s">
        <v>62</v>
      </c>
      <c r="P610" s="8" t="s">
        <v>21</v>
      </c>
    </row>
    <row r="611" spans="1:16" x14ac:dyDescent="0.3">
      <c r="A611" t="s">
        <v>22</v>
      </c>
      <c r="B611" t="s">
        <v>23</v>
      </c>
      <c r="C611" s="3" t="s">
        <v>31</v>
      </c>
      <c r="D611" s="3" t="s">
        <v>8</v>
      </c>
      <c r="E611">
        <v>490</v>
      </c>
      <c r="F611" s="7">
        <v>3</v>
      </c>
      <c r="G611" s="7">
        <v>15</v>
      </c>
      <c r="H611" s="7">
        <v>7350</v>
      </c>
      <c r="I611" s="7">
        <v>588</v>
      </c>
      <c r="J611" s="7">
        <v>6762</v>
      </c>
      <c r="K611" s="7">
        <v>4900</v>
      </c>
      <c r="L611" s="7">
        <v>1862</v>
      </c>
      <c r="M611" s="5">
        <v>41944</v>
      </c>
      <c r="N611" s="6">
        <v>11</v>
      </c>
      <c r="O611" s="3" t="s">
        <v>62</v>
      </c>
      <c r="P611" s="8" t="s">
        <v>21</v>
      </c>
    </row>
    <row r="612" spans="1:16" x14ac:dyDescent="0.3">
      <c r="A612" t="s">
        <v>17</v>
      </c>
      <c r="B612" t="s">
        <v>18</v>
      </c>
      <c r="C612" s="3" t="s">
        <v>34</v>
      </c>
      <c r="D612" s="3" t="s">
        <v>8</v>
      </c>
      <c r="E612">
        <v>1520</v>
      </c>
      <c r="F612" s="7">
        <v>260</v>
      </c>
      <c r="G612" s="7">
        <v>20</v>
      </c>
      <c r="H612" s="7">
        <v>30400</v>
      </c>
      <c r="I612" s="7">
        <v>2432</v>
      </c>
      <c r="J612" s="7">
        <v>27968</v>
      </c>
      <c r="K612" s="7">
        <v>15200</v>
      </c>
      <c r="L612" s="7">
        <v>12768</v>
      </c>
      <c r="M612" s="5">
        <v>41944</v>
      </c>
      <c r="N612" s="6">
        <v>11</v>
      </c>
      <c r="O612" s="3" t="s">
        <v>62</v>
      </c>
      <c r="P612" s="8" t="s">
        <v>21</v>
      </c>
    </row>
    <row r="613" spans="1:16" x14ac:dyDescent="0.3">
      <c r="A613" t="s">
        <v>29</v>
      </c>
      <c r="B613" t="s">
        <v>30</v>
      </c>
      <c r="C613" s="3" t="s">
        <v>19</v>
      </c>
      <c r="D613" s="3" t="s">
        <v>8</v>
      </c>
      <c r="E613">
        <v>2321</v>
      </c>
      <c r="F613" s="7">
        <v>5</v>
      </c>
      <c r="G613" s="7">
        <v>12</v>
      </c>
      <c r="H613" s="7">
        <v>27852</v>
      </c>
      <c r="I613" s="7">
        <v>2506.6799999999998</v>
      </c>
      <c r="J613" s="7">
        <v>25345.32</v>
      </c>
      <c r="K613" s="7">
        <v>6963</v>
      </c>
      <c r="L613" s="7">
        <v>18382.32</v>
      </c>
      <c r="M613" s="5">
        <v>41944</v>
      </c>
      <c r="N613" s="6">
        <v>11</v>
      </c>
      <c r="O613" s="3" t="s">
        <v>62</v>
      </c>
      <c r="P613" s="8" t="s">
        <v>21</v>
      </c>
    </row>
    <row r="614" spans="1:16" x14ac:dyDescent="0.3">
      <c r="A614" t="s">
        <v>26</v>
      </c>
      <c r="B614" t="s">
        <v>23</v>
      </c>
      <c r="C614" s="3" t="s">
        <v>24</v>
      </c>
      <c r="D614" s="3" t="s">
        <v>8</v>
      </c>
      <c r="E614">
        <v>1324</v>
      </c>
      <c r="F614" s="7">
        <v>10</v>
      </c>
      <c r="G614" s="7">
        <v>300</v>
      </c>
      <c r="H614" s="7">
        <v>397200</v>
      </c>
      <c r="I614" s="7">
        <v>35748</v>
      </c>
      <c r="J614" s="7">
        <v>361452</v>
      </c>
      <c r="K614" s="7">
        <v>331000</v>
      </c>
      <c r="L614" s="7">
        <v>30452</v>
      </c>
      <c r="M614" s="5">
        <v>41944</v>
      </c>
      <c r="N614" s="6">
        <v>11</v>
      </c>
      <c r="O614" s="3" t="s">
        <v>62</v>
      </c>
      <c r="P614" s="8" t="s">
        <v>21</v>
      </c>
    </row>
    <row r="615" spans="1:16" x14ac:dyDescent="0.3">
      <c r="A615" t="s">
        <v>32</v>
      </c>
      <c r="B615" t="s">
        <v>27</v>
      </c>
      <c r="C615" s="3" t="s">
        <v>28</v>
      </c>
      <c r="D615" s="3" t="s">
        <v>8</v>
      </c>
      <c r="E615">
        <v>877</v>
      </c>
      <c r="F615" s="7">
        <v>250</v>
      </c>
      <c r="G615" s="7">
        <v>125</v>
      </c>
      <c r="H615" s="7">
        <v>109625</v>
      </c>
      <c r="I615" s="7">
        <v>9866.25</v>
      </c>
      <c r="J615" s="7">
        <v>99758.75</v>
      </c>
      <c r="K615" s="7">
        <v>105240</v>
      </c>
      <c r="L615" s="7">
        <v>-5481.25</v>
      </c>
      <c r="M615" s="5">
        <v>41944</v>
      </c>
      <c r="N615" s="6">
        <v>11</v>
      </c>
      <c r="O615" s="3" t="s">
        <v>62</v>
      </c>
      <c r="P615" s="8" t="s">
        <v>21</v>
      </c>
    </row>
    <row r="616" spans="1:16" x14ac:dyDescent="0.3">
      <c r="A616" t="s">
        <v>17</v>
      </c>
      <c r="B616" t="s">
        <v>27</v>
      </c>
      <c r="C616" s="3" t="s">
        <v>34</v>
      </c>
      <c r="D616" s="3" t="s">
        <v>8</v>
      </c>
      <c r="E616">
        <v>1694</v>
      </c>
      <c r="F616" s="7">
        <v>260</v>
      </c>
      <c r="G616" s="7">
        <v>20</v>
      </c>
      <c r="H616" s="7">
        <v>33880</v>
      </c>
      <c r="I616" s="7">
        <v>3049.2</v>
      </c>
      <c r="J616" s="7">
        <v>30830.799999999999</v>
      </c>
      <c r="K616" s="7">
        <v>16940</v>
      </c>
      <c r="L616" s="7">
        <v>13890.8</v>
      </c>
      <c r="M616" s="5">
        <v>41944</v>
      </c>
      <c r="N616" s="6">
        <v>11</v>
      </c>
      <c r="O616" s="3" t="s">
        <v>62</v>
      </c>
      <c r="P616" s="8" t="s">
        <v>21</v>
      </c>
    </row>
    <row r="617" spans="1:16" x14ac:dyDescent="0.3">
      <c r="A617" t="s">
        <v>17</v>
      </c>
      <c r="B617" t="s">
        <v>18</v>
      </c>
      <c r="C617" s="3" t="s">
        <v>35</v>
      </c>
      <c r="D617" s="3" t="s">
        <v>9</v>
      </c>
      <c r="E617">
        <v>2665</v>
      </c>
      <c r="F617" s="7">
        <v>120</v>
      </c>
      <c r="G617" s="7">
        <v>7</v>
      </c>
      <c r="H617" s="7">
        <v>18655</v>
      </c>
      <c r="I617" s="7">
        <v>1865.5</v>
      </c>
      <c r="J617" s="7">
        <v>16789.5</v>
      </c>
      <c r="K617" s="7">
        <v>13325</v>
      </c>
      <c r="L617" s="7">
        <v>3464.5</v>
      </c>
      <c r="M617" s="5">
        <v>41944</v>
      </c>
      <c r="N617" s="6">
        <v>11</v>
      </c>
      <c r="O617" s="3" t="s">
        <v>62</v>
      </c>
      <c r="P617" s="8" t="s">
        <v>21</v>
      </c>
    </row>
    <row r="618" spans="1:16" x14ac:dyDescent="0.3">
      <c r="A618" t="s">
        <v>32</v>
      </c>
      <c r="B618" t="s">
        <v>30</v>
      </c>
      <c r="C618" s="3" t="s">
        <v>28</v>
      </c>
      <c r="D618" s="3" t="s">
        <v>9</v>
      </c>
      <c r="E618">
        <v>2529</v>
      </c>
      <c r="F618" s="7">
        <v>250</v>
      </c>
      <c r="G618" s="7">
        <v>125</v>
      </c>
      <c r="H618" s="7">
        <v>316125</v>
      </c>
      <c r="I618" s="7">
        <v>31612.5</v>
      </c>
      <c r="J618" s="7">
        <v>284512.5</v>
      </c>
      <c r="K618" s="7">
        <v>303480</v>
      </c>
      <c r="L618" s="7">
        <v>-18967.5</v>
      </c>
      <c r="M618" s="5">
        <v>41944</v>
      </c>
      <c r="N618" s="6">
        <v>11</v>
      </c>
      <c r="O618" s="3" t="s">
        <v>62</v>
      </c>
      <c r="P618" s="8" t="s">
        <v>21</v>
      </c>
    </row>
    <row r="619" spans="1:16" x14ac:dyDescent="0.3">
      <c r="A619" t="s">
        <v>26</v>
      </c>
      <c r="B619" t="s">
        <v>30</v>
      </c>
      <c r="C619" s="3" t="s">
        <v>24</v>
      </c>
      <c r="D619" s="3" t="s">
        <v>9</v>
      </c>
      <c r="E619">
        <v>1366</v>
      </c>
      <c r="F619" s="7">
        <v>10</v>
      </c>
      <c r="G619" s="7">
        <v>300</v>
      </c>
      <c r="H619" s="7">
        <v>409800</v>
      </c>
      <c r="I619" s="7">
        <v>45078</v>
      </c>
      <c r="J619" s="7">
        <v>364722</v>
      </c>
      <c r="K619" s="7">
        <v>341500</v>
      </c>
      <c r="L619" s="7">
        <v>23222</v>
      </c>
      <c r="M619" s="5">
        <v>41944</v>
      </c>
      <c r="N619" s="6">
        <v>11</v>
      </c>
      <c r="O619" s="3" t="s">
        <v>62</v>
      </c>
      <c r="P619" s="8" t="s">
        <v>21</v>
      </c>
    </row>
    <row r="620" spans="1:16" x14ac:dyDescent="0.3">
      <c r="A620" t="s">
        <v>17</v>
      </c>
      <c r="B620" t="s">
        <v>30</v>
      </c>
      <c r="C620" s="3" t="s">
        <v>35</v>
      </c>
      <c r="D620" s="3" t="s">
        <v>9</v>
      </c>
      <c r="E620">
        <v>1808</v>
      </c>
      <c r="F620" s="7">
        <v>120</v>
      </c>
      <c r="G620" s="7">
        <v>7</v>
      </c>
      <c r="H620" s="7">
        <v>12656</v>
      </c>
      <c r="I620" s="7">
        <v>1392.16</v>
      </c>
      <c r="J620" s="7">
        <v>11263.84</v>
      </c>
      <c r="K620" s="7">
        <v>9040</v>
      </c>
      <c r="L620" s="7">
        <v>2223.84</v>
      </c>
      <c r="M620" s="5">
        <v>41944</v>
      </c>
      <c r="N620" s="6">
        <v>11</v>
      </c>
      <c r="O620" s="3" t="s">
        <v>62</v>
      </c>
      <c r="P620" s="8" t="s">
        <v>21</v>
      </c>
    </row>
    <row r="621" spans="1:16" x14ac:dyDescent="0.3">
      <c r="A621" t="s">
        <v>22</v>
      </c>
      <c r="B621" t="s">
        <v>30</v>
      </c>
      <c r="C621" s="3" t="s">
        <v>31</v>
      </c>
      <c r="D621" s="3" t="s">
        <v>9</v>
      </c>
      <c r="E621">
        <v>2689</v>
      </c>
      <c r="F621" s="7">
        <v>3</v>
      </c>
      <c r="G621" s="7">
        <v>15</v>
      </c>
      <c r="H621" s="7">
        <v>40335</v>
      </c>
      <c r="I621" s="7">
        <v>4840.2</v>
      </c>
      <c r="J621" s="7">
        <v>35494.800000000003</v>
      </c>
      <c r="K621" s="7">
        <v>26890</v>
      </c>
      <c r="L621" s="7">
        <v>8604.8000000000029</v>
      </c>
      <c r="M621" s="5">
        <v>41944</v>
      </c>
      <c r="N621" s="6">
        <v>11</v>
      </c>
      <c r="O621" s="3" t="s">
        <v>62</v>
      </c>
      <c r="P621" s="8" t="s">
        <v>21</v>
      </c>
    </row>
    <row r="622" spans="1:16" x14ac:dyDescent="0.3">
      <c r="A622" t="s">
        <v>17</v>
      </c>
      <c r="B622" t="s">
        <v>23</v>
      </c>
      <c r="C622" s="3" t="s">
        <v>24</v>
      </c>
      <c r="D622" s="3" t="s">
        <v>9</v>
      </c>
      <c r="E622">
        <v>1594</v>
      </c>
      <c r="F622" s="7">
        <v>10</v>
      </c>
      <c r="G622" s="7">
        <v>350</v>
      </c>
      <c r="H622" s="7">
        <v>557900</v>
      </c>
      <c r="I622" s="7">
        <v>66948</v>
      </c>
      <c r="J622" s="7">
        <v>490952</v>
      </c>
      <c r="K622" s="7">
        <v>414440</v>
      </c>
      <c r="L622" s="7">
        <v>76512</v>
      </c>
      <c r="M622" s="5">
        <v>41944</v>
      </c>
      <c r="N622" s="6">
        <v>11</v>
      </c>
      <c r="O622" s="3" t="s">
        <v>62</v>
      </c>
      <c r="P622" s="8" t="s">
        <v>21</v>
      </c>
    </row>
    <row r="623" spans="1:16" x14ac:dyDescent="0.3">
      <c r="A623" t="s">
        <v>26</v>
      </c>
      <c r="B623" t="s">
        <v>18</v>
      </c>
      <c r="C623" s="3" t="s">
        <v>24</v>
      </c>
      <c r="D623" s="3" t="s">
        <v>9</v>
      </c>
      <c r="E623">
        <v>1359</v>
      </c>
      <c r="F623" s="7">
        <v>10</v>
      </c>
      <c r="G623" s="7">
        <v>300</v>
      </c>
      <c r="H623" s="7">
        <v>407700</v>
      </c>
      <c r="I623" s="7">
        <v>48924</v>
      </c>
      <c r="J623" s="7">
        <v>358776</v>
      </c>
      <c r="K623" s="7">
        <v>339750</v>
      </c>
      <c r="L623" s="7">
        <v>19026</v>
      </c>
      <c r="M623" s="5">
        <v>41944</v>
      </c>
      <c r="N623" s="6">
        <v>11</v>
      </c>
      <c r="O623" s="3" t="s">
        <v>62</v>
      </c>
      <c r="P623" s="8" t="s">
        <v>21</v>
      </c>
    </row>
    <row r="624" spans="1:16" x14ac:dyDescent="0.3">
      <c r="A624" t="s">
        <v>26</v>
      </c>
      <c r="B624" t="s">
        <v>27</v>
      </c>
      <c r="C624" s="3" t="s">
        <v>24</v>
      </c>
      <c r="D624" s="3" t="s">
        <v>9</v>
      </c>
      <c r="E624">
        <v>2150</v>
      </c>
      <c r="F624" s="7">
        <v>10</v>
      </c>
      <c r="G624" s="7">
        <v>300</v>
      </c>
      <c r="H624" s="7">
        <v>645000</v>
      </c>
      <c r="I624" s="7">
        <v>77400</v>
      </c>
      <c r="J624" s="7">
        <v>567600</v>
      </c>
      <c r="K624" s="7">
        <v>537500</v>
      </c>
      <c r="L624" s="7">
        <v>30100</v>
      </c>
      <c r="M624" s="5">
        <v>41944</v>
      </c>
      <c r="N624" s="6">
        <v>11</v>
      </c>
      <c r="O624" s="3" t="s">
        <v>62</v>
      </c>
      <c r="P624" s="8" t="s">
        <v>21</v>
      </c>
    </row>
    <row r="625" spans="1:16" x14ac:dyDescent="0.3">
      <c r="A625" t="s">
        <v>17</v>
      </c>
      <c r="B625" t="s">
        <v>27</v>
      </c>
      <c r="C625" s="3" t="s">
        <v>24</v>
      </c>
      <c r="D625" s="3" t="s">
        <v>9</v>
      </c>
      <c r="E625">
        <v>1197</v>
      </c>
      <c r="F625" s="7">
        <v>10</v>
      </c>
      <c r="G625" s="7">
        <v>350</v>
      </c>
      <c r="H625" s="7">
        <v>418950</v>
      </c>
      <c r="I625" s="7">
        <v>50274</v>
      </c>
      <c r="J625" s="7">
        <v>368676</v>
      </c>
      <c r="K625" s="7">
        <v>311220</v>
      </c>
      <c r="L625" s="7">
        <v>57456</v>
      </c>
      <c r="M625" s="5">
        <v>41944</v>
      </c>
      <c r="N625" s="6">
        <v>11</v>
      </c>
      <c r="O625" s="3" t="s">
        <v>62</v>
      </c>
      <c r="P625" s="8" t="s">
        <v>21</v>
      </c>
    </row>
    <row r="626" spans="1:16" x14ac:dyDescent="0.3">
      <c r="A626" t="s">
        <v>32</v>
      </c>
      <c r="B626" t="s">
        <v>33</v>
      </c>
      <c r="C626" s="3" t="s">
        <v>28</v>
      </c>
      <c r="D626" s="3" t="s">
        <v>9</v>
      </c>
      <c r="E626">
        <v>2387</v>
      </c>
      <c r="F626" s="7">
        <v>250</v>
      </c>
      <c r="G626" s="7">
        <v>125</v>
      </c>
      <c r="H626" s="7">
        <v>298375</v>
      </c>
      <c r="I626" s="7">
        <v>35805</v>
      </c>
      <c r="J626" s="7">
        <v>262570</v>
      </c>
      <c r="K626" s="7">
        <v>286440</v>
      </c>
      <c r="L626" s="7">
        <v>-23870</v>
      </c>
      <c r="M626" s="5">
        <v>41944</v>
      </c>
      <c r="N626" s="6">
        <v>11</v>
      </c>
      <c r="O626" s="3" t="s">
        <v>62</v>
      </c>
      <c r="P626" s="8" t="s">
        <v>21</v>
      </c>
    </row>
    <row r="627" spans="1:16" x14ac:dyDescent="0.3">
      <c r="A627" t="s">
        <v>17</v>
      </c>
      <c r="B627" t="s">
        <v>18</v>
      </c>
      <c r="C627" s="3" t="s">
        <v>24</v>
      </c>
      <c r="D627" s="3" t="s">
        <v>9</v>
      </c>
      <c r="E627">
        <v>357</v>
      </c>
      <c r="F627" s="7">
        <v>10</v>
      </c>
      <c r="G627" s="7">
        <v>350</v>
      </c>
      <c r="H627" s="7">
        <v>124950</v>
      </c>
      <c r="I627" s="7">
        <v>16243.5</v>
      </c>
      <c r="J627" s="7">
        <v>108706.5</v>
      </c>
      <c r="K627" s="7">
        <v>92820</v>
      </c>
      <c r="L627" s="7">
        <v>15886.5</v>
      </c>
      <c r="M627" s="5">
        <v>41944</v>
      </c>
      <c r="N627" s="6">
        <v>11</v>
      </c>
      <c r="O627" s="3" t="s">
        <v>62</v>
      </c>
      <c r="P627" s="8" t="s">
        <v>21</v>
      </c>
    </row>
    <row r="628" spans="1:16" x14ac:dyDescent="0.3">
      <c r="A628" t="s">
        <v>22</v>
      </c>
      <c r="B628" t="s">
        <v>18</v>
      </c>
      <c r="C628" s="3" t="s">
        <v>31</v>
      </c>
      <c r="D628" s="3" t="s">
        <v>9</v>
      </c>
      <c r="E628">
        <v>1513</v>
      </c>
      <c r="F628" s="7">
        <v>3</v>
      </c>
      <c r="G628" s="7">
        <v>15</v>
      </c>
      <c r="H628" s="7">
        <v>22695</v>
      </c>
      <c r="I628" s="7">
        <v>3177.3</v>
      </c>
      <c r="J628" s="7">
        <v>19517.7</v>
      </c>
      <c r="K628" s="7">
        <v>15130</v>
      </c>
      <c r="L628" s="7">
        <v>4387.7000000000007</v>
      </c>
      <c r="M628" s="5">
        <v>41944</v>
      </c>
      <c r="N628" s="6">
        <v>11</v>
      </c>
      <c r="O628" s="3" t="s">
        <v>62</v>
      </c>
      <c r="P628" s="8" t="s">
        <v>21</v>
      </c>
    </row>
    <row r="629" spans="1:16" x14ac:dyDescent="0.3">
      <c r="A629" t="s">
        <v>17</v>
      </c>
      <c r="B629" t="s">
        <v>30</v>
      </c>
      <c r="C629" s="3" t="s">
        <v>24</v>
      </c>
      <c r="D629" s="3" t="s">
        <v>9</v>
      </c>
      <c r="E629">
        <v>700</v>
      </c>
      <c r="F629" s="7">
        <v>10</v>
      </c>
      <c r="G629" s="7">
        <v>350</v>
      </c>
      <c r="H629" s="7">
        <v>245000</v>
      </c>
      <c r="I629" s="7">
        <v>34300</v>
      </c>
      <c r="J629" s="7">
        <v>210700</v>
      </c>
      <c r="K629" s="7">
        <v>182000</v>
      </c>
      <c r="L629" s="7">
        <v>28700</v>
      </c>
      <c r="M629" s="5">
        <v>41944</v>
      </c>
      <c r="N629" s="6">
        <v>11</v>
      </c>
      <c r="O629" s="3" t="s">
        <v>62</v>
      </c>
      <c r="P629" s="8" t="s">
        <v>21</v>
      </c>
    </row>
    <row r="630" spans="1:16" x14ac:dyDescent="0.3">
      <c r="A630" t="s">
        <v>17</v>
      </c>
      <c r="B630" t="s">
        <v>33</v>
      </c>
      <c r="C630" s="3" t="s">
        <v>24</v>
      </c>
      <c r="D630" s="3" t="s">
        <v>9</v>
      </c>
      <c r="E630">
        <v>1177</v>
      </c>
      <c r="F630" s="7">
        <v>10</v>
      </c>
      <c r="G630" s="7">
        <v>350</v>
      </c>
      <c r="H630" s="7">
        <v>411950</v>
      </c>
      <c r="I630" s="7">
        <v>57673</v>
      </c>
      <c r="J630" s="7">
        <v>354277</v>
      </c>
      <c r="K630" s="7">
        <v>306020</v>
      </c>
      <c r="L630" s="7">
        <v>48257</v>
      </c>
      <c r="M630" s="5">
        <v>41944</v>
      </c>
      <c r="N630" s="6">
        <v>11</v>
      </c>
      <c r="O630" s="3" t="s">
        <v>62</v>
      </c>
      <c r="P630" s="8" t="s">
        <v>21</v>
      </c>
    </row>
    <row r="631" spans="1:16" x14ac:dyDescent="0.3">
      <c r="A631" t="s">
        <v>32</v>
      </c>
      <c r="B631" t="s">
        <v>18</v>
      </c>
      <c r="C631" s="3" t="s">
        <v>28</v>
      </c>
      <c r="D631" s="3" t="s">
        <v>9</v>
      </c>
      <c r="E631">
        <v>552</v>
      </c>
      <c r="F631" s="7">
        <v>250</v>
      </c>
      <c r="G631" s="7">
        <v>125</v>
      </c>
      <c r="H631" s="7">
        <v>69000</v>
      </c>
      <c r="I631" s="7">
        <v>10350</v>
      </c>
      <c r="J631" s="7">
        <v>58650</v>
      </c>
      <c r="K631" s="7">
        <v>66240</v>
      </c>
      <c r="L631" s="7">
        <v>-7590</v>
      </c>
      <c r="M631" s="5">
        <v>41944</v>
      </c>
      <c r="N631" s="6">
        <v>11</v>
      </c>
      <c r="O631" s="3" t="s">
        <v>62</v>
      </c>
      <c r="P631" s="8" t="s">
        <v>21</v>
      </c>
    </row>
    <row r="632" spans="1:16" x14ac:dyDescent="0.3">
      <c r="A632" t="s">
        <v>17</v>
      </c>
      <c r="B632" t="s">
        <v>18</v>
      </c>
      <c r="C632" s="3" t="s">
        <v>31</v>
      </c>
      <c r="D632" s="3" t="s">
        <v>20</v>
      </c>
      <c r="E632">
        <v>1513</v>
      </c>
      <c r="F632" s="7">
        <v>3</v>
      </c>
      <c r="G632" s="7">
        <v>350</v>
      </c>
      <c r="H632" s="7">
        <v>529550</v>
      </c>
      <c r="I632" s="7">
        <v>0</v>
      </c>
      <c r="J632" s="7">
        <v>529550</v>
      </c>
      <c r="K632" s="7">
        <v>393380</v>
      </c>
      <c r="L632" s="7">
        <v>136170</v>
      </c>
      <c r="M632" s="5">
        <v>41974</v>
      </c>
      <c r="N632" s="6">
        <v>12</v>
      </c>
      <c r="O632" s="3" t="s">
        <v>57</v>
      </c>
      <c r="P632" s="8" t="s">
        <v>21</v>
      </c>
    </row>
    <row r="633" spans="1:16" x14ac:dyDescent="0.3">
      <c r="A633" t="s">
        <v>22</v>
      </c>
      <c r="B633" t="s">
        <v>33</v>
      </c>
      <c r="C633" s="3" t="s">
        <v>19</v>
      </c>
      <c r="D633" s="3" t="s">
        <v>20</v>
      </c>
      <c r="E633">
        <v>615</v>
      </c>
      <c r="F633" s="7">
        <v>5</v>
      </c>
      <c r="G633" s="7">
        <v>15</v>
      </c>
      <c r="H633" s="7">
        <v>9225</v>
      </c>
      <c r="I633" s="7">
        <v>0</v>
      </c>
      <c r="J633" s="7">
        <v>9225</v>
      </c>
      <c r="K633" s="7">
        <v>6150</v>
      </c>
      <c r="L633" s="7">
        <v>3075</v>
      </c>
      <c r="M633" s="5">
        <v>41974</v>
      </c>
      <c r="N633" s="6">
        <v>12</v>
      </c>
      <c r="O633" s="3" t="s">
        <v>57</v>
      </c>
      <c r="P633" s="8" t="s">
        <v>21</v>
      </c>
    </row>
    <row r="634" spans="1:16" x14ac:dyDescent="0.3">
      <c r="A634" t="s">
        <v>17</v>
      </c>
      <c r="B634" t="s">
        <v>30</v>
      </c>
      <c r="C634" s="3" t="s">
        <v>24</v>
      </c>
      <c r="D634" s="3" t="s">
        <v>20</v>
      </c>
      <c r="E634">
        <v>1817</v>
      </c>
      <c r="F634" s="7">
        <v>10</v>
      </c>
      <c r="G634" s="7">
        <v>20</v>
      </c>
      <c r="H634" s="7">
        <v>36340</v>
      </c>
      <c r="I634" s="7">
        <v>0</v>
      </c>
      <c r="J634" s="7">
        <v>36340</v>
      </c>
      <c r="K634" s="7">
        <v>18170</v>
      </c>
      <c r="L634" s="7">
        <v>18170</v>
      </c>
      <c r="M634" s="5">
        <v>41974</v>
      </c>
      <c r="N634" s="6">
        <v>12</v>
      </c>
      <c r="O634" s="3" t="s">
        <v>57</v>
      </c>
      <c r="P634" s="8" t="s">
        <v>21</v>
      </c>
    </row>
    <row r="635" spans="1:16" x14ac:dyDescent="0.3">
      <c r="A635" t="s">
        <v>17</v>
      </c>
      <c r="B635" t="s">
        <v>18</v>
      </c>
      <c r="C635" s="3" t="s">
        <v>24</v>
      </c>
      <c r="D635" s="3" t="s">
        <v>20</v>
      </c>
      <c r="E635">
        <v>1513</v>
      </c>
      <c r="F635" s="7">
        <v>10</v>
      </c>
      <c r="G635" s="7">
        <v>350</v>
      </c>
      <c r="H635" s="7">
        <v>529550</v>
      </c>
      <c r="I635" s="7">
        <v>0</v>
      </c>
      <c r="J635" s="7">
        <v>529550</v>
      </c>
      <c r="K635" s="7">
        <v>393380</v>
      </c>
      <c r="L635" s="7">
        <v>136170</v>
      </c>
      <c r="M635" s="5">
        <v>41974</v>
      </c>
      <c r="N635" s="6">
        <v>12</v>
      </c>
      <c r="O635" s="3" t="s">
        <v>57</v>
      </c>
      <c r="P635" s="8" t="s">
        <v>21</v>
      </c>
    </row>
    <row r="636" spans="1:16" x14ac:dyDescent="0.3">
      <c r="A636" t="s">
        <v>17</v>
      </c>
      <c r="B636" t="s">
        <v>30</v>
      </c>
      <c r="C636" s="3" t="s">
        <v>28</v>
      </c>
      <c r="D636" s="3" t="s">
        <v>20</v>
      </c>
      <c r="E636">
        <v>1817</v>
      </c>
      <c r="F636" s="7">
        <v>250</v>
      </c>
      <c r="G636" s="7">
        <v>20</v>
      </c>
      <c r="H636" s="7">
        <v>36340</v>
      </c>
      <c r="I636" s="7">
        <v>0</v>
      </c>
      <c r="J636" s="7">
        <v>36340</v>
      </c>
      <c r="K636" s="7">
        <v>18170</v>
      </c>
      <c r="L636" s="7">
        <v>18170</v>
      </c>
      <c r="M636" s="5">
        <v>41974</v>
      </c>
      <c r="N636" s="6">
        <v>12</v>
      </c>
      <c r="O636" s="3" t="s">
        <v>57</v>
      </c>
      <c r="P636" s="8" t="s">
        <v>21</v>
      </c>
    </row>
    <row r="637" spans="1:16" x14ac:dyDescent="0.3">
      <c r="A637" t="s">
        <v>22</v>
      </c>
      <c r="B637" t="s">
        <v>33</v>
      </c>
      <c r="C637" s="3" t="s">
        <v>34</v>
      </c>
      <c r="D637" s="3" t="s">
        <v>20</v>
      </c>
      <c r="E637">
        <v>615</v>
      </c>
      <c r="F637" s="7">
        <v>260</v>
      </c>
      <c r="G637" s="7">
        <v>15</v>
      </c>
      <c r="H637" s="7">
        <v>9225</v>
      </c>
      <c r="I637" s="7">
        <v>0</v>
      </c>
      <c r="J637" s="7">
        <v>9225</v>
      </c>
      <c r="K637" s="7">
        <v>6150</v>
      </c>
      <c r="L637" s="7">
        <v>3075</v>
      </c>
      <c r="M637" s="5">
        <v>41974</v>
      </c>
      <c r="N637" s="6">
        <v>12</v>
      </c>
      <c r="O637" s="3" t="s">
        <v>57</v>
      </c>
      <c r="P637" s="8" t="s">
        <v>21</v>
      </c>
    </row>
    <row r="638" spans="1:16" x14ac:dyDescent="0.3">
      <c r="A638" t="s">
        <v>17</v>
      </c>
      <c r="B638" t="s">
        <v>23</v>
      </c>
      <c r="C638" s="3" t="s">
        <v>31</v>
      </c>
      <c r="D638" s="3" t="s">
        <v>7</v>
      </c>
      <c r="E638">
        <v>2155</v>
      </c>
      <c r="F638" s="7">
        <v>3</v>
      </c>
      <c r="G638" s="7">
        <v>350</v>
      </c>
      <c r="H638" s="7">
        <v>754250</v>
      </c>
      <c r="I638" s="7">
        <v>7542.5</v>
      </c>
      <c r="J638" s="7">
        <v>746707.5</v>
      </c>
      <c r="K638" s="7">
        <v>560300</v>
      </c>
      <c r="L638" s="7">
        <v>186407.5</v>
      </c>
      <c r="M638" s="5">
        <v>41974</v>
      </c>
      <c r="N638" s="6">
        <v>12</v>
      </c>
      <c r="O638" s="3" t="s">
        <v>57</v>
      </c>
      <c r="P638" s="8" t="s">
        <v>21</v>
      </c>
    </row>
    <row r="639" spans="1:16" x14ac:dyDescent="0.3">
      <c r="A639" t="s">
        <v>17</v>
      </c>
      <c r="B639" t="s">
        <v>23</v>
      </c>
      <c r="C639" s="3" t="s">
        <v>24</v>
      </c>
      <c r="D639" s="3" t="s">
        <v>7</v>
      </c>
      <c r="E639">
        <v>2155</v>
      </c>
      <c r="F639" s="7">
        <v>10</v>
      </c>
      <c r="G639" s="7">
        <v>350</v>
      </c>
      <c r="H639" s="7">
        <v>754250</v>
      </c>
      <c r="I639" s="7">
        <v>7542.5</v>
      </c>
      <c r="J639" s="7">
        <v>746707.5</v>
      </c>
      <c r="K639" s="7">
        <v>560300</v>
      </c>
      <c r="L639" s="7">
        <v>186407.5</v>
      </c>
      <c r="M639" s="5">
        <v>41974</v>
      </c>
      <c r="N639" s="6">
        <v>12</v>
      </c>
      <c r="O639" s="3" t="s">
        <v>57</v>
      </c>
      <c r="P639" s="8" t="s">
        <v>21</v>
      </c>
    </row>
    <row r="640" spans="1:16" x14ac:dyDescent="0.3">
      <c r="A640" t="s">
        <v>17</v>
      </c>
      <c r="B640" t="s">
        <v>30</v>
      </c>
      <c r="C640" s="3" t="s">
        <v>31</v>
      </c>
      <c r="D640" s="3" t="s">
        <v>7</v>
      </c>
      <c r="E640">
        <v>2852</v>
      </c>
      <c r="F640" s="7">
        <v>3</v>
      </c>
      <c r="G640" s="7">
        <v>350</v>
      </c>
      <c r="H640" s="7">
        <v>998200</v>
      </c>
      <c r="I640" s="7">
        <v>19964</v>
      </c>
      <c r="J640" s="7">
        <v>978236</v>
      </c>
      <c r="K640" s="7">
        <v>741520</v>
      </c>
      <c r="L640" s="7">
        <v>236716</v>
      </c>
      <c r="M640" s="5">
        <v>41974</v>
      </c>
      <c r="N640" s="6">
        <v>12</v>
      </c>
      <c r="O640" s="3" t="s">
        <v>57</v>
      </c>
      <c r="P640" s="8" t="s">
        <v>21</v>
      </c>
    </row>
    <row r="641" spans="1:16" x14ac:dyDescent="0.3">
      <c r="A641" t="s">
        <v>26</v>
      </c>
      <c r="B641" t="s">
        <v>30</v>
      </c>
      <c r="C641" s="3" t="s">
        <v>24</v>
      </c>
      <c r="D641" s="3" t="s">
        <v>7</v>
      </c>
      <c r="E641">
        <v>1916</v>
      </c>
      <c r="F641" s="7">
        <v>10</v>
      </c>
      <c r="G641" s="7">
        <v>300</v>
      </c>
      <c r="H641" s="7">
        <v>574800</v>
      </c>
      <c r="I641" s="7">
        <v>11496</v>
      </c>
      <c r="J641" s="7">
        <v>563304</v>
      </c>
      <c r="K641" s="7">
        <v>479000</v>
      </c>
      <c r="L641" s="7">
        <v>84304</v>
      </c>
      <c r="M641" s="5">
        <v>41974</v>
      </c>
      <c r="N641" s="6">
        <v>12</v>
      </c>
      <c r="O641" s="3" t="s">
        <v>57</v>
      </c>
      <c r="P641" s="8" t="s">
        <v>21</v>
      </c>
    </row>
    <row r="642" spans="1:16" x14ac:dyDescent="0.3">
      <c r="A642" t="s">
        <v>17</v>
      </c>
      <c r="B642" t="s">
        <v>30</v>
      </c>
      <c r="C642" s="3" t="s">
        <v>24</v>
      </c>
      <c r="D642" s="3" t="s">
        <v>7</v>
      </c>
      <c r="E642">
        <v>2852</v>
      </c>
      <c r="F642" s="7">
        <v>10</v>
      </c>
      <c r="G642" s="7">
        <v>350</v>
      </c>
      <c r="H642" s="7">
        <v>998200</v>
      </c>
      <c r="I642" s="7">
        <v>19964</v>
      </c>
      <c r="J642" s="7">
        <v>978236</v>
      </c>
      <c r="K642" s="7">
        <v>741520</v>
      </c>
      <c r="L642" s="7">
        <v>236716</v>
      </c>
      <c r="M642" s="5">
        <v>41974</v>
      </c>
      <c r="N642" s="6">
        <v>12</v>
      </c>
      <c r="O642" s="3" t="s">
        <v>57</v>
      </c>
      <c r="P642" s="8" t="s">
        <v>21</v>
      </c>
    </row>
    <row r="643" spans="1:16" x14ac:dyDescent="0.3">
      <c r="A643" t="s">
        <v>32</v>
      </c>
      <c r="B643" t="s">
        <v>30</v>
      </c>
      <c r="C643" s="3" t="s">
        <v>24</v>
      </c>
      <c r="D643" s="3" t="s">
        <v>7</v>
      </c>
      <c r="E643">
        <v>2729</v>
      </c>
      <c r="F643" s="7">
        <v>10</v>
      </c>
      <c r="G643" s="7">
        <v>125</v>
      </c>
      <c r="H643" s="7">
        <v>341125</v>
      </c>
      <c r="I643" s="7">
        <v>6822.5</v>
      </c>
      <c r="J643" s="7">
        <v>334302.5</v>
      </c>
      <c r="K643" s="7">
        <v>327480</v>
      </c>
      <c r="L643" s="7">
        <v>6822.5</v>
      </c>
      <c r="M643" s="5">
        <v>41974</v>
      </c>
      <c r="N643" s="6">
        <v>12</v>
      </c>
      <c r="O643" s="3" t="s">
        <v>57</v>
      </c>
      <c r="P643" s="8" t="s">
        <v>21</v>
      </c>
    </row>
    <row r="644" spans="1:16" x14ac:dyDescent="0.3">
      <c r="A644" t="s">
        <v>29</v>
      </c>
      <c r="B644" t="s">
        <v>23</v>
      </c>
      <c r="C644" s="3" t="s">
        <v>24</v>
      </c>
      <c r="D644" s="3" t="s">
        <v>7</v>
      </c>
      <c r="E644">
        <v>1055</v>
      </c>
      <c r="F644" s="7">
        <v>10</v>
      </c>
      <c r="G644" s="7">
        <v>12</v>
      </c>
      <c r="H644" s="7">
        <v>12660</v>
      </c>
      <c r="I644" s="7">
        <v>253.2</v>
      </c>
      <c r="J644" s="7">
        <v>12406.8</v>
      </c>
      <c r="K644" s="7">
        <v>3165</v>
      </c>
      <c r="L644" s="7">
        <v>9241.7999999999993</v>
      </c>
      <c r="M644" s="5">
        <v>41974</v>
      </c>
      <c r="N644" s="6">
        <v>12</v>
      </c>
      <c r="O644" s="3" t="s">
        <v>57</v>
      </c>
      <c r="P644" s="8" t="s">
        <v>21</v>
      </c>
    </row>
    <row r="645" spans="1:16" x14ac:dyDescent="0.3">
      <c r="A645" t="s">
        <v>29</v>
      </c>
      <c r="B645" t="s">
        <v>27</v>
      </c>
      <c r="C645" s="3" t="s">
        <v>24</v>
      </c>
      <c r="D645" s="3" t="s">
        <v>7</v>
      </c>
      <c r="E645">
        <v>1084</v>
      </c>
      <c r="F645" s="7">
        <v>10</v>
      </c>
      <c r="G645" s="7">
        <v>12</v>
      </c>
      <c r="H645" s="7">
        <v>13008</v>
      </c>
      <c r="I645" s="7">
        <v>260.16000000000003</v>
      </c>
      <c r="J645" s="7">
        <v>12747.84</v>
      </c>
      <c r="K645" s="7">
        <v>3252</v>
      </c>
      <c r="L645" s="7">
        <v>9495.84</v>
      </c>
      <c r="M645" s="5">
        <v>41974</v>
      </c>
      <c r="N645" s="6">
        <v>12</v>
      </c>
      <c r="O645" s="3" t="s">
        <v>57</v>
      </c>
      <c r="P645" s="8" t="s">
        <v>21</v>
      </c>
    </row>
    <row r="646" spans="1:16" x14ac:dyDescent="0.3">
      <c r="A646" t="s">
        <v>29</v>
      </c>
      <c r="B646" t="s">
        <v>23</v>
      </c>
      <c r="C646" s="3" t="s">
        <v>35</v>
      </c>
      <c r="D646" s="3" t="s">
        <v>7</v>
      </c>
      <c r="E646">
        <v>1055</v>
      </c>
      <c r="F646" s="7">
        <v>120</v>
      </c>
      <c r="G646" s="7">
        <v>12</v>
      </c>
      <c r="H646" s="7">
        <v>12660</v>
      </c>
      <c r="I646" s="7">
        <v>253.2</v>
      </c>
      <c r="J646" s="7">
        <v>12406.8</v>
      </c>
      <c r="K646" s="7">
        <v>3165</v>
      </c>
      <c r="L646" s="7">
        <v>9241.7999999999993</v>
      </c>
      <c r="M646" s="5">
        <v>41974</v>
      </c>
      <c r="N646" s="6">
        <v>12</v>
      </c>
      <c r="O646" s="3" t="s">
        <v>57</v>
      </c>
      <c r="P646" s="8" t="s">
        <v>21</v>
      </c>
    </row>
    <row r="647" spans="1:16" x14ac:dyDescent="0.3">
      <c r="A647" t="s">
        <v>29</v>
      </c>
      <c r="B647" t="s">
        <v>27</v>
      </c>
      <c r="C647" s="3" t="s">
        <v>35</v>
      </c>
      <c r="D647" s="3" t="s">
        <v>7</v>
      </c>
      <c r="E647">
        <v>1084</v>
      </c>
      <c r="F647" s="7">
        <v>120</v>
      </c>
      <c r="G647" s="7">
        <v>12</v>
      </c>
      <c r="H647" s="7">
        <v>13008</v>
      </c>
      <c r="I647" s="7">
        <v>260.16000000000003</v>
      </c>
      <c r="J647" s="7">
        <v>12747.84</v>
      </c>
      <c r="K647" s="7">
        <v>3252</v>
      </c>
      <c r="L647" s="7">
        <v>9495.84</v>
      </c>
      <c r="M647" s="5">
        <v>41974</v>
      </c>
      <c r="N647" s="6">
        <v>12</v>
      </c>
      <c r="O647" s="3" t="s">
        <v>57</v>
      </c>
      <c r="P647" s="8" t="s">
        <v>21</v>
      </c>
    </row>
    <row r="648" spans="1:16" x14ac:dyDescent="0.3">
      <c r="A648" t="s">
        <v>32</v>
      </c>
      <c r="B648" t="s">
        <v>30</v>
      </c>
      <c r="C648" s="3" t="s">
        <v>28</v>
      </c>
      <c r="D648" s="3" t="s">
        <v>7</v>
      </c>
      <c r="E648">
        <v>2729</v>
      </c>
      <c r="F648" s="7">
        <v>250</v>
      </c>
      <c r="G648" s="7">
        <v>125</v>
      </c>
      <c r="H648" s="7">
        <v>341125</v>
      </c>
      <c r="I648" s="7">
        <v>6822.5</v>
      </c>
      <c r="J648" s="7">
        <v>334302.5</v>
      </c>
      <c r="K648" s="7">
        <v>327480</v>
      </c>
      <c r="L648" s="7">
        <v>6822.5</v>
      </c>
      <c r="M648" s="5">
        <v>41974</v>
      </c>
      <c r="N648" s="6">
        <v>12</v>
      </c>
      <c r="O648" s="3" t="s">
        <v>57</v>
      </c>
      <c r="P648" s="8" t="s">
        <v>21</v>
      </c>
    </row>
    <row r="649" spans="1:16" x14ac:dyDescent="0.3">
      <c r="A649" t="s">
        <v>26</v>
      </c>
      <c r="B649" t="s">
        <v>30</v>
      </c>
      <c r="C649" s="3" t="s">
        <v>34</v>
      </c>
      <c r="D649" s="3" t="s">
        <v>7</v>
      </c>
      <c r="E649">
        <v>1916</v>
      </c>
      <c r="F649" s="7">
        <v>260</v>
      </c>
      <c r="G649" s="7">
        <v>300</v>
      </c>
      <c r="H649" s="7">
        <v>574800</v>
      </c>
      <c r="I649" s="7">
        <v>11496</v>
      </c>
      <c r="J649" s="7">
        <v>563304</v>
      </c>
      <c r="K649" s="7">
        <v>479000</v>
      </c>
      <c r="L649" s="7">
        <v>84304</v>
      </c>
      <c r="M649" s="5">
        <v>41974</v>
      </c>
      <c r="N649" s="6">
        <v>12</v>
      </c>
      <c r="O649" s="3" t="s">
        <v>57</v>
      </c>
      <c r="P649" s="8" t="s">
        <v>21</v>
      </c>
    </row>
    <row r="650" spans="1:16" x14ac:dyDescent="0.3">
      <c r="A650" t="s">
        <v>32</v>
      </c>
      <c r="B650" t="s">
        <v>23</v>
      </c>
      <c r="C650" s="3" t="s">
        <v>19</v>
      </c>
      <c r="D650" s="3" t="s">
        <v>7</v>
      </c>
      <c r="E650">
        <v>1287</v>
      </c>
      <c r="F650" s="7">
        <v>5</v>
      </c>
      <c r="G650" s="7">
        <v>125</v>
      </c>
      <c r="H650" s="7">
        <v>160875</v>
      </c>
      <c r="I650" s="7">
        <v>4826.25</v>
      </c>
      <c r="J650" s="7">
        <v>156048.75</v>
      </c>
      <c r="K650" s="7">
        <v>154440</v>
      </c>
      <c r="L650" s="7">
        <v>1608.75</v>
      </c>
      <c r="M650" s="5">
        <v>41974</v>
      </c>
      <c r="N650" s="6">
        <v>12</v>
      </c>
      <c r="O650" s="3" t="s">
        <v>57</v>
      </c>
      <c r="P650" s="8" t="s">
        <v>21</v>
      </c>
    </row>
    <row r="651" spans="1:16" x14ac:dyDescent="0.3">
      <c r="A651" t="s">
        <v>32</v>
      </c>
      <c r="B651" t="s">
        <v>18</v>
      </c>
      <c r="C651" s="3" t="s">
        <v>19</v>
      </c>
      <c r="D651" s="3" t="s">
        <v>7</v>
      </c>
      <c r="E651">
        <v>1706</v>
      </c>
      <c r="F651" s="7">
        <v>5</v>
      </c>
      <c r="G651" s="7">
        <v>125</v>
      </c>
      <c r="H651" s="7">
        <v>213250</v>
      </c>
      <c r="I651" s="7">
        <v>6397.5</v>
      </c>
      <c r="J651" s="7">
        <v>206852.5</v>
      </c>
      <c r="K651" s="7">
        <v>204720</v>
      </c>
      <c r="L651" s="7">
        <v>2132.5</v>
      </c>
      <c r="M651" s="5">
        <v>41974</v>
      </c>
      <c r="N651" s="6">
        <v>12</v>
      </c>
      <c r="O651" s="3" t="s">
        <v>57</v>
      </c>
      <c r="P651" s="8" t="s">
        <v>21</v>
      </c>
    </row>
    <row r="652" spans="1:16" x14ac:dyDescent="0.3">
      <c r="A652" t="s">
        <v>32</v>
      </c>
      <c r="B652" t="s">
        <v>23</v>
      </c>
      <c r="C652" s="3" t="s">
        <v>24</v>
      </c>
      <c r="D652" s="3" t="s">
        <v>7</v>
      </c>
      <c r="E652">
        <v>1287</v>
      </c>
      <c r="F652" s="7">
        <v>10</v>
      </c>
      <c r="G652" s="7">
        <v>125</v>
      </c>
      <c r="H652" s="7">
        <v>160875</v>
      </c>
      <c r="I652" s="7">
        <v>4826.25</v>
      </c>
      <c r="J652" s="7">
        <v>156048.75</v>
      </c>
      <c r="K652" s="7">
        <v>154440</v>
      </c>
      <c r="L652" s="7">
        <v>1608.75</v>
      </c>
      <c r="M652" s="5">
        <v>41974</v>
      </c>
      <c r="N652" s="6">
        <v>12</v>
      </c>
      <c r="O652" s="3" t="s">
        <v>57</v>
      </c>
      <c r="P652" s="8" t="s">
        <v>21</v>
      </c>
    </row>
    <row r="653" spans="1:16" x14ac:dyDescent="0.3">
      <c r="A653" t="s">
        <v>32</v>
      </c>
      <c r="B653" t="s">
        <v>18</v>
      </c>
      <c r="C653" s="3" t="s">
        <v>24</v>
      </c>
      <c r="D653" s="3" t="s">
        <v>7</v>
      </c>
      <c r="E653">
        <v>1706</v>
      </c>
      <c r="F653" s="7">
        <v>10</v>
      </c>
      <c r="G653" s="7">
        <v>125</v>
      </c>
      <c r="H653" s="7">
        <v>213250</v>
      </c>
      <c r="I653" s="7">
        <v>6397.5</v>
      </c>
      <c r="J653" s="7">
        <v>206852.5</v>
      </c>
      <c r="K653" s="7">
        <v>204720</v>
      </c>
      <c r="L653" s="7">
        <v>2132.5</v>
      </c>
      <c r="M653" s="5">
        <v>41974</v>
      </c>
      <c r="N653" s="6">
        <v>12</v>
      </c>
      <c r="O653" s="3" t="s">
        <v>57</v>
      </c>
      <c r="P653" s="8" t="s">
        <v>21</v>
      </c>
    </row>
    <row r="654" spans="1:16" x14ac:dyDescent="0.3">
      <c r="A654" t="s">
        <v>17</v>
      </c>
      <c r="B654" t="s">
        <v>33</v>
      </c>
      <c r="C654" s="3" t="s">
        <v>31</v>
      </c>
      <c r="D654" s="3" t="s">
        <v>7</v>
      </c>
      <c r="E654">
        <v>274</v>
      </c>
      <c r="F654" s="7">
        <v>3</v>
      </c>
      <c r="G654" s="7">
        <v>350</v>
      </c>
      <c r="H654" s="7">
        <v>95900</v>
      </c>
      <c r="I654" s="7">
        <v>3836</v>
      </c>
      <c r="J654" s="7">
        <v>92064</v>
      </c>
      <c r="K654" s="7">
        <v>71240</v>
      </c>
      <c r="L654" s="7">
        <v>20824</v>
      </c>
      <c r="M654" s="5">
        <v>41974</v>
      </c>
      <c r="N654" s="6">
        <v>12</v>
      </c>
      <c r="O654" s="3" t="s">
        <v>57</v>
      </c>
      <c r="P654" s="8" t="s">
        <v>21</v>
      </c>
    </row>
    <row r="655" spans="1:16" x14ac:dyDescent="0.3">
      <c r="A655" t="s">
        <v>32</v>
      </c>
      <c r="B655" t="s">
        <v>27</v>
      </c>
      <c r="C655" s="3" t="s">
        <v>19</v>
      </c>
      <c r="D655" s="3" t="s">
        <v>7</v>
      </c>
      <c r="E655">
        <v>1138</v>
      </c>
      <c r="F655" s="7">
        <v>5</v>
      </c>
      <c r="G655" s="7">
        <v>125</v>
      </c>
      <c r="H655" s="7">
        <v>142250</v>
      </c>
      <c r="I655" s="7">
        <v>5690</v>
      </c>
      <c r="J655" s="7">
        <v>136560</v>
      </c>
      <c r="K655" s="7">
        <v>136560</v>
      </c>
      <c r="L655" s="7">
        <v>0</v>
      </c>
      <c r="M655" s="5">
        <v>41974</v>
      </c>
      <c r="N655" s="6">
        <v>12</v>
      </c>
      <c r="O655" s="3" t="s">
        <v>57</v>
      </c>
      <c r="P655" s="8" t="s">
        <v>21</v>
      </c>
    </row>
    <row r="656" spans="1:16" x14ac:dyDescent="0.3">
      <c r="A656" t="s">
        <v>17</v>
      </c>
      <c r="B656" t="s">
        <v>33</v>
      </c>
      <c r="C656" s="3" t="s">
        <v>24</v>
      </c>
      <c r="D656" s="3" t="s">
        <v>7</v>
      </c>
      <c r="E656">
        <v>274</v>
      </c>
      <c r="F656" s="7">
        <v>10</v>
      </c>
      <c r="G656" s="7">
        <v>350</v>
      </c>
      <c r="H656" s="7">
        <v>95900</v>
      </c>
      <c r="I656" s="7">
        <v>3836</v>
      </c>
      <c r="J656" s="7">
        <v>92064</v>
      </c>
      <c r="K656" s="7">
        <v>71240</v>
      </c>
      <c r="L656" s="7">
        <v>20824</v>
      </c>
      <c r="M656" s="5">
        <v>41974</v>
      </c>
      <c r="N656" s="6">
        <v>12</v>
      </c>
      <c r="O656" s="3" t="s">
        <v>57</v>
      </c>
      <c r="P656" s="8" t="s">
        <v>21</v>
      </c>
    </row>
    <row r="657" spans="1:16" x14ac:dyDescent="0.3">
      <c r="A657" t="s">
        <v>32</v>
      </c>
      <c r="B657" t="s">
        <v>27</v>
      </c>
      <c r="C657" s="3" t="s">
        <v>24</v>
      </c>
      <c r="D657" s="3" t="s">
        <v>7</v>
      </c>
      <c r="E657">
        <v>1138</v>
      </c>
      <c r="F657" s="7">
        <v>10</v>
      </c>
      <c r="G657" s="7">
        <v>125</v>
      </c>
      <c r="H657" s="7">
        <v>142250</v>
      </c>
      <c r="I657" s="7">
        <v>5690</v>
      </c>
      <c r="J657" s="7">
        <v>136560</v>
      </c>
      <c r="K657" s="7">
        <v>136560</v>
      </c>
      <c r="L657" s="7">
        <v>0</v>
      </c>
      <c r="M657" s="5">
        <v>41974</v>
      </c>
      <c r="N657" s="6">
        <v>12</v>
      </c>
      <c r="O657" s="3" t="s">
        <v>57</v>
      </c>
      <c r="P657" s="8" t="s">
        <v>21</v>
      </c>
    </row>
    <row r="658" spans="1:16" x14ac:dyDescent="0.3">
      <c r="A658" t="s">
        <v>29</v>
      </c>
      <c r="B658" t="s">
        <v>30</v>
      </c>
      <c r="C658" s="3" t="s">
        <v>24</v>
      </c>
      <c r="D658" s="3" t="s">
        <v>8</v>
      </c>
      <c r="E658">
        <v>2431</v>
      </c>
      <c r="F658" s="7">
        <v>10</v>
      </c>
      <c r="G658" s="7">
        <v>12</v>
      </c>
      <c r="H658" s="7">
        <v>29172</v>
      </c>
      <c r="I658" s="7">
        <v>1458.6</v>
      </c>
      <c r="J658" s="7">
        <v>27713.4</v>
      </c>
      <c r="K658" s="7">
        <v>7293</v>
      </c>
      <c r="L658" s="7">
        <v>20420.400000000001</v>
      </c>
      <c r="M658" s="5">
        <v>41974</v>
      </c>
      <c r="N658" s="6">
        <v>12</v>
      </c>
      <c r="O658" s="3" t="s">
        <v>57</v>
      </c>
      <c r="P658" s="8" t="s">
        <v>21</v>
      </c>
    </row>
    <row r="659" spans="1:16" x14ac:dyDescent="0.3">
      <c r="A659" t="s">
        <v>29</v>
      </c>
      <c r="B659" t="s">
        <v>30</v>
      </c>
      <c r="C659" s="3" t="s">
        <v>35</v>
      </c>
      <c r="D659" s="3" t="s">
        <v>8</v>
      </c>
      <c r="E659">
        <v>2431</v>
      </c>
      <c r="F659" s="7">
        <v>120</v>
      </c>
      <c r="G659" s="7">
        <v>12</v>
      </c>
      <c r="H659" s="7">
        <v>29172</v>
      </c>
      <c r="I659" s="7">
        <v>1458.6</v>
      </c>
      <c r="J659" s="7">
        <v>27713.4</v>
      </c>
      <c r="K659" s="7">
        <v>7293</v>
      </c>
      <c r="L659" s="7">
        <v>20420.400000000001</v>
      </c>
      <c r="M659" s="5">
        <v>41974</v>
      </c>
      <c r="N659" s="6">
        <v>12</v>
      </c>
      <c r="O659" s="3" t="s">
        <v>57</v>
      </c>
      <c r="P659" s="8" t="s">
        <v>21</v>
      </c>
    </row>
    <row r="660" spans="1:16" x14ac:dyDescent="0.3">
      <c r="A660" t="s">
        <v>17</v>
      </c>
      <c r="B660" t="s">
        <v>33</v>
      </c>
      <c r="C660" s="3" t="s">
        <v>31</v>
      </c>
      <c r="D660" s="3" t="s">
        <v>8</v>
      </c>
      <c r="E660">
        <v>570</v>
      </c>
      <c r="F660" s="7">
        <v>3</v>
      </c>
      <c r="G660" s="7">
        <v>7</v>
      </c>
      <c r="H660" s="7">
        <v>3990</v>
      </c>
      <c r="I660" s="7">
        <v>199.5</v>
      </c>
      <c r="J660" s="7">
        <v>3790.5</v>
      </c>
      <c r="K660" s="7">
        <v>2850</v>
      </c>
      <c r="L660" s="7">
        <v>940.5</v>
      </c>
      <c r="M660" s="5">
        <v>41974</v>
      </c>
      <c r="N660" s="6">
        <v>12</v>
      </c>
      <c r="O660" s="3" t="s">
        <v>57</v>
      </c>
      <c r="P660" s="8" t="s">
        <v>21</v>
      </c>
    </row>
    <row r="661" spans="1:16" x14ac:dyDescent="0.3">
      <c r="A661" t="s">
        <v>17</v>
      </c>
      <c r="B661" t="s">
        <v>23</v>
      </c>
      <c r="C661" s="3" t="s">
        <v>31</v>
      </c>
      <c r="D661" s="3" t="s">
        <v>8</v>
      </c>
      <c r="E661">
        <v>2487</v>
      </c>
      <c r="F661" s="7">
        <v>3</v>
      </c>
      <c r="G661" s="7">
        <v>7</v>
      </c>
      <c r="H661" s="7">
        <v>17409</v>
      </c>
      <c r="I661" s="7">
        <v>870.45</v>
      </c>
      <c r="J661" s="7">
        <v>16538.55</v>
      </c>
      <c r="K661" s="7">
        <v>12435</v>
      </c>
      <c r="L661" s="7">
        <v>4103.5499999999993</v>
      </c>
      <c r="M661" s="5">
        <v>41974</v>
      </c>
      <c r="N661" s="6">
        <v>12</v>
      </c>
      <c r="O661" s="3" t="s">
        <v>57</v>
      </c>
      <c r="P661" s="8" t="s">
        <v>21</v>
      </c>
    </row>
    <row r="662" spans="1:16" x14ac:dyDescent="0.3">
      <c r="A662" t="s">
        <v>17</v>
      </c>
      <c r="B662" t="s">
        <v>33</v>
      </c>
      <c r="C662" s="3" t="s">
        <v>24</v>
      </c>
      <c r="D662" s="3" t="s">
        <v>8</v>
      </c>
      <c r="E662">
        <v>2663</v>
      </c>
      <c r="F662" s="7">
        <v>10</v>
      </c>
      <c r="G662" s="7">
        <v>20</v>
      </c>
      <c r="H662" s="7">
        <v>53260</v>
      </c>
      <c r="I662" s="7">
        <v>2663</v>
      </c>
      <c r="J662" s="7">
        <v>50597</v>
      </c>
      <c r="K662" s="7">
        <v>26630</v>
      </c>
      <c r="L662" s="7">
        <v>23967</v>
      </c>
      <c r="M662" s="5">
        <v>41974</v>
      </c>
      <c r="N662" s="6">
        <v>12</v>
      </c>
      <c r="O662" s="3" t="s">
        <v>57</v>
      </c>
      <c r="P662" s="8" t="s">
        <v>21</v>
      </c>
    </row>
    <row r="663" spans="1:16" x14ac:dyDescent="0.3">
      <c r="A663" t="s">
        <v>26</v>
      </c>
      <c r="B663" t="s">
        <v>18</v>
      </c>
      <c r="C663" s="3" t="s">
        <v>35</v>
      </c>
      <c r="D663" s="3" t="s">
        <v>8</v>
      </c>
      <c r="E663">
        <v>1250</v>
      </c>
      <c r="F663" s="7">
        <v>120</v>
      </c>
      <c r="G663" s="7">
        <v>300</v>
      </c>
      <c r="H663" s="7">
        <v>375000</v>
      </c>
      <c r="I663" s="7">
        <v>18750</v>
      </c>
      <c r="J663" s="7">
        <v>356250</v>
      </c>
      <c r="K663" s="7">
        <v>312500</v>
      </c>
      <c r="L663" s="7">
        <v>43750</v>
      </c>
      <c r="M663" s="5">
        <v>41974</v>
      </c>
      <c r="N663" s="6">
        <v>12</v>
      </c>
      <c r="O663" s="3" t="s">
        <v>57</v>
      </c>
      <c r="P663" s="8" t="s">
        <v>21</v>
      </c>
    </row>
    <row r="664" spans="1:16" x14ac:dyDescent="0.3">
      <c r="A664" t="s">
        <v>17</v>
      </c>
      <c r="B664" t="s">
        <v>33</v>
      </c>
      <c r="C664" s="3" t="s">
        <v>28</v>
      </c>
      <c r="D664" s="3" t="s">
        <v>8</v>
      </c>
      <c r="E664">
        <v>2663</v>
      </c>
      <c r="F664" s="7">
        <v>250</v>
      </c>
      <c r="G664" s="7">
        <v>20</v>
      </c>
      <c r="H664" s="7">
        <v>53260</v>
      </c>
      <c r="I664" s="7">
        <v>2663</v>
      </c>
      <c r="J664" s="7">
        <v>50597</v>
      </c>
      <c r="K664" s="7">
        <v>26630</v>
      </c>
      <c r="L664" s="7">
        <v>23967</v>
      </c>
      <c r="M664" s="5">
        <v>41974</v>
      </c>
      <c r="N664" s="6">
        <v>12</v>
      </c>
      <c r="O664" s="3" t="s">
        <v>57</v>
      </c>
      <c r="P664" s="8" t="s">
        <v>21</v>
      </c>
    </row>
    <row r="665" spans="1:16" x14ac:dyDescent="0.3">
      <c r="A665" t="s">
        <v>17</v>
      </c>
      <c r="B665" t="s">
        <v>33</v>
      </c>
      <c r="C665" s="3" t="s">
        <v>28</v>
      </c>
      <c r="D665" s="3" t="s">
        <v>8</v>
      </c>
      <c r="E665">
        <v>570</v>
      </c>
      <c r="F665" s="7">
        <v>250</v>
      </c>
      <c r="G665" s="7">
        <v>7</v>
      </c>
      <c r="H665" s="7">
        <v>3990</v>
      </c>
      <c r="I665" s="7">
        <v>199.5</v>
      </c>
      <c r="J665" s="7">
        <v>3790.5</v>
      </c>
      <c r="K665" s="7">
        <v>2850</v>
      </c>
      <c r="L665" s="7">
        <v>940.5</v>
      </c>
      <c r="M665" s="5">
        <v>41974</v>
      </c>
      <c r="N665" s="6">
        <v>12</v>
      </c>
      <c r="O665" s="3" t="s">
        <v>57</v>
      </c>
      <c r="P665" s="8" t="s">
        <v>21</v>
      </c>
    </row>
    <row r="666" spans="1:16" x14ac:dyDescent="0.3">
      <c r="A666" t="s">
        <v>17</v>
      </c>
      <c r="B666" t="s">
        <v>23</v>
      </c>
      <c r="C666" s="3" t="s">
        <v>28</v>
      </c>
      <c r="D666" s="3" t="s">
        <v>8</v>
      </c>
      <c r="E666">
        <v>2487</v>
      </c>
      <c r="F666" s="7">
        <v>250</v>
      </c>
      <c r="G666" s="7">
        <v>7</v>
      </c>
      <c r="H666" s="7">
        <v>17409</v>
      </c>
      <c r="I666" s="7">
        <v>870.45</v>
      </c>
      <c r="J666" s="7">
        <v>16538.55</v>
      </c>
      <c r="K666" s="7">
        <v>12435</v>
      </c>
      <c r="L666" s="7">
        <v>4103.5499999999993</v>
      </c>
      <c r="M666" s="5">
        <v>41974</v>
      </c>
      <c r="N666" s="6">
        <v>12</v>
      </c>
      <c r="O666" s="3" t="s">
        <v>57</v>
      </c>
      <c r="P666" s="8" t="s">
        <v>21</v>
      </c>
    </row>
    <row r="667" spans="1:16" x14ac:dyDescent="0.3">
      <c r="A667" t="s">
        <v>26</v>
      </c>
      <c r="B667" t="s">
        <v>18</v>
      </c>
      <c r="C667" s="3" t="s">
        <v>34</v>
      </c>
      <c r="D667" s="3" t="s">
        <v>8</v>
      </c>
      <c r="E667">
        <v>1250</v>
      </c>
      <c r="F667" s="7">
        <v>260</v>
      </c>
      <c r="G667" s="7">
        <v>300</v>
      </c>
      <c r="H667" s="7">
        <v>375000</v>
      </c>
      <c r="I667" s="7">
        <v>18750</v>
      </c>
      <c r="J667" s="7">
        <v>356250</v>
      </c>
      <c r="K667" s="7">
        <v>312500</v>
      </c>
      <c r="L667" s="7">
        <v>43750</v>
      </c>
      <c r="M667" s="5">
        <v>41974</v>
      </c>
      <c r="N667" s="6">
        <v>12</v>
      </c>
      <c r="O667" s="3" t="s">
        <v>57</v>
      </c>
      <c r="P667" s="8" t="s">
        <v>21</v>
      </c>
    </row>
    <row r="668" spans="1:16" x14ac:dyDescent="0.3">
      <c r="A668" t="s">
        <v>17</v>
      </c>
      <c r="B668" t="s">
        <v>30</v>
      </c>
      <c r="C668" s="3" t="s">
        <v>35</v>
      </c>
      <c r="D668" s="3" t="s">
        <v>8</v>
      </c>
      <c r="E668">
        <v>1582</v>
      </c>
      <c r="F668" s="7">
        <v>120</v>
      </c>
      <c r="G668" s="7">
        <v>7</v>
      </c>
      <c r="H668" s="7">
        <v>11074</v>
      </c>
      <c r="I668" s="7">
        <v>775.18</v>
      </c>
      <c r="J668" s="7">
        <v>10298.82</v>
      </c>
      <c r="K668" s="7">
        <v>7910</v>
      </c>
      <c r="L668" s="7">
        <v>2388.8199999999997</v>
      </c>
      <c r="M668" s="5">
        <v>41974</v>
      </c>
      <c r="N668" s="6">
        <v>12</v>
      </c>
      <c r="O668" s="3" t="s">
        <v>57</v>
      </c>
      <c r="P668" s="8" t="s">
        <v>21</v>
      </c>
    </row>
    <row r="669" spans="1:16" x14ac:dyDescent="0.3">
      <c r="A669" t="s">
        <v>17</v>
      </c>
      <c r="B669" t="s">
        <v>30</v>
      </c>
      <c r="C669" s="3" t="s">
        <v>28</v>
      </c>
      <c r="D669" s="3" t="s">
        <v>8</v>
      </c>
      <c r="E669">
        <v>1582</v>
      </c>
      <c r="F669" s="7">
        <v>250</v>
      </c>
      <c r="G669" s="7">
        <v>7</v>
      </c>
      <c r="H669" s="7">
        <v>11074</v>
      </c>
      <c r="I669" s="7">
        <v>775.18</v>
      </c>
      <c r="J669" s="7">
        <v>10298.82</v>
      </c>
      <c r="K669" s="7">
        <v>7910</v>
      </c>
      <c r="L669" s="7">
        <v>2388.8199999999997</v>
      </c>
      <c r="M669" s="5">
        <v>41974</v>
      </c>
      <c r="N669" s="6">
        <v>12</v>
      </c>
      <c r="O669" s="3" t="s">
        <v>57</v>
      </c>
      <c r="P669" s="8" t="s">
        <v>21</v>
      </c>
    </row>
    <row r="670" spans="1:16" x14ac:dyDescent="0.3">
      <c r="A670" t="s">
        <v>26</v>
      </c>
      <c r="B670" t="s">
        <v>33</v>
      </c>
      <c r="C670" s="3" t="s">
        <v>35</v>
      </c>
      <c r="D670" s="3" t="s">
        <v>8</v>
      </c>
      <c r="E670">
        <v>1372</v>
      </c>
      <c r="F670" s="7">
        <v>120</v>
      </c>
      <c r="G670" s="7">
        <v>300</v>
      </c>
      <c r="H670" s="7">
        <v>411600</v>
      </c>
      <c r="I670" s="7">
        <v>28812</v>
      </c>
      <c r="J670" s="7">
        <v>382788</v>
      </c>
      <c r="K670" s="7">
        <v>343000</v>
      </c>
      <c r="L670" s="7">
        <v>39788</v>
      </c>
      <c r="M670" s="5">
        <v>41974</v>
      </c>
      <c r="N670" s="6">
        <v>12</v>
      </c>
      <c r="O670" s="3" t="s">
        <v>57</v>
      </c>
      <c r="P670" s="8" t="s">
        <v>21</v>
      </c>
    </row>
    <row r="671" spans="1:16" x14ac:dyDescent="0.3">
      <c r="A671" t="s">
        <v>26</v>
      </c>
      <c r="B671" t="s">
        <v>33</v>
      </c>
      <c r="C671" s="3" t="s">
        <v>34</v>
      </c>
      <c r="D671" s="3" t="s">
        <v>8</v>
      </c>
      <c r="E671">
        <v>1372</v>
      </c>
      <c r="F671" s="7">
        <v>260</v>
      </c>
      <c r="G671" s="7">
        <v>300</v>
      </c>
      <c r="H671" s="7">
        <v>411600</v>
      </c>
      <c r="I671" s="7">
        <v>28812</v>
      </c>
      <c r="J671" s="7">
        <v>382788</v>
      </c>
      <c r="K671" s="7">
        <v>343000</v>
      </c>
      <c r="L671" s="7">
        <v>39788</v>
      </c>
      <c r="M671" s="5">
        <v>41974</v>
      </c>
      <c r="N671" s="6">
        <v>12</v>
      </c>
      <c r="O671" s="3" t="s">
        <v>57</v>
      </c>
      <c r="P671" s="8" t="s">
        <v>21</v>
      </c>
    </row>
    <row r="672" spans="1:16" x14ac:dyDescent="0.3">
      <c r="A672" t="s">
        <v>17</v>
      </c>
      <c r="B672" t="s">
        <v>27</v>
      </c>
      <c r="C672" s="3" t="s">
        <v>31</v>
      </c>
      <c r="D672" s="3" t="s">
        <v>8</v>
      </c>
      <c r="E672">
        <v>1362</v>
      </c>
      <c r="F672" s="7">
        <v>3</v>
      </c>
      <c r="G672" s="7">
        <v>350</v>
      </c>
      <c r="H672" s="7">
        <v>476700</v>
      </c>
      <c r="I672" s="7">
        <v>38136</v>
      </c>
      <c r="J672" s="7">
        <v>438564</v>
      </c>
      <c r="K672" s="7">
        <v>354120</v>
      </c>
      <c r="L672" s="7">
        <v>84444</v>
      </c>
      <c r="M672" s="5">
        <v>41974</v>
      </c>
      <c r="N672" s="6">
        <v>12</v>
      </c>
      <c r="O672" s="3" t="s">
        <v>57</v>
      </c>
      <c r="P672" s="8" t="s">
        <v>21</v>
      </c>
    </row>
    <row r="673" spans="1:16" x14ac:dyDescent="0.3">
      <c r="A673" t="s">
        <v>22</v>
      </c>
      <c r="B673" t="s">
        <v>18</v>
      </c>
      <c r="C673" s="3" t="s">
        <v>19</v>
      </c>
      <c r="D673" s="3" t="s">
        <v>8</v>
      </c>
      <c r="E673">
        <v>711</v>
      </c>
      <c r="F673" s="7">
        <v>5</v>
      </c>
      <c r="G673" s="7">
        <v>15</v>
      </c>
      <c r="H673" s="7">
        <v>10665</v>
      </c>
      <c r="I673" s="7">
        <v>853.2</v>
      </c>
      <c r="J673" s="7">
        <v>9811.7999999999993</v>
      </c>
      <c r="K673" s="7">
        <v>7110</v>
      </c>
      <c r="L673" s="7">
        <v>2701.7999999999993</v>
      </c>
      <c r="M673" s="5">
        <v>41974</v>
      </c>
      <c r="N673" s="6">
        <v>12</v>
      </c>
      <c r="O673" s="3" t="s">
        <v>57</v>
      </c>
      <c r="P673" s="8" t="s">
        <v>21</v>
      </c>
    </row>
    <row r="674" spans="1:16" x14ac:dyDescent="0.3">
      <c r="A674" t="s">
        <v>17</v>
      </c>
      <c r="B674" t="s">
        <v>27</v>
      </c>
      <c r="C674" s="3" t="s">
        <v>24</v>
      </c>
      <c r="D674" s="3" t="s">
        <v>8</v>
      </c>
      <c r="E674">
        <v>1362</v>
      </c>
      <c r="F674" s="7">
        <v>10</v>
      </c>
      <c r="G674" s="7">
        <v>350</v>
      </c>
      <c r="H674" s="7">
        <v>476700</v>
      </c>
      <c r="I674" s="7">
        <v>38136</v>
      </c>
      <c r="J674" s="7">
        <v>438564</v>
      </c>
      <c r="K674" s="7">
        <v>354120</v>
      </c>
      <c r="L674" s="7">
        <v>84444</v>
      </c>
      <c r="M674" s="5">
        <v>41974</v>
      </c>
      <c r="N674" s="6">
        <v>12</v>
      </c>
      <c r="O674" s="3" t="s">
        <v>57</v>
      </c>
      <c r="P674" s="8" t="s">
        <v>21</v>
      </c>
    </row>
    <row r="675" spans="1:16" x14ac:dyDescent="0.3">
      <c r="A675" t="s">
        <v>26</v>
      </c>
      <c r="B675" t="s">
        <v>27</v>
      </c>
      <c r="C675" s="3" t="s">
        <v>35</v>
      </c>
      <c r="D675" s="3" t="s">
        <v>8</v>
      </c>
      <c r="E675">
        <v>635</v>
      </c>
      <c r="F675" s="7">
        <v>120</v>
      </c>
      <c r="G675" s="7">
        <v>300</v>
      </c>
      <c r="H675" s="7">
        <v>190500</v>
      </c>
      <c r="I675" s="7">
        <v>15240</v>
      </c>
      <c r="J675" s="7">
        <v>175260</v>
      </c>
      <c r="K675" s="7">
        <v>158750</v>
      </c>
      <c r="L675" s="7">
        <v>16510</v>
      </c>
      <c r="M675" s="5">
        <v>41974</v>
      </c>
      <c r="N675" s="6">
        <v>12</v>
      </c>
      <c r="O675" s="3" t="s">
        <v>57</v>
      </c>
      <c r="P675" s="8" t="s">
        <v>21</v>
      </c>
    </row>
    <row r="676" spans="1:16" x14ac:dyDescent="0.3">
      <c r="A676" t="s">
        <v>22</v>
      </c>
      <c r="B676" t="s">
        <v>18</v>
      </c>
      <c r="C676" s="3" t="s">
        <v>34</v>
      </c>
      <c r="D676" s="3" t="s">
        <v>8</v>
      </c>
      <c r="E676">
        <v>711</v>
      </c>
      <c r="F676" s="7">
        <v>260</v>
      </c>
      <c r="G676" s="7">
        <v>15</v>
      </c>
      <c r="H676" s="7">
        <v>10665</v>
      </c>
      <c r="I676" s="7">
        <v>853.2</v>
      </c>
      <c r="J676" s="7">
        <v>9811.7999999999993</v>
      </c>
      <c r="K676" s="7">
        <v>7110</v>
      </c>
      <c r="L676" s="7">
        <v>2701.7999999999993</v>
      </c>
      <c r="M676" s="5">
        <v>41974</v>
      </c>
      <c r="N676" s="6">
        <v>12</v>
      </c>
      <c r="O676" s="3" t="s">
        <v>57</v>
      </c>
      <c r="P676" s="8" t="s">
        <v>21</v>
      </c>
    </row>
    <row r="677" spans="1:16" x14ac:dyDescent="0.3">
      <c r="A677" t="s">
        <v>26</v>
      </c>
      <c r="B677" t="s">
        <v>27</v>
      </c>
      <c r="C677" s="3" t="s">
        <v>34</v>
      </c>
      <c r="D677" s="3" t="s">
        <v>8</v>
      </c>
      <c r="E677">
        <v>635</v>
      </c>
      <c r="F677" s="7">
        <v>260</v>
      </c>
      <c r="G677" s="7">
        <v>300</v>
      </c>
      <c r="H677" s="7">
        <v>190500</v>
      </c>
      <c r="I677" s="7">
        <v>15240</v>
      </c>
      <c r="J677" s="7">
        <v>175260</v>
      </c>
      <c r="K677" s="7">
        <v>158750</v>
      </c>
      <c r="L677" s="7">
        <v>16510</v>
      </c>
      <c r="M677" s="5">
        <v>41974</v>
      </c>
      <c r="N677" s="6">
        <v>12</v>
      </c>
      <c r="O677" s="3" t="s">
        <v>57</v>
      </c>
      <c r="P677" s="8" t="s">
        <v>21</v>
      </c>
    </row>
    <row r="678" spans="1:16" x14ac:dyDescent="0.3">
      <c r="A678" t="s">
        <v>32</v>
      </c>
      <c r="B678" t="s">
        <v>33</v>
      </c>
      <c r="C678" s="3" t="s">
        <v>19</v>
      </c>
      <c r="D678" s="3" t="s">
        <v>8</v>
      </c>
      <c r="E678">
        <v>2797</v>
      </c>
      <c r="F678" s="7">
        <v>5</v>
      </c>
      <c r="G678" s="7">
        <v>125</v>
      </c>
      <c r="H678" s="7">
        <v>349625</v>
      </c>
      <c r="I678" s="7">
        <v>31466.25</v>
      </c>
      <c r="J678" s="7">
        <v>318158.75</v>
      </c>
      <c r="K678" s="7">
        <v>335640</v>
      </c>
      <c r="L678" s="7">
        <v>-17481.25</v>
      </c>
      <c r="M678" s="5">
        <v>41974</v>
      </c>
      <c r="N678" s="6">
        <v>12</v>
      </c>
      <c r="O678" s="3" t="s">
        <v>57</v>
      </c>
      <c r="P678" s="8" t="s">
        <v>21</v>
      </c>
    </row>
    <row r="679" spans="1:16" x14ac:dyDescent="0.3">
      <c r="A679" t="s">
        <v>32</v>
      </c>
      <c r="B679" t="s">
        <v>33</v>
      </c>
      <c r="C679" s="3" t="s">
        <v>24</v>
      </c>
      <c r="D679" s="3" t="s">
        <v>8</v>
      </c>
      <c r="E679">
        <v>2797</v>
      </c>
      <c r="F679" s="7">
        <v>10</v>
      </c>
      <c r="G679" s="7">
        <v>125</v>
      </c>
      <c r="H679" s="7">
        <v>349625</v>
      </c>
      <c r="I679" s="7">
        <v>31466.25</v>
      </c>
      <c r="J679" s="7">
        <v>318158.75</v>
      </c>
      <c r="K679" s="7">
        <v>335640</v>
      </c>
      <c r="L679" s="7">
        <v>-17481.25</v>
      </c>
      <c r="M679" s="5">
        <v>41974</v>
      </c>
      <c r="N679" s="6">
        <v>12</v>
      </c>
      <c r="O679" s="3" t="s">
        <v>57</v>
      </c>
      <c r="P679" s="8" t="s">
        <v>21</v>
      </c>
    </row>
    <row r="680" spans="1:16" x14ac:dyDescent="0.3">
      <c r="A680" t="s">
        <v>17</v>
      </c>
      <c r="B680" t="s">
        <v>27</v>
      </c>
      <c r="C680" s="3" t="s">
        <v>31</v>
      </c>
      <c r="D680" s="3" t="s">
        <v>8</v>
      </c>
      <c r="E680">
        <v>521</v>
      </c>
      <c r="F680" s="7">
        <v>3</v>
      </c>
      <c r="G680" s="7">
        <v>7</v>
      </c>
      <c r="H680" s="7">
        <v>3647</v>
      </c>
      <c r="I680" s="7">
        <v>328.23</v>
      </c>
      <c r="J680" s="7">
        <v>3318.77</v>
      </c>
      <c r="K680" s="7">
        <v>2605</v>
      </c>
      <c r="L680" s="7">
        <v>713.77</v>
      </c>
      <c r="M680" s="5">
        <v>41974</v>
      </c>
      <c r="N680" s="6">
        <v>12</v>
      </c>
      <c r="O680" s="3" t="s">
        <v>57</v>
      </c>
      <c r="P680" s="8" t="s">
        <v>21</v>
      </c>
    </row>
    <row r="681" spans="1:16" x14ac:dyDescent="0.3">
      <c r="A681" t="s">
        <v>17</v>
      </c>
      <c r="B681" t="s">
        <v>27</v>
      </c>
      <c r="C681" s="3" t="s">
        <v>28</v>
      </c>
      <c r="D681" s="3" t="s">
        <v>8</v>
      </c>
      <c r="E681">
        <v>521</v>
      </c>
      <c r="F681" s="7">
        <v>250</v>
      </c>
      <c r="G681" s="7">
        <v>7</v>
      </c>
      <c r="H681" s="7">
        <v>3647</v>
      </c>
      <c r="I681" s="7">
        <v>328.23</v>
      </c>
      <c r="J681" s="7">
        <v>3318.77</v>
      </c>
      <c r="K681" s="7">
        <v>2605</v>
      </c>
      <c r="L681" s="7">
        <v>713.77</v>
      </c>
      <c r="M681" s="5">
        <v>41974</v>
      </c>
      <c r="N681" s="6">
        <v>12</v>
      </c>
      <c r="O681" s="3" t="s">
        <v>57</v>
      </c>
      <c r="P681" s="8" t="s">
        <v>21</v>
      </c>
    </row>
    <row r="682" spans="1:16" x14ac:dyDescent="0.3">
      <c r="A682" t="s">
        <v>22</v>
      </c>
      <c r="B682" t="s">
        <v>23</v>
      </c>
      <c r="C682" s="3" t="s">
        <v>19</v>
      </c>
      <c r="D682" s="3" t="s">
        <v>9</v>
      </c>
      <c r="E682">
        <v>2072</v>
      </c>
      <c r="F682" s="7">
        <v>5</v>
      </c>
      <c r="G682" s="7">
        <v>15</v>
      </c>
      <c r="H682" s="7">
        <v>31080</v>
      </c>
      <c r="I682" s="7">
        <v>3108</v>
      </c>
      <c r="J682" s="7">
        <v>27972</v>
      </c>
      <c r="K682" s="7">
        <v>20720</v>
      </c>
      <c r="L682" s="7">
        <v>7252</v>
      </c>
      <c r="M682" s="5">
        <v>41974</v>
      </c>
      <c r="N682" s="6">
        <v>12</v>
      </c>
      <c r="O682" s="3" t="s">
        <v>57</v>
      </c>
      <c r="P682" s="8" t="s">
        <v>21</v>
      </c>
    </row>
    <row r="683" spans="1:16" x14ac:dyDescent="0.3">
      <c r="A683" t="s">
        <v>26</v>
      </c>
      <c r="B683" t="s">
        <v>23</v>
      </c>
      <c r="C683" s="3" t="s">
        <v>35</v>
      </c>
      <c r="D683" s="3" t="s">
        <v>9</v>
      </c>
      <c r="E683">
        <v>853</v>
      </c>
      <c r="F683" s="7">
        <v>120</v>
      </c>
      <c r="G683" s="7">
        <v>300</v>
      </c>
      <c r="H683" s="7">
        <v>255900</v>
      </c>
      <c r="I683" s="7">
        <v>25590</v>
      </c>
      <c r="J683" s="7">
        <v>230310</v>
      </c>
      <c r="K683" s="7">
        <v>213250</v>
      </c>
      <c r="L683" s="7">
        <v>17060</v>
      </c>
      <c r="M683" s="5">
        <v>41974</v>
      </c>
      <c r="N683" s="6">
        <v>12</v>
      </c>
      <c r="O683" s="3" t="s">
        <v>57</v>
      </c>
      <c r="P683" s="8" t="s">
        <v>21</v>
      </c>
    </row>
    <row r="684" spans="1:16" x14ac:dyDescent="0.3">
      <c r="A684" t="s">
        <v>22</v>
      </c>
      <c r="B684" t="s">
        <v>23</v>
      </c>
      <c r="C684" s="3" t="s">
        <v>34</v>
      </c>
      <c r="D684" s="3" t="s">
        <v>9</v>
      </c>
      <c r="E684">
        <v>2072</v>
      </c>
      <c r="F684" s="7">
        <v>260</v>
      </c>
      <c r="G684" s="7">
        <v>15</v>
      </c>
      <c r="H684" s="7">
        <v>31080</v>
      </c>
      <c r="I684" s="7">
        <v>3108</v>
      </c>
      <c r="J684" s="7">
        <v>27972</v>
      </c>
      <c r="K684" s="7">
        <v>20720</v>
      </c>
      <c r="L684" s="7">
        <v>7252</v>
      </c>
      <c r="M684" s="5">
        <v>41974</v>
      </c>
      <c r="N684" s="6">
        <v>12</v>
      </c>
      <c r="O684" s="3" t="s">
        <v>57</v>
      </c>
      <c r="P684" s="8" t="s">
        <v>21</v>
      </c>
    </row>
    <row r="685" spans="1:16" x14ac:dyDescent="0.3">
      <c r="A685" t="s">
        <v>26</v>
      </c>
      <c r="B685" t="s">
        <v>23</v>
      </c>
      <c r="C685" s="3" t="s">
        <v>34</v>
      </c>
      <c r="D685" s="3" t="s">
        <v>9</v>
      </c>
      <c r="E685">
        <v>853</v>
      </c>
      <c r="F685" s="7">
        <v>260</v>
      </c>
      <c r="G685" s="7">
        <v>300</v>
      </c>
      <c r="H685" s="7">
        <v>255900</v>
      </c>
      <c r="I685" s="7">
        <v>25590</v>
      </c>
      <c r="J685" s="7">
        <v>230310</v>
      </c>
      <c r="K685" s="7">
        <v>213250</v>
      </c>
      <c r="L685" s="7">
        <v>17060</v>
      </c>
      <c r="M685" s="5">
        <v>41974</v>
      </c>
      <c r="N685" s="6">
        <v>12</v>
      </c>
      <c r="O685" s="3" t="s">
        <v>57</v>
      </c>
      <c r="P685" s="8" t="s">
        <v>21</v>
      </c>
    </row>
    <row r="686" spans="1:16" x14ac:dyDescent="0.3">
      <c r="A686" t="s">
        <v>22</v>
      </c>
      <c r="B686" t="s">
        <v>27</v>
      </c>
      <c r="C686" s="3" t="s">
        <v>19</v>
      </c>
      <c r="D686" s="3" t="s">
        <v>9</v>
      </c>
      <c r="E686">
        <v>2157</v>
      </c>
      <c r="F686" s="7">
        <v>5</v>
      </c>
      <c r="G686" s="7">
        <v>15</v>
      </c>
      <c r="H686" s="7">
        <v>32355</v>
      </c>
      <c r="I686" s="7">
        <v>3559.05</v>
      </c>
      <c r="J686" s="7">
        <v>28795.95</v>
      </c>
      <c r="K686" s="7">
        <v>21570</v>
      </c>
      <c r="L686" s="7">
        <v>7225.9500000000007</v>
      </c>
      <c r="M686" s="5">
        <v>41974</v>
      </c>
      <c r="N686" s="6">
        <v>12</v>
      </c>
      <c r="O686" s="3" t="s">
        <v>57</v>
      </c>
      <c r="P686" s="8" t="s">
        <v>21</v>
      </c>
    </row>
    <row r="687" spans="1:16" x14ac:dyDescent="0.3">
      <c r="A687" t="s">
        <v>22</v>
      </c>
      <c r="B687" t="s">
        <v>27</v>
      </c>
      <c r="C687" s="3" t="s">
        <v>34</v>
      </c>
      <c r="D687" s="3" t="s">
        <v>9</v>
      </c>
      <c r="E687">
        <v>2157</v>
      </c>
      <c r="F687" s="7">
        <v>260</v>
      </c>
      <c r="G687" s="7">
        <v>15</v>
      </c>
      <c r="H687" s="7">
        <v>32355</v>
      </c>
      <c r="I687" s="7">
        <v>3559.05</v>
      </c>
      <c r="J687" s="7">
        <v>28795.95</v>
      </c>
      <c r="K687" s="7">
        <v>21570</v>
      </c>
      <c r="L687" s="7">
        <v>7225.9500000000007</v>
      </c>
      <c r="M687" s="5">
        <v>41974</v>
      </c>
      <c r="N687" s="6">
        <v>12</v>
      </c>
      <c r="O687" s="3" t="s">
        <v>57</v>
      </c>
      <c r="P687" s="8" t="s">
        <v>21</v>
      </c>
    </row>
    <row r="688" spans="1:16" x14ac:dyDescent="0.3">
      <c r="A688" t="s">
        <v>17</v>
      </c>
      <c r="B688" t="s">
        <v>27</v>
      </c>
      <c r="C688" s="3" t="s">
        <v>24</v>
      </c>
      <c r="D688" s="3" t="s">
        <v>9</v>
      </c>
      <c r="E688">
        <v>1233</v>
      </c>
      <c r="F688" s="7">
        <v>10</v>
      </c>
      <c r="G688" s="7">
        <v>20</v>
      </c>
      <c r="H688" s="7">
        <v>24660</v>
      </c>
      <c r="I688" s="7">
        <v>2959.2</v>
      </c>
      <c r="J688" s="7">
        <v>21700.799999999999</v>
      </c>
      <c r="K688" s="7">
        <v>12330</v>
      </c>
      <c r="L688" s="7">
        <v>9370.7999999999993</v>
      </c>
      <c r="M688" s="5">
        <v>41974</v>
      </c>
      <c r="N688" s="6">
        <v>12</v>
      </c>
      <c r="O688" s="3" t="s">
        <v>57</v>
      </c>
      <c r="P688" s="8" t="s">
        <v>21</v>
      </c>
    </row>
    <row r="689" spans="1:16" x14ac:dyDescent="0.3">
      <c r="A689" t="s">
        <v>17</v>
      </c>
      <c r="B689" t="s">
        <v>27</v>
      </c>
      <c r="C689" s="3" t="s">
        <v>28</v>
      </c>
      <c r="D689" s="3" t="s">
        <v>9</v>
      </c>
      <c r="E689">
        <v>1233</v>
      </c>
      <c r="F689" s="7">
        <v>250</v>
      </c>
      <c r="G689" s="7">
        <v>20</v>
      </c>
      <c r="H689" s="7">
        <v>24660</v>
      </c>
      <c r="I689" s="7">
        <v>2959.2</v>
      </c>
      <c r="J689" s="7">
        <v>21700.799999999999</v>
      </c>
      <c r="K689" s="7">
        <v>12330</v>
      </c>
      <c r="L689" s="7">
        <v>9370.7999999999993</v>
      </c>
      <c r="M689" s="5">
        <v>41974</v>
      </c>
      <c r="N689" s="6">
        <v>12</v>
      </c>
      <c r="O689" s="3" t="s">
        <v>57</v>
      </c>
      <c r="P689" s="8" t="s">
        <v>21</v>
      </c>
    </row>
    <row r="690" spans="1:16" x14ac:dyDescent="0.3">
      <c r="A690" t="s">
        <v>17</v>
      </c>
      <c r="B690" t="s">
        <v>18</v>
      </c>
      <c r="C690" s="3" t="s">
        <v>24</v>
      </c>
      <c r="D690" s="3" t="s">
        <v>9</v>
      </c>
      <c r="E690">
        <v>1531</v>
      </c>
      <c r="F690" s="7">
        <v>10</v>
      </c>
      <c r="G690" s="7">
        <v>20</v>
      </c>
      <c r="H690" s="7">
        <v>30620</v>
      </c>
      <c r="I690" s="7">
        <v>3674.4</v>
      </c>
      <c r="J690" s="7">
        <v>26945.599999999999</v>
      </c>
      <c r="K690" s="7">
        <v>15310</v>
      </c>
      <c r="L690" s="7">
        <v>11635.599999999999</v>
      </c>
      <c r="M690" s="5">
        <v>41974</v>
      </c>
      <c r="N690" s="6">
        <v>12</v>
      </c>
      <c r="O690" s="3" t="s">
        <v>57</v>
      </c>
      <c r="P690" s="8" t="s">
        <v>21</v>
      </c>
    </row>
    <row r="691" spans="1:16" x14ac:dyDescent="0.3">
      <c r="A691" t="s">
        <v>17</v>
      </c>
      <c r="B691" t="s">
        <v>18</v>
      </c>
      <c r="C691" s="3" t="s">
        <v>28</v>
      </c>
      <c r="D691" s="3" t="s">
        <v>9</v>
      </c>
      <c r="E691">
        <v>1531</v>
      </c>
      <c r="F691" s="7">
        <v>250</v>
      </c>
      <c r="G691" s="7">
        <v>20</v>
      </c>
      <c r="H691" s="7">
        <v>30620</v>
      </c>
      <c r="I691" s="7">
        <v>3674.4</v>
      </c>
      <c r="J691" s="7">
        <v>26945.599999999999</v>
      </c>
      <c r="K691" s="7">
        <v>15310</v>
      </c>
      <c r="L691" s="7">
        <v>11635.599999999999</v>
      </c>
      <c r="M691" s="5">
        <v>41974</v>
      </c>
      <c r="N691" s="6">
        <v>12</v>
      </c>
      <c r="O691" s="3" t="s">
        <v>57</v>
      </c>
      <c r="P691" s="8" t="s">
        <v>21</v>
      </c>
    </row>
    <row r="692" spans="1:16" x14ac:dyDescent="0.3">
      <c r="A692" t="s">
        <v>29</v>
      </c>
      <c r="B692" t="s">
        <v>18</v>
      </c>
      <c r="C692" s="3" t="s">
        <v>24</v>
      </c>
      <c r="D692" s="3" t="s">
        <v>9</v>
      </c>
      <c r="E692">
        <v>1013</v>
      </c>
      <c r="F692" s="7">
        <v>10</v>
      </c>
      <c r="G692" s="7">
        <v>12</v>
      </c>
      <c r="H692" s="7">
        <v>12156</v>
      </c>
      <c r="I692" s="7">
        <v>1580.28</v>
      </c>
      <c r="J692" s="7">
        <v>10575.72</v>
      </c>
      <c r="K692" s="7">
        <v>3039</v>
      </c>
      <c r="L692" s="7">
        <v>7536.7199999999993</v>
      </c>
      <c r="M692" s="5">
        <v>41974</v>
      </c>
      <c r="N692" s="6">
        <v>12</v>
      </c>
      <c r="O692" s="3" t="s">
        <v>57</v>
      </c>
      <c r="P692" s="8" t="s">
        <v>21</v>
      </c>
    </row>
    <row r="693" spans="1:16" x14ac:dyDescent="0.3">
      <c r="A693" t="s">
        <v>29</v>
      </c>
      <c r="B693" t="s">
        <v>18</v>
      </c>
      <c r="C693" s="3" t="s">
        <v>35</v>
      </c>
      <c r="D693" s="3" t="s">
        <v>9</v>
      </c>
      <c r="E693">
        <v>1013</v>
      </c>
      <c r="F693" s="7">
        <v>120</v>
      </c>
      <c r="G693" s="7">
        <v>12</v>
      </c>
      <c r="H693" s="7">
        <v>12156</v>
      </c>
      <c r="I693" s="7">
        <v>1580.28</v>
      </c>
      <c r="J693" s="7">
        <v>10575.72</v>
      </c>
      <c r="K693" s="7">
        <v>3039</v>
      </c>
      <c r="L693" s="7">
        <v>7536.7199999999993</v>
      </c>
      <c r="M693" s="5">
        <v>41974</v>
      </c>
      <c r="N693" s="6">
        <v>12</v>
      </c>
      <c r="O693" s="3" t="s">
        <v>57</v>
      </c>
      <c r="P693" s="8" t="s">
        <v>21</v>
      </c>
    </row>
    <row r="694" spans="1:16" x14ac:dyDescent="0.3">
      <c r="A694" t="s">
        <v>17</v>
      </c>
      <c r="B694" t="s">
        <v>18</v>
      </c>
      <c r="C694" s="3" t="s">
        <v>31</v>
      </c>
      <c r="D694" s="3" t="s">
        <v>9</v>
      </c>
      <c r="E694">
        <v>280</v>
      </c>
      <c r="F694" s="7">
        <v>3</v>
      </c>
      <c r="G694" s="7">
        <v>7</v>
      </c>
      <c r="H694" s="7">
        <v>1960</v>
      </c>
      <c r="I694" s="7">
        <v>274.39999999999998</v>
      </c>
      <c r="J694" s="7">
        <v>1685.6</v>
      </c>
      <c r="K694" s="7">
        <v>1400</v>
      </c>
      <c r="L694" s="7">
        <v>285.59999999999991</v>
      </c>
      <c r="M694" s="5">
        <v>41974</v>
      </c>
      <c r="N694" s="6">
        <v>12</v>
      </c>
      <c r="O694" s="3" t="s">
        <v>57</v>
      </c>
      <c r="P694" s="8" t="s">
        <v>21</v>
      </c>
    </row>
    <row r="695" spans="1:16" x14ac:dyDescent="0.3">
      <c r="A695" t="s">
        <v>17</v>
      </c>
      <c r="B695" t="s">
        <v>18</v>
      </c>
      <c r="C695" s="3" t="s">
        <v>28</v>
      </c>
      <c r="D695" s="3" t="s">
        <v>9</v>
      </c>
      <c r="E695">
        <v>280</v>
      </c>
      <c r="F695" s="7">
        <v>250</v>
      </c>
      <c r="G695" s="7">
        <v>7</v>
      </c>
      <c r="H695" s="7">
        <v>1960</v>
      </c>
      <c r="I695" s="7">
        <v>274.39999999999998</v>
      </c>
      <c r="J695" s="7">
        <v>1685.6</v>
      </c>
      <c r="K695" s="7">
        <v>1400</v>
      </c>
      <c r="L695" s="7">
        <v>285.59999999999991</v>
      </c>
      <c r="M695" s="5">
        <v>41974</v>
      </c>
      <c r="N695" s="6">
        <v>12</v>
      </c>
      <c r="O695" s="3" t="s">
        <v>57</v>
      </c>
      <c r="P695" s="8" t="s">
        <v>21</v>
      </c>
    </row>
    <row r="696" spans="1:16" x14ac:dyDescent="0.3">
      <c r="A696" t="s">
        <v>22</v>
      </c>
      <c r="B696" t="s">
        <v>30</v>
      </c>
      <c r="C696" s="3" t="s">
        <v>31</v>
      </c>
      <c r="D696" s="3" t="s">
        <v>9</v>
      </c>
      <c r="E696">
        <v>2300</v>
      </c>
      <c r="F696" s="7">
        <v>3</v>
      </c>
      <c r="G696" s="7">
        <v>15</v>
      </c>
      <c r="H696" s="7">
        <v>34500</v>
      </c>
      <c r="I696" s="7">
        <v>4830</v>
      </c>
      <c r="J696" s="7">
        <v>29670</v>
      </c>
      <c r="K696" s="7">
        <v>23000</v>
      </c>
      <c r="L696" s="7">
        <v>6670</v>
      </c>
      <c r="M696" s="5">
        <v>41974</v>
      </c>
      <c r="N696" s="6">
        <v>12</v>
      </c>
      <c r="O696" s="3" t="s">
        <v>57</v>
      </c>
      <c r="P696" s="8" t="s">
        <v>21</v>
      </c>
    </row>
    <row r="697" spans="1:16" x14ac:dyDescent="0.3">
      <c r="A697" t="s">
        <v>22</v>
      </c>
      <c r="B697" t="s">
        <v>30</v>
      </c>
      <c r="C697" s="3" t="s">
        <v>19</v>
      </c>
      <c r="D697" s="3" t="s">
        <v>9</v>
      </c>
      <c r="E697">
        <v>2300</v>
      </c>
      <c r="F697" s="7">
        <v>5</v>
      </c>
      <c r="G697" s="7">
        <v>15</v>
      </c>
      <c r="H697" s="7">
        <v>34500</v>
      </c>
      <c r="I697" s="7">
        <v>4830</v>
      </c>
      <c r="J697" s="7">
        <v>29670</v>
      </c>
      <c r="K697" s="7">
        <v>23000</v>
      </c>
      <c r="L697" s="7">
        <v>6670</v>
      </c>
      <c r="M697" s="5">
        <v>41974</v>
      </c>
      <c r="N697" s="6">
        <v>12</v>
      </c>
      <c r="O697" s="3" t="s">
        <v>57</v>
      </c>
      <c r="P697" s="8" t="s">
        <v>21</v>
      </c>
    </row>
    <row r="698" spans="1:16" x14ac:dyDescent="0.3">
      <c r="A698" t="s">
        <v>29</v>
      </c>
      <c r="B698" t="s">
        <v>33</v>
      </c>
      <c r="C698" s="3" t="s">
        <v>24</v>
      </c>
      <c r="D698" s="3" t="s">
        <v>9</v>
      </c>
      <c r="E698">
        <v>914</v>
      </c>
      <c r="F698" s="7">
        <v>10</v>
      </c>
      <c r="G698" s="7">
        <v>12</v>
      </c>
      <c r="H698" s="7">
        <v>10968</v>
      </c>
      <c r="I698" s="7">
        <v>1645.2</v>
      </c>
      <c r="J698" s="7">
        <v>9322.7999999999993</v>
      </c>
      <c r="K698" s="7">
        <v>2742</v>
      </c>
      <c r="L698" s="7">
        <v>6580.7999999999993</v>
      </c>
      <c r="M698" s="5">
        <v>41974</v>
      </c>
      <c r="N698" s="6">
        <v>12</v>
      </c>
      <c r="O698" s="3" t="s">
        <v>57</v>
      </c>
      <c r="P698" s="8" t="s">
        <v>21</v>
      </c>
    </row>
    <row r="699" spans="1:16" x14ac:dyDescent="0.3">
      <c r="A699" t="s">
        <v>17</v>
      </c>
      <c r="B699" t="s">
        <v>23</v>
      </c>
      <c r="C699" s="3" t="s">
        <v>24</v>
      </c>
      <c r="D699" s="3" t="s">
        <v>9</v>
      </c>
      <c r="E699">
        <v>293</v>
      </c>
      <c r="F699" s="7">
        <v>10</v>
      </c>
      <c r="G699" s="7">
        <v>20</v>
      </c>
      <c r="H699" s="7">
        <v>5860</v>
      </c>
      <c r="I699" s="7">
        <v>879</v>
      </c>
      <c r="J699" s="7">
        <v>4981</v>
      </c>
      <c r="K699" s="7">
        <v>2930</v>
      </c>
      <c r="L699" s="7">
        <v>2051</v>
      </c>
      <c r="M699" s="5">
        <v>41974</v>
      </c>
      <c r="N699" s="6">
        <v>12</v>
      </c>
      <c r="O699" s="3" t="s">
        <v>57</v>
      </c>
      <c r="P699" s="8" t="s">
        <v>21</v>
      </c>
    </row>
    <row r="700" spans="1:16" x14ac:dyDescent="0.3">
      <c r="A700" t="s">
        <v>29</v>
      </c>
      <c r="B700" t="s">
        <v>33</v>
      </c>
      <c r="C700" s="3" t="s">
        <v>35</v>
      </c>
      <c r="D700" s="3" t="s">
        <v>9</v>
      </c>
      <c r="E700">
        <v>914</v>
      </c>
      <c r="F700" s="7">
        <v>120</v>
      </c>
      <c r="G700" s="7">
        <v>12</v>
      </c>
      <c r="H700" s="7">
        <v>10968</v>
      </c>
      <c r="I700" s="7">
        <v>1645.2</v>
      </c>
      <c r="J700" s="7">
        <v>9322.7999999999993</v>
      </c>
      <c r="K700" s="7">
        <v>2742</v>
      </c>
      <c r="L700" s="7">
        <v>6580.7999999999993</v>
      </c>
      <c r="M700" s="5">
        <v>41974</v>
      </c>
      <c r="N700" s="6">
        <v>12</v>
      </c>
      <c r="O700" s="3" t="s">
        <v>57</v>
      </c>
      <c r="P700" s="8" t="s">
        <v>21</v>
      </c>
    </row>
    <row r="701" spans="1:16" x14ac:dyDescent="0.3">
      <c r="A701" t="s">
        <v>17</v>
      </c>
      <c r="B701" t="s">
        <v>23</v>
      </c>
      <c r="C701" s="3" t="s">
        <v>28</v>
      </c>
      <c r="D701" s="3" t="s">
        <v>9</v>
      </c>
      <c r="E701">
        <v>293</v>
      </c>
      <c r="F701" s="7">
        <v>250</v>
      </c>
      <c r="G701" s="7">
        <v>20</v>
      </c>
      <c r="H701" s="7">
        <v>5860</v>
      </c>
      <c r="I701" s="7">
        <v>879</v>
      </c>
      <c r="J701" s="7">
        <v>4981</v>
      </c>
      <c r="K701" s="7">
        <v>2930</v>
      </c>
      <c r="L701" s="7">
        <v>2051</v>
      </c>
      <c r="M701" s="5">
        <v>41974</v>
      </c>
      <c r="N701" s="6">
        <v>12</v>
      </c>
      <c r="O701" s="3" t="s">
        <v>57</v>
      </c>
      <c r="P701" s="8" t="s">
        <v>21</v>
      </c>
    </row>
  </sheetData>
  <dataConsolidate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59D0-4BC7-4E73-9CC6-B8F059855E1D}">
  <sheetPr codeName="Sheet4"/>
  <dimension ref="A1:J13"/>
  <sheetViews>
    <sheetView workbookViewId="0">
      <selection activeCell="J2" sqref="J2"/>
    </sheetView>
  </sheetViews>
  <sheetFormatPr defaultRowHeight="14.4" x14ac:dyDescent="0.3"/>
  <cols>
    <col min="8" max="8" width="16" bestFit="1" customWidth="1"/>
  </cols>
  <sheetData>
    <row r="1" spans="1:10" x14ac:dyDescent="0.3">
      <c r="A1" t="s">
        <v>0</v>
      </c>
      <c r="C1" t="s">
        <v>1</v>
      </c>
      <c r="E1" t="s">
        <v>10</v>
      </c>
      <c r="H1" t="s">
        <v>75</v>
      </c>
      <c r="J1" t="s">
        <v>76</v>
      </c>
    </row>
    <row r="2" spans="1:10" ht="18" x14ac:dyDescent="0.35">
      <c r="A2" t="s">
        <v>2</v>
      </c>
      <c r="C2" t="s">
        <v>7</v>
      </c>
      <c r="E2" t="s">
        <v>11</v>
      </c>
      <c r="H2" s="10">
        <v>1</v>
      </c>
      <c r="J2">
        <v>2013</v>
      </c>
    </row>
    <row r="3" spans="1:10" ht="18" x14ac:dyDescent="0.35">
      <c r="A3" t="s">
        <v>3</v>
      </c>
      <c r="C3" t="s">
        <v>8</v>
      </c>
      <c r="E3" t="s">
        <v>12</v>
      </c>
      <c r="H3" s="10">
        <v>2</v>
      </c>
      <c r="J3">
        <v>2014</v>
      </c>
    </row>
    <row r="4" spans="1:10" ht="18" x14ac:dyDescent="0.35">
      <c r="A4" t="s">
        <v>4</v>
      </c>
      <c r="C4" t="s">
        <v>9</v>
      </c>
      <c r="E4" t="s">
        <v>13</v>
      </c>
      <c r="H4" s="10">
        <v>3</v>
      </c>
    </row>
    <row r="5" spans="1:10" ht="18" x14ac:dyDescent="0.35">
      <c r="A5" t="s">
        <v>5</v>
      </c>
      <c r="E5" t="s">
        <v>14</v>
      </c>
      <c r="H5" s="10">
        <v>4</v>
      </c>
    </row>
    <row r="6" spans="1:10" ht="18" x14ac:dyDescent="0.35">
      <c r="A6" t="s">
        <v>6</v>
      </c>
      <c r="H6" s="10">
        <v>5</v>
      </c>
    </row>
    <row r="7" spans="1:10" ht="18" x14ac:dyDescent="0.35">
      <c r="H7" s="10">
        <v>6</v>
      </c>
    </row>
    <row r="8" spans="1:10" ht="18" x14ac:dyDescent="0.35">
      <c r="H8" s="10">
        <v>7</v>
      </c>
    </row>
    <row r="9" spans="1:10" ht="18" x14ac:dyDescent="0.35">
      <c r="H9" s="10">
        <v>8</v>
      </c>
    </row>
    <row r="10" spans="1:10" ht="18" x14ac:dyDescent="0.35">
      <c r="H10" s="10">
        <v>9</v>
      </c>
    </row>
    <row r="11" spans="1:10" ht="18" x14ac:dyDescent="0.35">
      <c r="H11" s="10">
        <v>10</v>
      </c>
    </row>
    <row r="12" spans="1:10" ht="18" x14ac:dyDescent="0.35">
      <c r="H12" s="10">
        <v>11</v>
      </c>
    </row>
    <row r="13" spans="1:10" ht="18" x14ac:dyDescent="0.35">
      <c r="H13" s="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ProjectTracker</vt:lpstr>
      <vt:lpstr>Pivot</vt:lpstr>
      <vt:lpstr>Data</vt:lpstr>
      <vt:lpstr>Status&amp;Priority</vt:lpstr>
      <vt:lpstr>_1st_term</vt:lpstr>
      <vt:lpstr>_2nd_term</vt:lpstr>
      <vt:lpstr>_3rd_term</vt:lpstr>
      <vt:lpstr>_4th_term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Viganego</dc:creator>
  <cp:lastModifiedBy>Lorenzo Viganego</cp:lastModifiedBy>
  <dcterms:created xsi:type="dcterms:W3CDTF">2024-06-06T12:55:09Z</dcterms:created>
  <dcterms:modified xsi:type="dcterms:W3CDTF">2024-06-20T14:11:44Z</dcterms:modified>
</cp:coreProperties>
</file>