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ldamo\raccolta mista\hackersgen2023\hacking_challenge_2023\spiegazioni e soluzione\"/>
    </mc:Choice>
  </mc:AlternateContent>
  <xr:revisionPtr revIDLastSave="0" documentId="8_{31A19763-2DD2-411E-92AC-4B095249ED6E}" xr6:coauthVersionLast="47" xr6:coauthVersionMax="47" xr10:uidLastSave="{00000000-0000-0000-0000-000000000000}"/>
  <bookViews>
    <workbookView xWindow="-109" yWindow="-109" windowWidth="26301" windowHeight="14305" activeTab="5" xr2:uid="{5EAE0600-13BA-4B56-92F0-29D51324A431}"/>
  </bookViews>
  <sheets>
    <sheet name="esempi" sheetId="1" r:id="rId1"/>
    <sheet name="appunti" sheetId="4" r:id="rId2"/>
    <sheet name="tests" sheetId="3" r:id="rId3"/>
    <sheet name="leggendo tutto" sheetId="2" r:id="rId4"/>
    <sheet name="ragionamento" sheetId="5" r:id="rId5"/>
    <sheet name="soluzio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8" i="3" l="1"/>
  <c r="J38" i="3"/>
  <c r="D21" i="1"/>
  <c r="D11" i="1"/>
  <c r="D12" i="1"/>
  <c r="D13" i="1"/>
  <c r="D14" i="1"/>
  <c r="D15" i="1"/>
  <c r="D16" i="1"/>
  <c r="D17" i="1"/>
  <c r="D18" i="1"/>
  <c r="D19" i="1"/>
  <c r="D20" i="1"/>
  <c r="D10" i="1"/>
  <c r="A58" i="6"/>
  <c r="B38" i="6"/>
  <c r="B14" i="6"/>
  <c r="I6" i="6"/>
  <c r="H6" i="6"/>
  <c r="H7" i="6" s="1"/>
  <c r="A232" i="3"/>
  <c r="A82" i="5"/>
  <c r="B62" i="5"/>
  <c r="H34" i="5"/>
  <c r="I34" i="5" s="1"/>
  <c r="B41" i="5"/>
  <c r="D1" i="5"/>
  <c r="G111" i="2"/>
  <c r="H111" i="2" s="1"/>
  <c r="A132" i="2"/>
  <c r="H109" i="2"/>
  <c r="G110" i="2"/>
  <c r="H110" i="2" s="1"/>
  <c r="H199" i="3"/>
  <c r="H197" i="3"/>
  <c r="H198" i="3"/>
  <c r="H196" i="3"/>
  <c r="A191" i="3"/>
  <c r="A185" i="3"/>
  <c r="A178" i="3"/>
  <c r="A168" i="3"/>
  <c r="A164" i="3"/>
  <c r="A159" i="3"/>
  <c r="A151" i="3"/>
  <c r="A144" i="3"/>
  <c r="A137" i="3"/>
  <c r="A129" i="3"/>
  <c r="A118" i="3"/>
  <c r="J5" i="4" a="1"/>
  <c r="I5" i="4" a="1"/>
  <c r="J3" i="4" a="1"/>
  <c r="J7" i="4" a="1"/>
  <c r="I6" i="4" a="1"/>
  <c r="J8" i="4" a="1"/>
  <c r="J6" i="4" a="1"/>
  <c r="J4" i="4" a="1"/>
  <c r="J8" i="4" l="1"/>
  <c r="J4" i="4"/>
  <c r="J6" i="4"/>
  <c r="J7" i="4"/>
  <c r="J5" i="4"/>
  <c r="J3" i="4"/>
  <c r="H8" i="6"/>
  <c r="I7" i="6"/>
  <c r="H35" i="5"/>
  <c r="G112" i="2"/>
  <c r="M213" i="3"/>
  <c r="I5" i="4"/>
  <c r="I6" i="4"/>
  <c r="I7" i="4" a="1"/>
  <c r="I8" i="6" l="1"/>
  <c r="H9" i="6"/>
  <c r="H36" i="5"/>
  <c r="I35" i="5"/>
  <c r="H112" i="2"/>
  <c r="G113" i="2"/>
  <c r="I7" i="4"/>
  <c r="I8" i="4" a="1"/>
  <c r="H10" i="6" l="1"/>
  <c r="I9" i="6"/>
  <c r="H37" i="5"/>
  <c r="I36" i="5"/>
  <c r="H113" i="2"/>
  <c r="G114" i="2"/>
  <c r="I8" i="4"/>
  <c r="I4" i="4" a="1"/>
  <c r="I3" i="4" a="1"/>
  <c r="H12" i="6" l="1"/>
  <c r="I10" i="6"/>
  <c r="H39" i="5"/>
  <c r="I37" i="5"/>
  <c r="H114" i="2"/>
  <c r="G115" i="2"/>
  <c r="I4" i="4"/>
  <c r="I3" i="4"/>
  <c r="A101" i="3"/>
  <c r="A95" i="3"/>
  <c r="A90" i="3"/>
  <c r="A64" i="3"/>
  <c r="A74" i="3"/>
  <c r="A69" i="3"/>
  <c r="A58" i="3"/>
  <c r="A48" i="3"/>
  <c r="A102" i="2"/>
  <c r="G79" i="2"/>
  <c r="G80" i="2" s="1"/>
  <c r="H78" i="2"/>
  <c r="A67" i="2"/>
  <c r="G47" i="2"/>
  <c r="H47" i="2" s="1"/>
  <c r="H46" i="2"/>
  <c r="D35" i="2"/>
  <c r="H16" i="2"/>
  <c r="G17" i="2"/>
  <c r="H17" i="2" s="1"/>
  <c r="F22" i="3"/>
  <c r="D26" i="1"/>
  <c r="D27" i="1"/>
  <c r="D28" i="1"/>
  <c r="D29" i="1"/>
  <c r="D30" i="1"/>
  <c r="D31" i="1"/>
  <c r="D32" i="1"/>
  <c r="D33" i="1"/>
  <c r="D25" i="1"/>
  <c r="H13" i="6" l="1"/>
  <c r="I12" i="6"/>
  <c r="H115" i="2"/>
  <c r="G116" i="2"/>
  <c r="H80" i="2"/>
  <c r="G81" i="2"/>
  <c r="G82" i="2" s="1"/>
  <c r="H79" i="2"/>
  <c r="G48" i="2"/>
  <c r="G18" i="2"/>
  <c r="G19" i="2" s="1"/>
  <c r="G20" i="2" s="1"/>
  <c r="H14" i="6" l="1"/>
  <c r="I13" i="6"/>
  <c r="H116" i="2"/>
  <c r="G117" i="2"/>
  <c r="H81" i="2"/>
  <c r="H18" i="2"/>
  <c r="H19" i="2"/>
  <c r="G49" i="2"/>
  <c r="H48" i="2"/>
  <c r="H20" i="2"/>
  <c r="G21" i="2"/>
  <c r="I14" i="6" l="1"/>
  <c r="H15" i="6"/>
  <c r="H117" i="2"/>
  <c r="G118" i="2"/>
  <c r="H82" i="2"/>
  <c r="G83" i="2"/>
  <c r="G50" i="2"/>
  <c r="H49" i="2"/>
  <c r="G22" i="2"/>
  <c r="H21" i="2"/>
  <c r="H16" i="6" l="1"/>
  <c r="I15" i="6"/>
  <c r="H118" i="2"/>
  <c r="G119" i="2"/>
  <c r="G84" i="2"/>
  <c r="H83" i="2"/>
  <c r="G51" i="2"/>
  <c r="H50" i="2"/>
  <c r="G23" i="2"/>
  <c r="H22" i="2"/>
  <c r="I16" i="6" l="1"/>
  <c r="H17" i="6"/>
  <c r="H119" i="2"/>
  <c r="G120" i="2"/>
  <c r="H84" i="2"/>
  <c r="G85" i="2"/>
  <c r="H51" i="2"/>
  <c r="G52" i="2"/>
  <c r="G53" i="2" s="1"/>
  <c r="H23" i="2"/>
  <c r="G25" i="2"/>
  <c r="H18" i="6" l="1"/>
  <c r="I17" i="6"/>
  <c r="H120" i="2"/>
  <c r="G121" i="2"/>
  <c r="G54" i="2"/>
  <c r="H53" i="2"/>
  <c r="G86" i="2"/>
  <c r="H85" i="2"/>
  <c r="H52" i="2"/>
  <c r="G26" i="2"/>
  <c r="H25" i="2"/>
  <c r="I18" i="6" l="1"/>
  <c r="H19" i="6"/>
  <c r="H121" i="2"/>
  <c r="G122" i="2"/>
  <c r="H86" i="2"/>
  <c r="G87" i="2"/>
  <c r="G55" i="2"/>
  <c r="H54" i="2"/>
  <c r="G27" i="2"/>
  <c r="H26" i="2"/>
  <c r="H20" i="6" l="1"/>
  <c r="I19" i="6"/>
  <c r="H122" i="2"/>
  <c r="G123" i="2"/>
  <c r="G88" i="2"/>
  <c r="H87" i="2"/>
  <c r="G56" i="2"/>
  <c r="H55" i="2"/>
  <c r="G28" i="2"/>
  <c r="H27" i="2"/>
  <c r="I20" i="6" l="1"/>
  <c r="H21" i="6"/>
  <c r="H123" i="2"/>
  <c r="G124" i="2"/>
  <c r="H88" i="2"/>
  <c r="G89" i="2"/>
  <c r="G57" i="2"/>
  <c r="H56" i="2"/>
  <c r="G30" i="2"/>
  <c r="H28" i="2"/>
  <c r="H22" i="6" l="1"/>
  <c r="I21" i="6"/>
  <c r="G125" i="2"/>
  <c r="H124" i="2"/>
  <c r="H89" i="2"/>
  <c r="G90" i="2"/>
  <c r="G58" i="2"/>
  <c r="H57" i="2"/>
  <c r="H30" i="2"/>
  <c r="G31" i="2"/>
  <c r="I22" i="6" l="1"/>
  <c r="H23" i="6"/>
  <c r="H125" i="2"/>
  <c r="G126" i="2"/>
  <c r="G91" i="2"/>
  <c r="H90" i="2"/>
  <c r="G59" i="2"/>
  <c r="H58" i="2"/>
  <c r="G32" i="2"/>
  <c r="H31" i="2"/>
  <c r="H24" i="6" l="1"/>
  <c r="I23" i="6"/>
  <c r="H126" i="2"/>
  <c r="G127" i="2"/>
  <c r="H91" i="2"/>
  <c r="G92" i="2"/>
  <c r="G60" i="2"/>
  <c r="H59" i="2"/>
  <c r="G33" i="2"/>
  <c r="H33" i="2" s="1"/>
  <c r="H32" i="2"/>
  <c r="I24" i="6" l="1"/>
  <c r="H26" i="6"/>
  <c r="H127" i="2"/>
  <c r="G128" i="2"/>
  <c r="G93" i="2"/>
  <c r="H92" i="2"/>
  <c r="G61" i="2"/>
  <c r="G62" i="2" s="1"/>
  <c r="H60" i="2"/>
  <c r="H27" i="6" l="1"/>
  <c r="I26" i="6"/>
  <c r="H128" i="2"/>
  <c r="G129" i="2"/>
  <c r="H93" i="2"/>
  <c r="G94" i="2"/>
  <c r="G95" i="2" s="1"/>
  <c r="G63" i="2"/>
  <c r="H62" i="2"/>
  <c r="H61" i="2"/>
  <c r="I27" i="6" l="1"/>
  <c r="H28" i="6"/>
  <c r="H129" i="2"/>
  <c r="G130" i="2"/>
  <c r="H130" i="2" s="1"/>
  <c r="H95" i="2"/>
  <c r="G96" i="2"/>
  <c r="H94" i="2"/>
  <c r="G64" i="2"/>
  <c r="H63" i="2"/>
  <c r="H29" i="6" l="1"/>
  <c r="I28" i="6"/>
  <c r="H96" i="2"/>
  <c r="G97" i="2"/>
  <c r="G65" i="2"/>
  <c r="H64" i="2"/>
  <c r="I29" i="6" l="1"/>
  <c r="H30" i="6"/>
  <c r="H97" i="2"/>
  <c r="G98" i="2"/>
  <c r="G66" i="2"/>
  <c r="H66" i="2" s="1"/>
  <c r="H65" i="2"/>
  <c r="I30" i="6" l="1"/>
  <c r="H31" i="6"/>
  <c r="H98" i="2"/>
  <c r="G99" i="2"/>
  <c r="I31" i="6" l="1"/>
  <c r="H32" i="6"/>
  <c r="H99" i="2"/>
  <c r="G100" i="2"/>
  <c r="H34" i="6" l="1"/>
  <c r="I32" i="6"/>
  <c r="H100" i="2"/>
  <c r="G101" i="2"/>
  <c r="H101" i="2" s="1"/>
  <c r="I34" i="6" l="1"/>
  <c r="H35" i="6"/>
  <c r="F197" i="3"/>
  <c r="F198" i="3"/>
  <c r="F199" i="3"/>
  <c r="G200" i="3" s="1"/>
  <c r="H200" i="3" s="1"/>
  <c r="I35" i="6" l="1"/>
  <c r="H36" i="6"/>
  <c r="G201" i="3"/>
  <c r="G202" i="3" s="1"/>
  <c r="I36" i="6" l="1"/>
  <c r="H37" i="6"/>
  <c r="H202" i="3"/>
  <c r="F204" i="3"/>
  <c r="F203" i="3"/>
  <c r="F202" i="3"/>
  <c r="I37" i="6" l="1"/>
  <c r="H38" i="6"/>
  <c r="G203" i="3"/>
  <c r="G204" i="3" s="1"/>
  <c r="I38" i="6" l="1"/>
  <c r="H39" i="6"/>
  <c r="H203" i="3"/>
  <c r="G205" i="3"/>
  <c r="H204" i="3"/>
  <c r="I39" i="6" l="1"/>
  <c r="H40" i="6"/>
  <c r="H205" i="3"/>
  <c r="G206" i="3"/>
  <c r="G207" i="3" s="1"/>
  <c r="I40" i="6" l="1"/>
  <c r="H41" i="6"/>
  <c r="H207" i="3"/>
  <c r="F209" i="3"/>
  <c r="F207" i="3"/>
  <c r="F208" i="3"/>
  <c r="I41" i="6" l="1"/>
  <c r="H42" i="6"/>
  <c r="G208" i="3"/>
  <c r="H208" i="3" s="1"/>
  <c r="I42" i="6" l="1"/>
  <c r="H43" i="6"/>
  <c r="G209" i="3"/>
  <c r="G210" i="3" s="1"/>
  <c r="I43" i="6" l="1"/>
  <c r="H44" i="6"/>
  <c r="H209" i="3"/>
  <c r="H210" i="3"/>
  <c r="G211" i="3"/>
  <c r="G212" i="3" s="1"/>
  <c r="I44" i="6" l="1"/>
  <c r="H45" i="6"/>
  <c r="H212" i="3"/>
  <c r="F214" i="3"/>
  <c r="F213" i="3"/>
  <c r="F212" i="3"/>
  <c r="G213" i="3" s="1"/>
  <c r="I45" i="6" l="1"/>
  <c r="H46" i="6"/>
  <c r="G214" i="3"/>
  <c r="H213" i="3"/>
  <c r="A219" i="3"/>
  <c r="I46" i="6" l="1"/>
  <c r="H47" i="6"/>
  <c r="H214" i="3"/>
  <c r="G215" i="3"/>
  <c r="I47" i="6" l="1"/>
  <c r="H48" i="6"/>
  <c r="H215" i="3"/>
  <c r="G216" i="3"/>
  <c r="K213" i="3"/>
  <c r="I48" i="6" l="1"/>
  <c r="H49" i="6"/>
  <c r="L214" i="3"/>
  <c r="L215" i="3" s="1"/>
  <c r="H40" i="5"/>
  <c r="I40" i="5" s="1"/>
  <c r="I39" i="5"/>
  <c r="I49" i="6" l="1"/>
  <c r="H50" i="6"/>
  <c r="M214" i="3"/>
  <c r="H41" i="5"/>
  <c r="H42" i="5" s="1"/>
  <c r="H43" i="5" s="1"/>
  <c r="I50" i="6" l="1"/>
  <c r="H51" i="6"/>
  <c r="I41" i="5"/>
  <c r="I42" i="5"/>
  <c r="I43" i="5"/>
  <c r="H44" i="5"/>
  <c r="I51" i="6" l="1"/>
  <c r="H52" i="6"/>
  <c r="I44" i="5"/>
  <c r="H45" i="5"/>
  <c r="I52" i="6" l="1"/>
  <c r="H53" i="6"/>
  <c r="H46" i="5"/>
  <c r="I45" i="5"/>
  <c r="I53" i="6" l="1"/>
  <c r="H54" i="6"/>
  <c r="I46" i="5"/>
  <c r="H47" i="5"/>
  <c r="I54" i="6" l="1"/>
  <c r="H55" i="6"/>
  <c r="I47" i="5"/>
  <c r="H48" i="5"/>
  <c r="I55" i="6" l="1"/>
  <c r="H56" i="6"/>
  <c r="I56" i="6" s="1"/>
  <c r="H49" i="5"/>
  <c r="I48" i="5"/>
  <c r="I49" i="5" l="1"/>
  <c r="H50" i="5"/>
  <c r="H51" i="5" l="1"/>
  <c r="H53" i="5" s="1"/>
  <c r="I50" i="5"/>
  <c r="I51" i="5" l="1"/>
  <c r="I53" i="5" l="1"/>
  <c r="H54" i="5"/>
  <c r="H55" i="5" l="1"/>
  <c r="I54" i="5"/>
  <c r="I55" i="5" l="1"/>
  <c r="H56" i="5"/>
  <c r="H58" i="5" s="1"/>
  <c r="I56" i="5" l="1"/>
  <c r="H59" i="5" l="1"/>
  <c r="I58" i="5"/>
  <c r="I59" i="5" l="1"/>
  <c r="H60" i="5"/>
  <c r="H61" i="5" l="1"/>
  <c r="I60" i="5"/>
  <c r="I61" i="5" l="1"/>
  <c r="H62" i="5"/>
  <c r="H63" i="5" l="1"/>
  <c r="I62" i="5"/>
  <c r="I63" i="5" l="1"/>
  <c r="H64" i="5"/>
  <c r="H65" i="5" l="1"/>
  <c r="I64" i="5"/>
  <c r="I65" i="5" l="1"/>
  <c r="H66" i="5"/>
  <c r="H67" i="5" l="1"/>
  <c r="I66" i="5"/>
  <c r="I67" i="5" l="1"/>
  <c r="H68" i="5"/>
  <c r="H69" i="5" l="1"/>
  <c r="I68" i="5"/>
  <c r="I69" i="5" l="1"/>
  <c r="H70" i="5"/>
  <c r="H71" i="5" l="1"/>
  <c r="I70" i="5"/>
  <c r="I71" i="5" l="1"/>
  <c r="H72" i="5"/>
  <c r="H73" i="5" l="1"/>
  <c r="I72" i="5"/>
  <c r="I73" i="5" l="1"/>
  <c r="H74" i="5"/>
  <c r="H75" i="5" l="1"/>
  <c r="I74" i="5"/>
  <c r="I75" i="5" l="1"/>
  <c r="H76" i="5"/>
  <c r="H77" i="5" l="1"/>
  <c r="I76" i="5"/>
  <c r="H78" i="5" l="1"/>
  <c r="I77" i="5"/>
  <c r="I78" i="5" l="1"/>
  <c r="H79" i="5"/>
  <c r="H80" i="5" l="1"/>
  <c r="I80" i="5" s="1"/>
  <c r="I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<sst xmlns="http://schemas.openxmlformats.org/spreadsheetml/2006/main" count="1415" uniqueCount="501">
  <si>
    <t>Examples</t>
  </si>
  <si>
    <t>501052010050006054010060</t>
  </si>
  <si>
    <t xml:space="preserve"> &lt;-- write a byte previously set</t>
  </si>
  <si>
    <t>405400006054000160</t>
  </si>
  <si>
    <t>&lt;-- write the content of the first two bytes of memory</t>
  </si>
  <si>
    <t/>
  </si>
  <si>
    <t>LDX</t>
  </si>
  <si>
    <t>value</t>
  </si>
  <si>
    <t>STRX</t>
  </si>
  <si>
    <t>mem addr = memory address</t>
  </si>
  <si>
    <t>mem addr 1</t>
  </si>
  <si>
    <t>addr2</t>
  </si>
  <si>
    <t>val</t>
  </si>
  <si>
    <t>OUT</t>
  </si>
  <si>
    <t>LDRX</t>
  </si>
  <si>
    <t>load X</t>
  </si>
  <si>
    <t>store X at</t>
  </si>
  <si>
    <t>/4096</t>
  </si>
  <si>
    <t>print x</t>
  </si>
  <si>
    <t>get from addr to x</t>
  </si>
  <si>
    <t>carica x con 10</t>
  </si>
  <si>
    <t>lo mette in memoria</t>
  </si>
  <si>
    <t>carica x con 0</t>
  </si>
  <si>
    <t>carica x dalla memoria</t>
  </si>
  <si>
    <t>stampa x (10</t>
  </si>
  <si>
    <t>stampa x (0</t>
  </si>
  <si>
    <t>CLD</t>
  </si>
  <si>
    <t>clear flags</t>
  </si>
  <si>
    <t xml:space="preserve">pulisce i flag, </t>
  </si>
  <si>
    <t>stampa x(0</t>
  </si>
  <si>
    <t>stampa x</t>
  </si>
  <si>
    <t>nella memoria 0000 c'è il primo comando(40), stampa 40. nella memoria 0001 c'è 54, stampa 54</t>
  </si>
  <si>
    <t>voglio stampare tutta la memoria</t>
  </si>
  <si>
    <t>attenzione a non cancellare dati nel codice</t>
  </si>
  <si>
    <t>istruzioni jump</t>
  </si>
  <si>
    <t>carica x da mem addr</t>
  </si>
  <si>
    <t>salta a 0</t>
  </si>
  <si>
    <t>variabile aumentabile di mem addr</t>
  </si>
  <si>
    <t>=</t>
  </si>
  <si>
    <t>parte da AA</t>
  </si>
  <si>
    <t>a ogni ciclo fa +1</t>
  </si>
  <si>
    <t>ripeti</t>
  </si>
  <si>
    <t>carico x con ff</t>
  </si>
  <si>
    <t>sommo a x ff</t>
  </si>
  <si>
    <t>stampo x</t>
  </si>
  <si>
    <t>ldx</t>
  </si>
  <si>
    <t>ff</t>
  </si>
  <si>
    <t>addx</t>
  </si>
  <si>
    <t>out</t>
  </si>
  <si>
    <t>a0</t>
  </si>
  <si>
    <t>50ffa0ff60</t>
  </si>
  <si>
    <t>0x0000    LDX 0xff --&gt; X:00 Y:00 ZF:00 ZC:00</t>
  </si>
  <si>
    <t>0x0002    ADDX 0xff --&gt; X:FF Y:00 ZF:00 ZC:00</t>
  </si>
  <si>
    <t>0x0004    OUT --&gt; X:FE Y:00 ZF:00 ZC:01</t>
  </si>
  <si>
    <t>FE</t>
  </si>
  <si>
    <t>50ffa0ff70fe72000090</t>
  </si>
  <si>
    <t>stack</t>
  </si>
  <si>
    <t>carico y con 00</t>
  </si>
  <si>
    <t>carico y con 10</t>
  </si>
  <si>
    <t>ho caricato 1000</t>
  </si>
  <si>
    <t>stackread x da addr</t>
  </si>
  <si>
    <t>pop y</t>
  </si>
  <si>
    <t>pop x</t>
  </si>
  <si>
    <t>x - 1</t>
  </si>
  <si>
    <t>push x</t>
  </si>
  <si>
    <t>push y</t>
  </si>
  <si>
    <t>lo stack è a 0fff</t>
  </si>
  <si>
    <t>ripeti da 16</t>
  </si>
  <si>
    <t>pushy</t>
  </si>
  <si>
    <t>b2</t>
  </si>
  <si>
    <t>0000</t>
  </si>
  <si>
    <t>name</t>
  </si>
  <si>
    <t>hex</t>
  </si>
  <si>
    <t>pos</t>
  </si>
  <si>
    <t>-</t>
  </si>
  <si>
    <t>PUSHY</t>
  </si>
  <si>
    <t>LDY 10</t>
  </si>
  <si>
    <t>RMEMX</t>
  </si>
  <si>
    <t>c0</t>
  </si>
  <si>
    <t>POPX</t>
  </si>
  <si>
    <t>POPY</t>
  </si>
  <si>
    <t>b1</t>
  </si>
  <si>
    <t>b3</t>
  </si>
  <si>
    <t>a201</t>
  </si>
  <si>
    <t>CMPX 0</t>
  </si>
  <si>
    <t>DECX 1</t>
  </si>
  <si>
    <t>if !underflow</t>
  </si>
  <si>
    <t>jump greater</t>
  </si>
  <si>
    <t>cmp 0</t>
  </si>
  <si>
    <t>pushy stack</t>
  </si>
  <si>
    <t>popx</t>
  </si>
  <si>
    <t>jump 31</t>
  </si>
  <si>
    <t>JG (31)</t>
  </si>
  <si>
    <t>reset flag?</t>
  </si>
  <si>
    <t>-- y - 1</t>
  </si>
  <si>
    <t>DECY non esiste</t>
  </si>
  <si>
    <t>PUSHX</t>
  </si>
  <si>
    <t>b0</t>
  </si>
  <si>
    <t>CLD ? (40)</t>
  </si>
  <si>
    <t>no</t>
  </si>
  <si>
    <t>jump (32)</t>
  </si>
  <si>
    <t>errore, lo stack è a ffff, risolvere</t>
  </si>
  <si>
    <t>perche??</t>
  </si>
  <si>
    <t>test flag overflow</t>
  </si>
  <si>
    <t>test out of range</t>
  </si>
  <si>
    <t>51ffb2b2c0</t>
  </si>
  <si>
    <t>carico y con ff</t>
  </si>
  <si>
    <t>LDY ff</t>
  </si>
  <si>
    <t>51ff</t>
  </si>
  <si>
    <t>legge la posizione ffff (65k)</t>
  </si>
  <si>
    <t>quando il max è 1000 (4k)</t>
  </si>
  <si>
    <t>0001</t>
  </si>
  <si>
    <t>0003</t>
  </si>
  <si>
    <t>04</t>
  </si>
  <si>
    <t>JL 0004</t>
  </si>
  <si>
    <t>b2b160</t>
  </si>
  <si>
    <t>stampa y senza load</t>
  </si>
  <si>
    <t>stampa x - 1 = ff</t>
  </si>
  <si>
    <t>b25110b2c060b3b1a20160</t>
  </si>
  <si>
    <t>b25110b2c060b3b1a201b07100790032b2b1a20160</t>
  </si>
  <si>
    <t>stampa x - 1 = 0f</t>
  </si>
  <si>
    <t>JL (32)</t>
  </si>
  <si>
    <t>lo stack è a 65295</t>
  </si>
  <si>
    <t>=f0ff</t>
  </si>
  <si>
    <t>pushx stack</t>
  </si>
  <si>
    <t>0002</t>
  </si>
  <si>
    <t>jump (skip)</t>
  </si>
  <si>
    <t>decine</t>
  </si>
  <si>
    <t>unità</t>
  </si>
  <si>
    <t>(d)push y</t>
  </si>
  <si>
    <t>(u)push x</t>
  </si>
  <si>
    <t>ripeti da (46)</t>
  </si>
  <si>
    <t>jump (63)</t>
  </si>
  <si>
    <t>carico x con 0f</t>
  </si>
  <si>
    <t>0005</t>
  </si>
  <si>
    <t>06</t>
  </si>
  <si>
    <t>500f</t>
  </si>
  <si>
    <t>LDX 0f</t>
  </si>
  <si>
    <t>ho caricato 1000-1</t>
  </si>
  <si>
    <t>cmp ff</t>
  </si>
  <si>
    <t>jump equal</t>
  </si>
  <si>
    <t>CMPX ff</t>
  </si>
  <si>
    <t>71ff</t>
  </si>
  <si>
    <t>reset flag</t>
  </si>
  <si>
    <t>JE (62)</t>
  </si>
  <si>
    <t>JL (65)</t>
  </si>
  <si>
    <t>JL 06</t>
  </si>
  <si>
    <t>72001d</t>
  </si>
  <si>
    <t>err</t>
  </si>
  <si>
    <t>disequal</t>
  </si>
  <si>
    <t>if underflow</t>
  </si>
  <si>
    <t>(d)push x</t>
  </si>
  <si>
    <t>(u)push y</t>
  </si>
  <si>
    <t>JE (87)</t>
  </si>
  <si>
    <t>ripeti da (76)</t>
  </si>
  <si>
    <t>exit</t>
  </si>
  <si>
    <t>RET</t>
  </si>
  <si>
    <t>JE (98)</t>
  </si>
  <si>
    <t>jump (exit)</t>
  </si>
  <si>
    <t>70ff</t>
  </si>
  <si>
    <t>FUNZIONANTE FINALMENTE</t>
  </si>
  <si>
    <t>pos dec</t>
  </si>
  <si>
    <t>pos hex</t>
  </si>
  <si>
    <t>descrizione</t>
  </si>
  <si>
    <t>LEGGI AL CONTRARIO LA MEMORIA (da 0x999 a 0x0)</t>
  </si>
  <si>
    <t>LEGGI LA MEMORIA (da 0x0 a 0x999)</t>
  </si>
  <si>
    <t>x + 1</t>
  </si>
  <si>
    <t>ADDX 1</t>
  </si>
  <si>
    <t>a001</t>
  </si>
  <si>
    <t>test di tutti i jump, overflow underflow cmp</t>
  </si>
  <si>
    <t>lo inserisco in 0x50</t>
  </si>
  <si>
    <t>STRX 50</t>
  </si>
  <si>
    <t>TUTTI I JUMP A 0X50(72-&gt;81)</t>
  </si>
  <si>
    <t>JE</t>
  </si>
  <si>
    <t>JRE</t>
  </si>
  <si>
    <t>JL</t>
  </si>
  <si>
    <t>JRL</t>
  </si>
  <si>
    <t>JLE</t>
  </si>
  <si>
    <t>JRLE</t>
  </si>
  <si>
    <t>JG</t>
  </si>
  <si>
    <t>JRG</t>
  </si>
  <si>
    <t>JGE</t>
  </si>
  <si>
    <t>JRGE</t>
  </si>
  <si>
    <t>carico x con print(60)</t>
  </si>
  <si>
    <t>LDX 60</t>
  </si>
  <si>
    <t>b</t>
  </si>
  <si>
    <t>e</t>
  </si>
  <si>
    <t>1a</t>
  </si>
  <si>
    <t>1d</t>
  </si>
  <si>
    <t>se salvo comandi fuori dal programma non lo considera un opcode</t>
  </si>
  <si>
    <t>LDX ff</t>
  </si>
  <si>
    <t>50ff</t>
  </si>
  <si>
    <t>a</t>
  </si>
  <si>
    <t>NOP</t>
  </si>
  <si>
    <t>con jump relative 0 ripete se stesso</t>
  </si>
  <si>
    <t>all'infinito</t>
  </si>
  <si>
    <t>con jump relative 1 dice</t>
  </si>
  <si>
    <t>Error: Unknown opcode - 0</t>
  </si>
  <si>
    <t>con jump relative 2 dice</t>
  </si>
  <si>
    <t>Error: Unknown opcode - 2</t>
  </si>
  <si>
    <t>sembra che salti a partire dalla posizione di '75'</t>
  </si>
  <si>
    <t>78000e</t>
  </si>
  <si>
    <t>79000e</t>
  </si>
  <si>
    <t>senza nessuna flag solo JL funziona</t>
  </si>
  <si>
    <t>test jump senza flag</t>
  </si>
  <si>
    <t>lo segna JG</t>
  </si>
  <si>
    <t>lo segna JRG</t>
  </si>
  <si>
    <t>(JRLE lo segnava bene)</t>
  </si>
  <si>
    <t>test delle flag</t>
  </si>
  <si>
    <t>in teoria ci sono: FZ(flag zero), FC(flag carry)</t>
  </si>
  <si>
    <t>ma dal debug segna ZF e ZC.   anche se penso che siano rispettivi a fz e fc</t>
  </si>
  <si>
    <t>Language/VM Specifications</t>
  </si>
  <si>
    <t>Language:</t>
  </si>
  <si>
    <t xml:space="preserve">0x77 JRLE #Immediate mem addr [2] </t>
  </si>
  <si>
    <t>0x78 JG #Immediate mem addr [2]</t>
  </si>
  <si>
    <t>0x80 JGE #Immediate mem addr [2]</t>
  </si>
  <si>
    <t>0x81 JRGE #immediate relative mem addr [2]</t>
  </si>
  <si>
    <t xml:space="preserve">0XC2 RMEMY </t>
  </si>
  <si>
    <t>0xC3 WMEMY</t>
  </si>
  <si>
    <t xml:space="preserve">Stack: </t>
  </si>
  <si>
    <t>Stack available</t>
  </si>
  <si>
    <t xml:space="preserve">Memory: </t>
  </si>
  <si>
    <t>4096 bytes (Big Endian)</t>
  </si>
  <si>
    <t>Registers:</t>
  </si>
  <si>
    <t xml:space="preserve"> X and Y (8 bit)</t>
  </si>
  <si>
    <t xml:space="preserve">Flags: </t>
  </si>
  <si>
    <t>FZ, FC (Flag Zero, Flag Carry)</t>
  </si>
  <si>
    <t>Notes</t>
  </si>
  <si>
    <t xml:space="preserve">Programs are stored in memory at address 0x0000 before execution. </t>
  </si>
  <si>
    <t>1024 bytes are available for the program. Execution starts at 0x0000</t>
  </si>
  <si>
    <t>Description</t>
  </si>
  <si>
    <t>Opcode Mnemonic Operand [size in bytes]</t>
  </si>
  <si>
    <t>0x40 CLD</t>
  </si>
  <si>
    <t>Clear all Flags</t>
  </si>
  <si>
    <t>0x50 LDX #Immediate val [1]</t>
  </si>
  <si>
    <t>Load X with byte</t>
  </si>
  <si>
    <t>0x51 LDY #Immediate val [1]</t>
  </si>
  <si>
    <t>Load Y with byte</t>
  </si>
  <si>
    <t>0x52 STRX #Immediate mem addr [2]</t>
  </si>
  <si>
    <t>Store X at memory addr (word)</t>
  </si>
  <si>
    <t>0x53 STRY #Immediate mem addr [2]</t>
  </si>
  <si>
    <t>Store Y at memory addr (word)</t>
  </si>
  <si>
    <t>0x54 LDRX #Immediate mem addr [2]</t>
  </si>
  <si>
    <t>Put value at memory addr (word) in X</t>
  </si>
  <si>
    <t>0x55 LDRY #Immediate mem addr [2]</t>
  </si>
  <si>
    <t>Put value at memory addr (word) in Y</t>
  </si>
  <si>
    <t>0x60 OUT</t>
  </si>
  <si>
    <t>Print content of X to stdout</t>
  </si>
  <si>
    <t>0x61 IN</t>
  </si>
  <si>
    <t>Read char from stdin to X</t>
  </si>
  <si>
    <t>0x70 CMPX #Immediate val [1]</t>
  </si>
  <si>
    <t xml:space="preserve">Compare X with byte and set flags accordingly: </t>
  </si>
  <si>
    <t>FZ = 0 if equal, FC = 1 if X &gt; #val</t>
  </si>
  <si>
    <t>0x71 CMPY #Immediate val [1]</t>
  </si>
  <si>
    <t xml:space="preserve">Compare Y with byte and set flags accordingly: </t>
  </si>
  <si>
    <t>FZ = 0 if equal, FC = 1 if Y &gt; #val</t>
  </si>
  <si>
    <t>0x72 JE #Immediate mem addr [2]</t>
  </si>
  <si>
    <t xml:space="preserve"> All Jxx Instructions use flags to decide</t>
  </si>
  <si>
    <t>0x73 JRE #Immediate relative mem addr [2]</t>
  </si>
  <si>
    <t>0x74 JL #Immediate mem addr [2]</t>
  </si>
  <si>
    <t>If equal Jump to # address (word).</t>
  </si>
  <si>
    <t>If equal Jump to # relative address</t>
  </si>
  <si>
    <t>If less than compared value, jump to # address</t>
  </si>
  <si>
    <t>0x75 JRL #Immediate relative mem addr[2]</t>
  </si>
  <si>
    <t>If less than compared value, jump to # relative address</t>
  </si>
  <si>
    <t>0x76 JLE #Immediate mem addr [2]</t>
  </si>
  <si>
    <t>If less or equal than compared value, jump to # address</t>
  </si>
  <si>
    <t>0x79 JRG #immediate relative mem addr [2]</t>
  </si>
  <si>
    <t>0xA0 ADDX #Immediate val [1]</t>
  </si>
  <si>
    <t>Add a value to X. Set FC = 1 if overflow</t>
  </si>
  <si>
    <t>0xA1 ADDXY</t>
  </si>
  <si>
    <t>Add Y to X. Set FC = 1 if overflow</t>
  </si>
  <si>
    <t>0xA2 DECX #Immediate val [1]</t>
  </si>
  <si>
    <t>Subtract a value from X. Set FC = 1 if underflow</t>
  </si>
  <si>
    <t>0xA3 DECXY</t>
  </si>
  <si>
    <t>Subtract Y from X. Set FC = 1 if underflow</t>
  </si>
  <si>
    <t>0xA4 RORX</t>
  </si>
  <si>
    <t>Rotate X right of 1 bit</t>
  </si>
  <si>
    <t>0xA5 ROLX</t>
  </si>
  <si>
    <t>Rotate X left of 1 bit</t>
  </si>
  <si>
    <t>OxA6 XORX</t>
  </si>
  <si>
    <t>Excluisve OR between X and Y</t>
  </si>
  <si>
    <t>0XB0 PUSHX</t>
  </si>
  <si>
    <t>Push X in stack</t>
  </si>
  <si>
    <t>0XB1 POPX</t>
  </si>
  <si>
    <t>Pop value from stack in X</t>
  </si>
  <si>
    <t>0xB2 PUSHY</t>
  </si>
  <si>
    <t>Push Y in stack</t>
  </si>
  <si>
    <t>0x83 POPY</t>
  </si>
  <si>
    <t>Pop value from stack in Y</t>
  </si>
  <si>
    <t>0XC0 RMEMX</t>
  </si>
  <si>
    <t>Get two values from stack and read memory at</t>
  </si>
  <si>
    <t xml:space="preserve"> address putting at X. Latest byte is less significant.</t>
  </si>
  <si>
    <t xml:space="preserve"> The values are not popped</t>
  </si>
  <si>
    <t>0xC1 WMEMX</t>
  </si>
  <si>
    <t>Get X and put it at memory pointed by stack</t>
  </si>
  <si>
    <t xml:space="preserve"> as for RMEMX</t>
  </si>
  <si>
    <t>0x90 NOP</t>
  </si>
  <si>
    <t>Do nothing</t>
  </si>
  <si>
    <t xml:space="preserve">0x91 RET </t>
  </si>
  <si>
    <t>Exit program</t>
  </si>
  <si>
    <t xml:space="preserve">405400006054000160 </t>
  </si>
  <si>
    <t>DOCUMENTAZIONE UFFICIALE</t>
  </si>
  <si>
    <t>SUNTO DEGLI APPUNTI</t>
  </si>
  <si>
    <t xml:space="preserve">#immediate "" [n] </t>
  </si>
  <si>
    <t>corrisponde a scrivere n*2 cifre (esadecimali 0-&gt; f)</t>
  </si>
  <si>
    <t>il programma (1024bytes) viene scritto da 0x0 a 0x400-1 (03ff)</t>
  </si>
  <si>
    <t>la memoria (4096bytes) va da 0x0000 a 0x1000-1 ( 0fff)</t>
  </si>
  <si>
    <t>=GetBackgroundColor(</t>
  </si>
  <si>
    <t>16777215</t>
  </si>
  <si>
    <t>null/white</t>
  </si>
  <si>
    <t>ZC = 01</t>
  </si>
  <si>
    <t>x + ff</t>
  </si>
  <si>
    <t>ADDX ff</t>
  </si>
  <si>
    <t>a0ff</t>
  </si>
  <si>
    <t>d</t>
  </si>
  <si>
    <t>Error: Unknown opcode - 128 (0x80)</t>
  </si>
  <si>
    <t>79 + 1 = 7a</t>
  </si>
  <si>
    <t>76000b</t>
  </si>
  <si>
    <t>7a000b</t>
  </si>
  <si>
    <t>0x7a</t>
  </si>
  <si>
    <t>0x7b</t>
  </si>
  <si>
    <t>79 + 2 = 7b</t>
  </si>
  <si>
    <t>7b0004</t>
  </si>
  <si>
    <t>x + 10</t>
  </si>
  <si>
    <t>a010</t>
  </si>
  <si>
    <t>ADDX 10</t>
  </si>
  <si>
    <t>x - ff</t>
  </si>
  <si>
    <t>DECX ff</t>
  </si>
  <si>
    <t>a2ff</t>
  </si>
  <si>
    <t>Clear flags</t>
  </si>
  <si>
    <t>ZC = 00</t>
  </si>
  <si>
    <t>CON OVER/UNDER FLOW ZC = 01</t>
  </si>
  <si>
    <t>ZF = 0 ZC = 1  :  Jump Greater</t>
  </si>
  <si>
    <t>x &gt; 0</t>
  </si>
  <si>
    <t>CMPX 00</t>
  </si>
  <si>
    <t>ZF = 01</t>
  </si>
  <si>
    <t>x &lt; ff</t>
  </si>
  <si>
    <t>? ZF = 0</t>
  </si>
  <si>
    <t>LDX aa</t>
  </si>
  <si>
    <t>50aa</t>
  </si>
  <si>
    <t>x = aa</t>
  </si>
  <si>
    <t>CMPX aa</t>
  </si>
  <si>
    <t>70aa</t>
  </si>
  <si>
    <t>x == aa</t>
  </si>
  <si>
    <t>x ==  ff</t>
  </si>
  <si>
    <t>ZC = 0</t>
  </si>
  <si>
    <t>ZC = 1</t>
  </si>
  <si>
    <t>ZF = 1</t>
  </si>
  <si>
    <t>ZF= 0</t>
  </si>
  <si>
    <t>ZF = 0</t>
  </si>
  <si>
    <t>ld x = aa</t>
  </si>
  <si>
    <t>i CMP impostano entrambe le flags</t>
  </si>
  <si>
    <t>OVER/UNDER FLOW non azzera la flag ZF</t>
  </si>
  <si>
    <t>possibile errore di programmazione?</t>
  </si>
  <si>
    <t>j less</t>
  </si>
  <si>
    <t>j equal</t>
  </si>
  <si>
    <t>j greater</t>
  </si>
  <si>
    <t>0E</t>
  </si>
  <si>
    <t>1A</t>
  </si>
  <si>
    <t>2F</t>
  </si>
  <si>
    <t>74002F</t>
  </si>
  <si>
    <t>ZC : JG</t>
  </si>
  <si>
    <t>no flags : JL</t>
  </si>
  <si>
    <t>ZF : JE</t>
  </si>
  <si>
    <t>ZF + ZC : JE</t>
  </si>
  <si>
    <t>if overflow=ZC=1</t>
  </si>
  <si>
    <t>reset flags</t>
  </si>
  <si>
    <t>ripeti da 0</t>
  </si>
  <si>
    <t>jump exit</t>
  </si>
  <si>
    <t>JG (119)</t>
  </si>
  <si>
    <t>JL 00</t>
  </si>
  <si>
    <t>78000F</t>
  </si>
  <si>
    <t>if equal 0f</t>
  </si>
  <si>
    <t>x == 0f</t>
  </si>
  <si>
    <t>CMPX 0f</t>
  </si>
  <si>
    <t>700f</t>
  </si>
  <si>
    <t>JE (130)</t>
  </si>
  <si>
    <t>c060b1b3a00178000F40b2b074000040b0b2b1b3a001700f720020b0b274000091</t>
  </si>
  <si>
    <t>come decripto il messaggio?</t>
  </si>
  <si>
    <t>su c# ho capito che devo fare per decriptare i 42 byte</t>
  </si>
  <si>
    <t>ora devo farlo qua</t>
  </si>
  <si>
    <t>==*_ Congratz! S33 y0u at H4ck3rsgen! _*==</t>
  </si>
  <si>
    <t>3D-3D-2A-5F-20-43-6F-6E-67-72-61-74-7A-21-20-53-33-33-20-79-30-75-20-61-74-20-48-34-63-6B-33-72-73-67-65-6E-21-20-5F-2A-3D-3D</t>
  </si>
  <si>
    <t>3D3D2A5F20436F6E677261747A212053333320793075206174204834636B33727367656E21205F2A3D3D</t>
  </si>
  <si>
    <t>soluzione:</t>
  </si>
  <si>
    <t>x == 0</t>
  </si>
  <si>
    <t>funzione</t>
  </si>
  <si>
    <t>main</t>
  </si>
  <si>
    <t>decript</t>
  </si>
  <si>
    <t>ROR</t>
  </si>
  <si>
    <t>quando trovo x != 0</t>
  </si>
  <si>
    <t>Exclusive OR between X and Y (xor)</t>
  </si>
  <si>
    <t>XORX</t>
  </si>
  <si>
    <t>a6</t>
  </si>
  <si>
    <t>RORX</t>
  </si>
  <si>
    <t>a4</t>
  </si>
  <si>
    <t>y deve essere caricato con il corrispondente della key</t>
  </si>
  <si>
    <t>devo anche salvare un contatore di caratteri, che va da 0 a 13</t>
  </si>
  <si>
    <t>salvare la key "theblackpirate" utf8 -&gt; hex</t>
  </si>
  <si>
    <t>l'iteratore della memoria parte da 1024 byte (0x400)</t>
  </si>
  <si>
    <t>dopo la fine del programma ci sono le variabili che ho salvato</t>
  </si>
  <si>
    <t>scriverò  l'inizializzazione delle variabili nei bytecodes dopo il 91</t>
  </si>
  <si>
    <t>746865626C61636B706972617465</t>
  </si>
  <si>
    <t>carico x con 04</t>
  </si>
  <si>
    <t>LDX 04</t>
  </si>
  <si>
    <t>start ciclo</t>
  </si>
  <si>
    <t xml:space="preserve">JE </t>
  </si>
  <si>
    <t>y = key</t>
  </si>
  <si>
    <t>il valore letto può essere riletto</t>
  </si>
  <si>
    <t>x = i</t>
  </si>
  <si>
    <t>iterator</t>
  </si>
  <si>
    <t>00</t>
  </si>
  <si>
    <t>x = i + pos</t>
  </si>
  <si>
    <t>14</t>
  </si>
  <si>
    <t>700e</t>
  </si>
  <si>
    <t>= 1 posizione dopo iterator</t>
  </si>
  <si>
    <t>pos è la prima posizione di key =</t>
  </si>
  <si>
    <t>key</t>
  </si>
  <si>
    <t>key: theblackpirate</t>
  </si>
  <si>
    <t>if i &lt; 14 (0x0e)</t>
  </si>
  <si>
    <t>then</t>
  </si>
  <si>
    <t>if</t>
  </si>
  <si>
    <t>else {</t>
  </si>
  <si>
    <t>x = 0</t>
  </si>
  <si>
    <t>i = 0</t>
  </si>
  <si>
    <t>}</t>
  </si>
  <si>
    <t>LDX 00</t>
  </si>
  <si>
    <t>y = 0</t>
  </si>
  <si>
    <t>carico la posizione della key</t>
  </si>
  <si>
    <t>leggo key</t>
  </si>
  <si>
    <t>stackread y da addr</t>
  </si>
  <si>
    <t>LDY 00</t>
  </si>
  <si>
    <t>pulisco lo stack</t>
  </si>
  <si>
    <t>rileggo il valore criptato</t>
  </si>
  <si>
    <t>load key</t>
  </si>
  <si>
    <t>end load key</t>
  </si>
  <si>
    <t>end decript</t>
  </si>
  <si>
    <t>jump (skip) -&gt; end decript</t>
  </si>
  <si>
    <t xml:space="preserve">RMEMY </t>
  </si>
  <si>
    <t>c2</t>
  </si>
  <si>
    <t>JG (67)</t>
  </si>
  <si>
    <t>ripeti da start ciclo</t>
  </si>
  <si>
    <t>JL 03</t>
  </si>
  <si>
    <t>LDRX (79)</t>
  </si>
  <si>
    <t>STRX (79)</t>
  </si>
  <si>
    <t>a045</t>
  </si>
  <si>
    <t>ADDX (80)</t>
  </si>
  <si>
    <t>JE (78)</t>
  </si>
  <si>
    <t>end main</t>
  </si>
  <si>
    <t>variabili</t>
  </si>
  <si>
    <t>se lo stack è vuoto, legge 00 o non legge?</t>
  </si>
  <si>
    <t>y = ff</t>
  </si>
  <si>
    <t>x = ff</t>
  </si>
  <si>
    <t>0x0006    NOP --&gt; X:FF Y:FF ZF:00 ZC:00</t>
  </si>
  <si>
    <t>se lo stack è vuoto non fa variazioni</t>
  </si>
  <si>
    <t>JL 04</t>
  </si>
  <si>
    <t>CMPX 0e</t>
  </si>
  <si>
    <t>i++</t>
  </si>
  <si>
    <t>i = x</t>
  </si>
  <si>
    <t>72002d</t>
  </si>
  <si>
    <t>STRX (55</t>
  </si>
  <si>
    <t>ADDX (56)</t>
  </si>
  <si>
    <t>LDRX (55)</t>
  </si>
  <si>
    <t>STRX (55)</t>
  </si>
  <si>
    <t>JG (43)</t>
  </si>
  <si>
    <t>JE (54)</t>
  </si>
  <si>
    <t>54004d</t>
  </si>
  <si>
    <t>52004d</t>
  </si>
  <si>
    <t>a04e</t>
  </si>
  <si>
    <t>78003b</t>
  </si>
  <si>
    <t>72004c</t>
  </si>
  <si>
    <t>soluzione da c#:</t>
  </si>
  <si>
    <t>5004b0b2c0700072002d54004d700e740017500052004da04e5100b2b0c2b1b1c0a4a4a66054004da00152004d40b1b3a00178003b40b2b074000440b0b2b1b3a001700f72004cb0b27400049100746865626C61636B706972617465</t>
  </si>
  <si>
    <t>copiare questo bytescode:</t>
  </si>
  <si>
    <t>NON FUNZIONA</t>
  </si>
  <si>
    <t>tutto nella stessa memoria</t>
  </si>
  <si>
    <t xml:space="preserve">stack, registri e flag sono esterni alla memoria, </t>
  </si>
  <si>
    <t>e quindi non get-tabili da una cella di memoria</t>
  </si>
  <si>
    <t>50aa70aaa2ff91</t>
  </si>
  <si>
    <t>lo inserisco in 0x10</t>
  </si>
  <si>
    <t>jump to 0x10</t>
  </si>
  <si>
    <t>5060520010740010</t>
  </si>
  <si>
    <t>qua leggo trascrivo e spiego a me stesso cosa fanno gli esempi</t>
  </si>
  <si>
    <t>qua ho fatto il primo test per capire quale flag riempisse un overflow</t>
  </si>
  <si>
    <t>questo test l'ho fatto dopo aver ricevuto "index out of range" da un tentativo di leggere tutta la memoria</t>
  </si>
  <si>
    <t>qua volevo capire come funzionasse il relative</t>
  </si>
  <si>
    <t>JRL 0x4 = passa a 0x6</t>
  </si>
  <si>
    <t>test di overflow e jump della sua flag</t>
  </si>
  <si>
    <t>se minore entrambe le flags sono impostate a 0</t>
  </si>
  <si>
    <t>qua voglio skippare i comandi nop</t>
  </si>
  <si>
    <t>ragionamento teorico</t>
  </si>
  <si>
    <t>questi in rosso sono esempi falliti, ma sono passato da questi per fare quelli che funzionano, fare errori è importante per capire più a fondo sto disastro di vm</t>
  </si>
  <si>
    <t>al contrario, più in basso quello corretto</t>
  </si>
  <si>
    <t>&lt;-- questo usa concatena</t>
  </si>
  <si>
    <t>&lt;-- questo è quello senza concatena, quello da copiare e incollare</t>
  </si>
  <si>
    <t>jump (skip 119)</t>
  </si>
  <si>
    <t>avendo come base questo  ---&gt;</t>
  </si>
  <si>
    <t>la key è lunga 14, (indice da 0 a 13)</t>
  </si>
  <si>
    <t>mentre il secret message è lungo 42 (tre volte 14)</t>
  </si>
  <si>
    <t>questo non funziona, ma partendo da questo ho fatto la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</si>
</sst>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25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1CD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5" xfId="0" quotePrefix="1" applyFill="1" applyBorder="1"/>
    <xf numFmtId="0" fontId="0" fillId="3" borderId="5" xfId="0" applyFill="1" applyBorder="1" applyAlignment="1">
      <alignment horizontal="left" vertical="center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6" xfId="0" quotePrefix="1" applyFill="1" applyBorder="1"/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4" borderId="0" xfId="0" applyFill="1"/>
    <xf numFmtId="0" fontId="2" fillId="3" borderId="5" xfId="0" applyFont="1" applyFill="1" applyBorder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6" borderId="0" xfId="0" quotePrefix="1" applyFill="1"/>
    <xf numFmtId="0" fontId="0" fillId="6" borderId="0" xfId="0" applyFill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1" fillId="4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8" borderId="0" xfId="0" quotePrefix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0" borderId="10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11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13" borderId="0" xfId="0" applyFill="1" applyAlignment="1">
      <alignment horizontal="center" vertical="center" wrapText="1"/>
    </xf>
    <xf numFmtId="0" fontId="0" fillId="14" borderId="0" xfId="0" applyFill="1"/>
    <xf numFmtId="0" fontId="0" fillId="13" borderId="0" xfId="0" applyFill="1" applyAlignment="1">
      <alignment horizontal="center" wrapText="1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quotePrefix="1" applyFill="1"/>
    <xf numFmtId="0" fontId="0" fillId="0" borderId="0" xfId="0" applyFill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13" borderId="0" xfId="0" applyFill="1"/>
  </cellXfs>
  <cellStyles count="1">
    <cellStyle name="Normale" xfId="0" builtinId="0"/>
  </cellStyles>
  <dxfs count="12"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colors>
    <mruColors>
      <color rgb="FFFF99FF"/>
      <color rgb="FFFF2525"/>
      <color rgb="FFD61CD6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2DF3-9FD4-41E4-856A-26222CC436F4}">
  <sheetPr codeName="Foglio1"/>
  <dimension ref="A1:P38"/>
  <sheetViews>
    <sheetView zoomScale="159" workbookViewId="0">
      <selection activeCell="C2" sqref="C2"/>
    </sheetView>
  </sheetViews>
  <sheetFormatPr defaultRowHeight="14.3" x14ac:dyDescent="0.25"/>
  <cols>
    <col min="3" max="4" width="9.875" customWidth="1"/>
    <col min="5" max="5" width="12.25" customWidth="1"/>
  </cols>
  <sheetData>
    <row r="1" spans="1:16" x14ac:dyDescent="0.25">
      <c r="A1" t="s">
        <v>0</v>
      </c>
      <c r="C1" t="s">
        <v>483</v>
      </c>
    </row>
    <row r="3" spans="1:16" x14ac:dyDescent="0.25">
      <c r="A3" s="1" t="s">
        <v>1</v>
      </c>
      <c r="D3" t="s">
        <v>2</v>
      </c>
    </row>
    <row r="5" spans="1:16" x14ac:dyDescent="0.25">
      <c r="A5" s="1" t="s">
        <v>3</v>
      </c>
      <c r="D5" t="s">
        <v>4</v>
      </c>
    </row>
    <row r="6" spans="1:16" x14ac:dyDescent="0.25">
      <c r="A6" s="1"/>
    </row>
    <row r="8" spans="1:16" x14ac:dyDescent="0.25">
      <c r="A8" s="1" t="s">
        <v>1</v>
      </c>
      <c r="F8" t="s">
        <v>9</v>
      </c>
    </row>
    <row r="9" spans="1:16" ht="14.95" thickBot="1" x14ac:dyDescent="0.3">
      <c r="D9" s="47" t="s">
        <v>72</v>
      </c>
      <c r="E9" s="47" t="s">
        <v>71</v>
      </c>
      <c r="F9" s="47" t="s">
        <v>163</v>
      </c>
      <c r="G9" s="47"/>
      <c r="K9" s="59"/>
      <c r="L9" s="59"/>
      <c r="O9" s="59"/>
      <c r="P9" s="59"/>
    </row>
    <row r="10" spans="1:16" x14ac:dyDescent="0.25">
      <c r="D10" t="str">
        <f>MID($A$8, (ROW(D10)-10)*2+1, 2)</f>
        <v>50</v>
      </c>
      <c r="E10" s="1" t="s">
        <v>6</v>
      </c>
      <c r="F10" s="2" t="s">
        <v>15</v>
      </c>
      <c r="G10" t="s">
        <v>20</v>
      </c>
    </row>
    <row r="11" spans="1:16" x14ac:dyDescent="0.25">
      <c r="D11" t="str">
        <f t="shared" ref="D11:D20" si="0">MID($A$8, (ROW(D11)-10)*2+1, 2)</f>
        <v>10</v>
      </c>
      <c r="E11" s="1" t="s">
        <v>7</v>
      </c>
      <c r="F11" s="2"/>
    </row>
    <row r="12" spans="1:16" x14ac:dyDescent="0.25">
      <c r="D12" t="str">
        <f t="shared" si="0"/>
        <v>52</v>
      </c>
      <c r="E12" s="1" t="s">
        <v>8</v>
      </c>
      <c r="F12" s="2" t="s">
        <v>16</v>
      </c>
      <c r="G12" t="s">
        <v>21</v>
      </c>
    </row>
    <row r="13" spans="1:16" x14ac:dyDescent="0.25">
      <c r="D13" t="str">
        <f t="shared" si="0"/>
        <v>01</v>
      </c>
      <c r="E13" s="1" t="s">
        <v>10</v>
      </c>
      <c r="F13" s="3">
        <v>256</v>
      </c>
    </row>
    <row r="14" spans="1:16" x14ac:dyDescent="0.25">
      <c r="D14" t="str">
        <f t="shared" si="0"/>
        <v>00</v>
      </c>
      <c r="E14" s="1" t="s">
        <v>11</v>
      </c>
      <c r="F14" s="3" t="s">
        <v>17</v>
      </c>
    </row>
    <row r="15" spans="1:16" x14ac:dyDescent="0.25">
      <c r="D15" t="str">
        <f t="shared" si="0"/>
        <v>50</v>
      </c>
      <c r="E15" s="1" t="s">
        <v>6</v>
      </c>
      <c r="F15" s="2" t="s">
        <v>15</v>
      </c>
      <c r="G15" t="s">
        <v>22</v>
      </c>
    </row>
    <row r="16" spans="1:16" x14ac:dyDescent="0.25">
      <c r="D16" t="str">
        <f t="shared" si="0"/>
        <v>00</v>
      </c>
      <c r="E16" s="1" t="s">
        <v>12</v>
      </c>
      <c r="F16" s="2"/>
    </row>
    <row r="17" spans="1:11" x14ac:dyDescent="0.25">
      <c r="D17" t="str">
        <f t="shared" si="0"/>
        <v>60</v>
      </c>
      <c r="E17" s="1" t="s">
        <v>13</v>
      </c>
      <c r="F17" s="2" t="s">
        <v>18</v>
      </c>
      <c r="G17" t="s">
        <v>25</v>
      </c>
    </row>
    <row r="18" spans="1:11" x14ac:dyDescent="0.25">
      <c r="A18" s="1" t="s">
        <v>5</v>
      </c>
      <c r="D18" t="str">
        <f t="shared" si="0"/>
        <v>54</v>
      </c>
      <c r="E18" s="1" t="s">
        <v>14</v>
      </c>
      <c r="F18" s="56" t="s">
        <v>19</v>
      </c>
    </row>
    <row r="19" spans="1:11" x14ac:dyDescent="0.25">
      <c r="D19" t="str">
        <f t="shared" si="0"/>
        <v>01</v>
      </c>
      <c r="E19" s="1" t="s">
        <v>10</v>
      </c>
      <c r="F19" s="56"/>
      <c r="G19" t="s">
        <v>23</v>
      </c>
    </row>
    <row r="20" spans="1:11" x14ac:dyDescent="0.25">
      <c r="A20" s="1"/>
      <c r="D20" t="str">
        <f t="shared" si="0"/>
        <v>00</v>
      </c>
      <c r="E20" s="1" t="s">
        <v>11</v>
      </c>
      <c r="F20" s="2">
        <v>256</v>
      </c>
    </row>
    <row r="21" spans="1:11" x14ac:dyDescent="0.25">
      <c r="A21" s="1" t="s">
        <v>5</v>
      </c>
      <c r="D21" t="str">
        <f>MID($A$8, (ROW(D21)-10)*2+1, 2)</f>
        <v>60</v>
      </c>
      <c r="E21" s="1" t="s">
        <v>13</v>
      </c>
      <c r="F21" s="2" t="s">
        <v>18</v>
      </c>
      <c r="G21" t="s">
        <v>24</v>
      </c>
    </row>
    <row r="22" spans="1:11" x14ac:dyDescent="0.25">
      <c r="C22" s="1" t="s">
        <v>5</v>
      </c>
      <c r="E22" s="1" t="s">
        <v>5</v>
      </c>
    </row>
    <row r="23" spans="1:11" x14ac:dyDescent="0.25">
      <c r="A23" s="1" t="s">
        <v>5</v>
      </c>
      <c r="B23" s="1" t="s">
        <v>5</v>
      </c>
      <c r="C23" s="1" t="s">
        <v>5</v>
      </c>
      <c r="D23" s="1"/>
      <c r="E23" s="1"/>
      <c r="J23" s="4"/>
    </row>
    <row r="24" spans="1:11" ht="14.95" thickBot="1" x14ac:dyDescent="0.3">
      <c r="A24" s="1" t="s">
        <v>3</v>
      </c>
      <c r="B24" s="1"/>
      <c r="C24" s="1"/>
      <c r="D24" s="47" t="s">
        <v>72</v>
      </c>
      <c r="E24" s="47" t="s">
        <v>71</v>
      </c>
      <c r="F24" s="47" t="s">
        <v>163</v>
      </c>
      <c r="G24" s="47"/>
    </row>
    <row r="25" spans="1:11" ht="14.3" customHeight="1" x14ac:dyDescent="0.25">
      <c r="A25" s="1"/>
      <c r="B25" s="1"/>
      <c r="C25" s="1"/>
      <c r="D25" t="str">
        <f>MID($A$24, (ROW(D25)-24)*2+1, 2)</f>
        <v>54</v>
      </c>
      <c r="E25" s="1" t="s">
        <v>26</v>
      </c>
      <c r="F25" s="2" t="s">
        <v>27</v>
      </c>
      <c r="G25" t="s">
        <v>28</v>
      </c>
      <c r="J25" s="58" t="s">
        <v>31</v>
      </c>
      <c r="K25" s="58"/>
    </row>
    <row r="26" spans="1:11" x14ac:dyDescent="0.25">
      <c r="A26" s="1" t="s">
        <v>5</v>
      </c>
      <c r="B26" s="1" t="s">
        <v>5</v>
      </c>
      <c r="C26" s="1" t="s">
        <v>5</v>
      </c>
      <c r="D26" t="str">
        <f t="shared" ref="D26:D33" si="1">MID($A$24, (ROW(D26)-24)*2+1, 2)</f>
        <v>00</v>
      </c>
      <c r="E26" s="1" t="s">
        <v>14</v>
      </c>
      <c r="F26" s="57" t="s">
        <v>19</v>
      </c>
      <c r="J26" s="58"/>
      <c r="K26" s="58"/>
    </row>
    <row r="27" spans="1:11" x14ac:dyDescent="0.25">
      <c r="A27" s="1" t="s">
        <v>5</v>
      </c>
      <c r="B27" s="1" t="s">
        <v>5</v>
      </c>
      <c r="C27" s="1" t="s">
        <v>5</v>
      </c>
      <c r="D27" t="str">
        <f t="shared" si="1"/>
        <v>00</v>
      </c>
      <c r="E27" s="1" t="s">
        <v>10</v>
      </c>
      <c r="F27" s="57"/>
      <c r="G27" t="s">
        <v>23</v>
      </c>
      <c r="J27" s="58"/>
      <c r="K27" s="58"/>
    </row>
    <row r="28" spans="1:11" x14ac:dyDescent="0.25">
      <c r="A28" s="1" t="s">
        <v>5</v>
      </c>
      <c r="B28" s="1" t="s">
        <v>5</v>
      </c>
      <c r="C28" s="1" t="s">
        <v>5</v>
      </c>
      <c r="D28" t="str">
        <f t="shared" si="1"/>
        <v>60</v>
      </c>
      <c r="E28" s="1" t="s">
        <v>11</v>
      </c>
      <c r="F28" s="2">
        <v>0</v>
      </c>
      <c r="J28" s="58"/>
      <c r="K28" s="58"/>
    </row>
    <row r="29" spans="1:11" x14ac:dyDescent="0.25">
      <c r="A29" s="1" t="s">
        <v>5</v>
      </c>
      <c r="B29" s="1" t="s">
        <v>5</v>
      </c>
      <c r="C29" s="1" t="s">
        <v>5</v>
      </c>
      <c r="D29" t="str">
        <f t="shared" si="1"/>
        <v>54</v>
      </c>
      <c r="E29" s="1" t="s">
        <v>13</v>
      </c>
      <c r="F29" s="2" t="s">
        <v>18</v>
      </c>
      <c r="G29" t="s">
        <v>29</v>
      </c>
      <c r="J29" s="58"/>
      <c r="K29" s="58"/>
    </row>
    <row r="30" spans="1:11" x14ac:dyDescent="0.25">
      <c r="A30" s="1" t="s">
        <v>5</v>
      </c>
      <c r="B30" s="1" t="s">
        <v>5</v>
      </c>
      <c r="C30" s="1" t="s">
        <v>5</v>
      </c>
      <c r="D30" t="str">
        <f t="shared" si="1"/>
        <v>00</v>
      </c>
      <c r="E30" s="1" t="s">
        <v>14</v>
      </c>
      <c r="F30" s="57" t="s">
        <v>19</v>
      </c>
      <c r="J30" s="58"/>
      <c r="K30" s="58"/>
    </row>
    <row r="31" spans="1:11" x14ac:dyDescent="0.25">
      <c r="A31" s="1" t="s">
        <v>5</v>
      </c>
      <c r="B31" s="1" t="s">
        <v>5</v>
      </c>
      <c r="C31" s="1" t="s">
        <v>5</v>
      </c>
      <c r="D31" t="str">
        <f t="shared" si="1"/>
        <v>01</v>
      </c>
      <c r="E31" s="1" t="s">
        <v>10</v>
      </c>
      <c r="F31" s="57"/>
      <c r="G31" t="s">
        <v>23</v>
      </c>
      <c r="J31" s="58"/>
      <c r="K31" s="58"/>
    </row>
    <row r="32" spans="1:11" x14ac:dyDescent="0.25">
      <c r="A32" s="1" t="s">
        <v>5</v>
      </c>
      <c r="B32" s="1" t="s">
        <v>5</v>
      </c>
      <c r="C32" s="1" t="s">
        <v>5</v>
      </c>
      <c r="D32" t="str">
        <f t="shared" si="1"/>
        <v>60</v>
      </c>
      <c r="E32" s="1" t="s">
        <v>11</v>
      </c>
      <c r="F32" s="2">
        <v>1</v>
      </c>
      <c r="J32" s="58"/>
      <c r="K32" s="58"/>
    </row>
    <row r="33" spans="1:11" x14ac:dyDescent="0.25">
      <c r="A33" s="1" t="s">
        <v>5</v>
      </c>
      <c r="B33" s="1" t="s">
        <v>5</v>
      </c>
      <c r="C33" s="1" t="s">
        <v>5</v>
      </c>
      <c r="D33" t="str">
        <f t="shared" si="1"/>
        <v/>
      </c>
      <c r="E33" s="1" t="s">
        <v>13</v>
      </c>
      <c r="F33" s="2" t="s">
        <v>18</v>
      </c>
      <c r="G33" t="s">
        <v>30</v>
      </c>
      <c r="J33" s="58"/>
      <c r="K33" s="58"/>
    </row>
    <row r="34" spans="1:11" x14ac:dyDescent="0.25">
      <c r="A34" s="1" t="s">
        <v>5</v>
      </c>
      <c r="B34" s="1" t="s">
        <v>5</v>
      </c>
      <c r="C34" s="1" t="s">
        <v>5</v>
      </c>
      <c r="E34" s="1" t="s">
        <v>5</v>
      </c>
    </row>
    <row r="35" spans="1:11" x14ac:dyDescent="0.25">
      <c r="A35" s="1" t="s">
        <v>5</v>
      </c>
      <c r="B35" s="1" t="s">
        <v>5</v>
      </c>
      <c r="C35" s="1" t="s">
        <v>5</v>
      </c>
      <c r="E35" s="1" t="s">
        <v>5</v>
      </c>
    </row>
    <row r="36" spans="1:11" x14ac:dyDescent="0.25">
      <c r="A36" s="1" t="s">
        <v>5</v>
      </c>
      <c r="B36" s="1" t="s">
        <v>5</v>
      </c>
      <c r="C36" s="1" t="s">
        <v>5</v>
      </c>
      <c r="E36" s="1" t="s">
        <v>5</v>
      </c>
    </row>
    <row r="37" spans="1:11" x14ac:dyDescent="0.25">
      <c r="A37" s="1" t="s">
        <v>5</v>
      </c>
      <c r="B37" s="1" t="s">
        <v>5</v>
      </c>
      <c r="C37" s="1" t="s">
        <v>5</v>
      </c>
      <c r="E37" s="1" t="s">
        <v>5</v>
      </c>
    </row>
    <row r="38" spans="1:11" x14ac:dyDescent="0.25">
      <c r="A38" s="1" t="s">
        <v>5</v>
      </c>
      <c r="B38" s="1" t="s">
        <v>5</v>
      </c>
      <c r="C38" s="1" t="s">
        <v>5</v>
      </c>
      <c r="E38" s="1" t="s">
        <v>5</v>
      </c>
    </row>
  </sheetData>
  <mergeCells count="4">
    <mergeCell ref="F18:F19"/>
    <mergeCell ref="F26:F27"/>
    <mergeCell ref="F30:F31"/>
    <mergeCell ref="J25:K33"/>
  </mergeCells>
  <pageMargins left="0.7" right="0.7" top="0.75" bottom="0.75" header="0.3" footer="0.3"/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672B-3B05-482F-905F-6260B0064BE8}">
  <sheetPr codeName="Foglio2"/>
  <dimension ref="A1:J75"/>
  <sheetViews>
    <sheetView topLeftCell="A61" zoomScale="130" zoomScaleNormal="130" workbookViewId="0">
      <selection activeCell="N1" sqref="N1"/>
    </sheetView>
  </sheetViews>
  <sheetFormatPr defaultRowHeight="14.3" x14ac:dyDescent="0.25"/>
  <cols>
    <col min="1" max="9" width="9" style="7"/>
  </cols>
  <sheetData>
    <row r="1" spans="1:10" x14ac:dyDescent="0.25">
      <c r="A1" s="41" t="s">
        <v>302</v>
      </c>
      <c r="B1" s="41"/>
      <c r="C1" s="41"/>
      <c r="D1"/>
      <c r="E1"/>
      <c r="F1" s="42" t="s">
        <v>308</v>
      </c>
      <c r="G1"/>
      <c r="H1" s="7" t="s">
        <v>310</v>
      </c>
      <c r="I1" s="43" t="s">
        <v>38</v>
      </c>
      <c r="J1" s="1" t="s">
        <v>309</v>
      </c>
    </row>
    <row r="2" spans="1:10" x14ac:dyDescent="0.25">
      <c r="A2" s="7" t="s">
        <v>211</v>
      </c>
      <c r="D2"/>
      <c r="E2"/>
      <c r="F2"/>
      <c r="G2"/>
    </row>
    <row r="3" spans="1:10" x14ac:dyDescent="0.25">
      <c r="D3"/>
      <c r="E3"/>
      <c r="F3"/>
      <c r="G3"/>
      <c r="I3" s="29" t="b" cm="1">
        <f t="array" aca="1" ref="I3" ca="1">AND(MOD(ROW(),2)=0,GetBackgroundColor(INDIRECT(ADDRESS(ROW(),COLUMN())))=16777215)</f>
        <v>0</v>
      </c>
      <c r="J3" s="29" t="b" cm="1">
        <f t="array" aca="1" ref="J3" ca="1">AND(MOD(ROW(),2)=0,GetBackgroundColor(INDIRECT(ADDRESS(ROW(),COLUMN())))=16777215)</f>
        <v>0</v>
      </c>
    </row>
    <row r="4" spans="1:10" x14ac:dyDescent="0.25">
      <c r="A4" s="7" t="s">
        <v>219</v>
      </c>
      <c r="B4" s="7" t="s">
        <v>220</v>
      </c>
      <c r="D4"/>
      <c r="E4"/>
      <c r="F4"/>
      <c r="G4"/>
      <c r="I4" s="44" t="b" cm="1">
        <f t="array" aca="1" ref="I4" ca="1">AND(MOD(ROW(),2)=0,GetBackgroundColor(INDIRECT(ADDRESS(ROW(),COLUMN())))=16777215)</f>
        <v>0</v>
      </c>
      <c r="J4" s="29" t="b" cm="1">
        <f t="array" aca="1" ref="J4" ca="1">AND(MOD(ROW(),2)=0,GetBackgroundColor(INDIRECT(ADDRESS(ROW(),COLUMN())))=16777215)</f>
        <v>1</v>
      </c>
    </row>
    <row r="5" spans="1:10" x14ac:dyDescent="0.25">
      <c r="A5" s="7" t="s">
        <v>221</v>
      </c>
      <c r="B5" s="7" t="s">
        <v>222</v>
      </c>
      <c r="D5"/>
      <c r="E5"/>
      <c r="F5"/>
      <c r="G5"/>
      <c r="I5" s="44" t="b" cm="1">
        <f t="array" aca="1" ref="I5" ca="1">AND(MOD(ROW(),2)=0,GetBackgroundColor(INDIRECT(ADDRESS(ROW(),COLUMN())))=16777215)</f>
        <v>0</v>
      </c>
      <c r="J5" s="29" t="b" cm="1">
        <f t="array" aca="1" ref="J5" ca="1">AND(MOD(ROW(),2)=0,GetBackgroundColor(INDIRECT(ADDRESS(ROW(),COLUMN())))=16777215)</f>
        <v>0</v>
      </c>
    </row>
    <row r="6" spans="1:10" x14ac:dyDescent="0.25">
      <c r="A6" s="7" t="s">
        <v>223</v>
      </c>
      <c r="B6" s="7" t="s">
        <v>224</v>
      </c>
      <c r="I6" s="44" t="b" cm="1">
        <f t="array" aca="1" ref="I6" ca="1">AND(MOD(ROW(),2)=0,GetBackgroundColor(INDIRECT(ADDRESS(ROW(),COLUMN())))=16777215)</f>
        <v>0</v>
      </c>
      <c r="J6" s="29" t="b" cm="1">
        <f t="array" aca="1" ref="J6" ca="1">AND(MOD(ROW(),2)=0,GetBackgroundColor(INDIRECT(ADDRESS(ROW(),COLUMN())))=16777215)</f>
        <v>1</v>
      </c>
    </row>
    <row r="7" spans="1:10" x14ac:dyDescent="0.25">
      <c r="A7" s="7" t="s">
        <v>225</v>
      </c>
      <c r="B7" s="7" t="s">
        <v>226</v>
      </c>
      <c r="I7" s="29" t="b" cm="1">
        <f t="array" aca="1" ref="I7" ca="1">AND(MOD(ROW(),2)=0,GetBackgroundColor(INDIRECT(ADDRESS(ROW(),COLUMN())))=16777215)</f>
        <v>0</v>
      </c>
      <c r="J7" s="29" t="b" cm="1">
        <f t="array" aca="1" ref="J7" ca="1">AND(MOD(ROW(),2)=0,GetBackgroundColor(INDIRECT(ADDRESS(ROW(),COLUMN())))=16777215)</f>
        <v>0</v>
      </c>
    </row>
    <row r="8" spans="1:10" x14ac:dyDescent="0.25">
      <c r="I8" s="29" t="b" cm="1">
        <f t="array" aca="1" ref="I8" ca="1">AND(MOD(ROW(),2)=0,GetBackgroundColor(INDIRECT(ADDRESS(ROW(),COLUMN())))=16777215)</f>
        <v>1</v>
      </c>
      <c r="J8" s="29" t="b" cm="1">
        <f t="array" aca="1" ref="J8" ca="1">AND(MOD(ROW(),2)=0,GetBackgroundColor(INDIRECT(ADDRESS(ROW(),COLUMN())))=16777215)</f>
        <v>1</v>
      </c>
    </row>
    <row r="9" spans="1:10" x14ac:dyDescent="0.25">
      <c r="A9" s="7" t="s">
        <v>227</v>
      </c>
    </row>
    <row r="10" spans="1:10" x14ac:dyDescent="0.25">
      <c r="A10" s="7" t="s">
        <v>228</v>
      </c>
    </row>
    <row r="11" spans="1:10" x14ac:dyDescent="0.25">
      <c r="A11" s="7" t="s">
        <v>229</v>
      </c>
    </row>
    <row r="13" spans="1:10" x14ac:dyDescent="0.25">
      <c r="A13" s="7" t="s">
        <v>212</v>
      </c>
    </row>
    <row r="14" spans="1:10" x14ac:dyDescent="0.25">
      <c r="A14" s="7" t="s">
        <v>231</v>
      </c>
      <c r="F14" s="7" t="s">
        <v>230</v>
      </c>
    </row>
    <row r="16" spans="1:10" x14ac:dyDescent="0.25">
      <c r="A16" s="7" t="s">
        <v>232</v>
      </c>
      <c r="F16" s="7" t="s">
        <v>233</v>
      </c>
    </row>
    <row r="17" spans="1:6" x14ac:dyDescent="0.25">
      <c r="A17" s="7" t="s">
        <v>234</v>
      </c>
      <c r="F17" s="7" t="s">
        <v>235</v>
      </c>
    </row>
    <row r="18" spans="1:6" x14ac:dyDescent="0.25">
      <c r="A18" s="7" t="s">
        <v>236</v>
      </c>
      <c r="F18" s="7" t="s">
        <v>237</v>
      </c>
    </row>
    <row r="19" spans="1:6" x14ac:dyDescent="0.25">
      <c r="A19" s="7" t="s">
        <v>238</v>
      </c>
      <c r="F19" s="7" t="s">
        <v>239</v>
      </c>
    </row>
    <row r="20" spans="1:6" x14ac:dyDescent="0.25">
      <c r="A20" s="7" t="s">
        <v>240</v>
      </c>
      <c r="F20" s="7" t="s">
        <v>241</v>
      </c>
    </row>
    <row r="21" spans="1:6" x14ac:dyDescent="0.25">
      <c r="A21" s="7" t="s">
        <v>242</v>
      </c>
      <c r="F21" s="7" t="s">
        <v>243</v>
      </c>
    </row>
    <row r="22" spans="1:6" x14ac:dyDescent="0.25">
      <c r="A22" s="7" t="s">
        <v>244</v>
      </c>
      <c r="F22" s="7" t="s">
        <v>245</v>
      </c>
    </row>
    <row r="23" spans="1:6" x14ac:dyDescent="0.25">
      <c r="A23" s="7" t="s">
        <v>246</v>
      </c>
      <c r="F23" s="7" t="s">
        <v>247</v>
      </c>
    </row>
    <row r="24" spans="1:6" x14ac:dyDescent="0.25">
      <c r="A24" s="7" t="s">
        <v>248</v>
      </c>
      <c r="F24" s="7" t="s">
        <v>249</v>
      </c>
    </row>
    <row r="25" spans="1:6" x14ac:dyDescent="0.25">
      <c r="A25" s="7" t="s">
        <v>250</v>
      </c>
      <c r="F25" s="7" t="s">
        <v>251</v>
      </c>
    </row>
    <row r="26" spans="1:6" x14ac:dyDescent="0.25">
      <c r="F26" s="7" t="s">
        <v>252</v>
      </c>
    </row>
    <row r="27" spans="1:6" x14ac:dyDescent="0.25">
      <c r="A27" s="7" t="s">
        <v>253</v>
      </c>
      <c r="F27" s="7" t="s">
        <v>254</v>
      </c>
    </row>
    <row r="28" spans="1:6" x14ac:dyDescent="0.25">
      <c r="F28" s="7" t="s">
        <v>255</v>
      </c>
    </row>
    <row r="29" spans="1:6" x14ac:dyDescent="0.25">
      <c r="A29" s="7" t="s">
        <v>256</v>
      </c>
      <c r="F29" s="7" t="s">
        <v>260</v>
      </c>
    </row>
    <row r="30" spans="1:6" x14ac:dyDescent="0.25">
      <c r="F30" s="7" t="s">
        <v>257</v>
      </c>
    </row>
    <row r="31" spans="1:6" x14ac:dyDescent="0.25">
      <c r="A31" s="7" t="s">
        <v>258</v>
      </c>
      <c r="F31" s="7" t="s">
        <v>261</v>
      </c>
    </row>
    <row r="32" spans="1:6" x14ac:dyDescent="0.25">
      <c r="A32" s="7" t="s">
        <v>259</v>
      </c>
      <c r="F32" s="7" t="s">
        <v>262</v>
      </c>
    </row>
    <row r="33" spans="1:6" x14ac:dyDescent="0.25">
      <c r="A33" s="7" t="s">
        <v>263</v>
      </c>
      <c r="F33" s="7" t="s">
        <v>264</v>
      </c>
    </row>
    <row r="34" spans="1:6" x14ac:dyDescent="0.25">
      <c r="A34" s="7" t="s">
        <v>265</v>
      </c>
      <c r="F34" s="7" t="s">
        <v>266</v>
      </c>
    </row>
    <row r="35" spans="1:6" x14ac:dyDescent="0.25">
      <c r="A35" s="7" t="s">
        <v>213</v>
      </c>
    </row>
    <row r="36" spans="1:6" x14ac:dyDescent="0.25">
      <c r="A36" s="7" t="s">
        <v>214</v>
      </c>
    </row>
    <row r="37" spans="1:6" x14ac:dyDescent="0.25">
      <c r="A37" s="7" t="s">
        <v>267</v>
      </c>
    </row>
    <row r="38" spans="1:6" x14ac:dyDescent="0.25">
      <c r="A38" s="45" t="s">
        <v>215</v>
      </c>
      <c r="F38" s="39" t="s">
        <v>320</v>
      </c>
    </row>
    <row r="39" spans="1:6" x14ac:dyDescent="0.25">
      <c r="A39" s="45" t="s">
        <v>216</v>
      </c>
      <c r="F39" s="39" t="s">
        <v>321</v>
      </c>
    </row>
    <row r="40" spans="1:6" x14ac:dyDescent="0.25">
      <c r="A40" s="7" t="s">
        <v>268</v>
      </c>
      <c r="F40" s="7" t="s">
        <v>269</v>
      </c>
    </row>
    <row r="41" spans="1:6" x14ac:dyDescent="0.25">
      <c r="A41" s="7" t="s">
        <v>270</v>
      </c>
      <c r="F41" s="7" t="s">
        <v>271</v>
      </c>
    </row>
    <row r="42" spans="1:6" x14ac:dyDescent="0.25">
      <c r="A42" s="7" t="s">
        <v>272</v>
      </c>
      <c r="F42" s="7" t="s">
        <v>273</v>
      </c>
    </row>
    <row r="43" spans="1:6" x14ac:dyDescent="0.25">
      <c r="A43" s="7" t="s">
        <v>274</v>
      </c>
      <c r="F43" s="7" t="s">
        <v>275</v>
      </c>
    </row>
    <row r="44" spans="1:6" x14ac:dyDescent="0.25">
      <c r="A44" s="7" t="s">
        <v>276</v>
      </c>
      <c r="F44" s="7" t="s">
        <v>277</v>
      </c>
    </row>
    <row r="45" spans="1:6" x14ac:dyDescent="0.25">
      <c r="A45" s="7" t="s">
        <v>278</v>
      </c>
      <c r="F45" s="7" t="s">
        <v>279</v>
      </c>
    </row>
    <row r="46" spans="1:6" x14ac:dyDescent="0.25">
      <c r="A46" s="7" t="s">
        <v>280</v>
      </c>
      <c r="F46" s="7" t="s">
        <v>281</v>
      </c>
    </row>
    <row r="47" spans="1:6" x14ac:dyDescent="0.25">
      <c r="A47" s="7" t="s">
        <v>282</v>
      </c>
      <c r="F47" s="7" t="s">
        <v>283</v>
      </c>
    </row>
    <row r="48" spans="1:6" x14ac:dyDescent="0.25">
      <c r="A48" s="7" t="s">
        <v>284</v>
      </c>
      <c r="F48" s="7" t="s">
        <v>285</v>
      </c>
    </row>
    <row r="49" spans="1:6" x14ac:dyDescent="0.25">
      <c r="A49" s="7" t="s">
        <v>286</v>
      </c>
      <c r="F49" s="7" t="s">
        <v>287</v>
      </c>
    </row>
    <row r="50" spans="1:6" x14ac:dyDescent="0.25">
      <c r="A50" s="7" t="s">
        <v>288</v>
      </c>
      <c r="F50" s="7" t="s">
        <v>289</v>
      </c>
    </row>
    <row r="51" spans="1:6" x14ac:dyDescent="0.25">
      <c r="A51" s="7" t="s">
        <v>290</v>
      </c>
      <c r="F51" s="7" t="s">
        <v>291</v>
      </c>
    </row>
    <row r="52" spans="1:6" x14ac:dyDescent="0.25">
      <c r="F52" s="7" t="s">
        <v>292</v>
      </c>
    </row>
    <row r="53" spans="1:6" x14ac:dyDescent="0.25">
      <c r="F53" s="7" t="s">
        <v>293</v>
      </c>
    </row>
    <row r="54" spans="1:6" x14ac:dyDescent="0.25">
      <c r="A54" s="7" t="s">
        <v>294</v>
      </c>
      <c r="F54" s="7" t="s">
        <v>295</v>
      </c>
    </row>
    <row r="55" spans="1:6" x14ac:dyDescent="0.25">
      <c r="F55" s="7" t="s">
        <v>296</v>
      </c>
    </row>
    <row r="56" spans="1:6" x14ac:dyDescent="0.25">
      <c r="A56" s="7" t="s">
        <v>217</v>
      </c>
    </row>
    <row r="57" spans="1:6" x14ac:dyDescent="0.25">
      <c r="A57" s="7" t="s">
        <v>218</v>
      </c>
    </row>
    <row r="58" spans="1:6" x14ac:dyDescent="0.25">
      <c r="A58" s="7" t="s">
        <v>297</v>
      </c>
      <c r="F58" s="7" t="s">
        <v>298</v>
      </c>
    </row>
    <row r="59" spans="1:6" x14ac:dyDescent="0.25">
      <c r="A59" s="7" t="s">
        <v>299</v>
      </c>
      <c r="F59" s="7" t="s">
        <v>300</v>
      </c>
    </row>
    <row r="61" spans="1:6" x14ac:dyDescent="0.25">
      <c r="A61" s="7" t="s">
        <v>0</v>
      </c>
    </row>
    <row r="62" spans="1:6" x14ac:dyDescent="0.25">
      <c r="A62" s="29" t="s">
        <v>1</v>
      </c>
      <c r="D62" s="7" t="s">
        <v>2</v>
      </c>
    </row>
    <row r="63" spans="1:6" x14ac:dyDescent="0.25">
      <c r="A63" s="29" t="s">
        <v>301</v>
      </c>
      <c r="D63" s="7" t="s">
        <v>4</v>
      </c>
    </row>
    <row r="65" spans="1:7" x14ac:dyDescent="0.25">
      <c r="A65" s="41" t="s">
        <v>303</v>
      </c>
      <c r="B65" s="41"/>
      <c r="C65" s="41"/>
    </row>
    <row r="67" spans="1:7" x14ac:dyDescent="0.25">
      <c r="A67" s="7" t="s">
        <v>304</v>
      </c>
      <c r="D67" s="7" t="s">
        <v>305</v>
      </c>
    </row>
    <row r="69" spans="1:7" x14ac:dyDescent="0.25">
      <c r="B69" s="7" t="s">
        <v>234</v>
      </c>
      <c r="F69" s="29" t="s">
        <v>38</v>
      </c>
      <c r="G69" s="7" t="s">
        <v>191</v>
      </c>
    </row>
    <row r="70" spans="1:7" x14ac:dyDescent="0.25">
      <c r="B70" s="7" t="s">
        <v>238</v>
      </c>
      <c r="F70" s="29" t="s">
        <v>38</v>
      </c>
      <c r="G70" s="8">
        <v>520123</v>
      </c>
    </row>
    <row r="72" spans="1:7" x14ac:dyDescent="0.25">
      <c r="A72" s="7" t="s">
        <v>307</v>
      </c>
    </row>
    <row r="73" spans="1:7" x14ac:dyDescent="0.25">
      <c r="A73" s="7" t="s">
        <v>306</v>
      </c>
      <c r="G73" s="7" t="s">
        <v>476</v>
      </c>
    </row>
    <row r="74" spans="1:7" x14ac:dyDescent="0.25">
      <c r="G74" s="60" t="s">
        <v>477</v>
      </c>
    </row>
    <row r="75" spans="1:7" x14ac:dyDescent="0.25">
      <c r="G75" s="60" t="s">
        <v>478</v>
      </c>
    </row>
  </sheetData>
  <conditionalFormatting sqref="A1:L74 A76:L100 A75:F75 H75:L75">
    <cfRule type="expression" dxfId="11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47FB-A34F-45A0-9C9F-63DB1B312289}">
  <sheetPr codeName="Foglio3"/>
  <dimension ref="A1:Q235"/>
  <sheetViews>
    <sheetView topLeftCell="A218" zoomScale="145" zoomScaleNormal="145" workbookViewId="0">
      <selection activeCell="A236" sqref="A236"/>
    </sheetView>
  </sheetViews>
  <sheetFormatPr defaultRowHeight="14.3" x14ac:dyDescent="0.25"/>
  <cols>
    <col min="5" max="8" width="9" style="7"/>
  </cols>
  <sheetData>
    <row r="1" spans="1:8" x14ac:dyDescent="0.25">
      <c r="A1" s="23" t="s">
        <v>103</v>
      </c>
      <c r="G1" s="61" t="s">
        <v>484</v>
      </c>
      <c r="H1" s="61"/>
    </row>
    <row r="2" spans="1:8" x14ac:dyDescent="0.25">
      <c r="A2" t="s">
        <v>42</v>
      </c>
      <c r="C2" t="s">
        <v>45</v>
      </c>
      <c r="D2" t="s">
        <v>46</v>
      </c>
      <c r="E2" s="7">
        <v>50</v>
      </c>
      <c r="F2" s="7" t="s">
        <v>46</v>
      </c>
      <c r="G2" s="61"/>
      <c r="H2" s="61"/>
    </row>
    <row r="3" spans="1:8" x14ac:dyDescent="0.25">
      <c r="A3" t="s">
        <v>43</v>
      </c>
      <c r="C3" t="s">
        <v>47</v>
      </c>
      <c r="D3" t="s">
        <v>46</v>
      </c>
      <c r="E3" s="7" t="s">
        <v>49</v>
      </c>
      <c r="F3" s="7" t="s">
        <v>46</v>
      </c>
      <c r="G3" s="61"/>
      <c r="H3" s="61"/>
    </row>
    <row r="4" spans="1:8" x14ac:dyDescent="0.25">
      <c r="A4" t="s">
        <v>44</v>
      </c>
      <c r="C4" t="s">
        <v>48</v>
      </c>
      <c r="E4" s="7">
        <v>60</v>
      </c>
      <c r="G4" s="61"/>
      <c r="H4" s="61"/>
    </row>
    <row r="5" spans="1:8" x14ac:dyDescent="0.25">
      <c r="G5" s="61"/>
      <c r="H5" s="61"/>
    </row>
    <row r="6" spans="1:8" x14ac:dyDescent="0.25">
      <c r="A6" t="s">
        <v>50</v>
      </c>
      <c r="G6" s="61"/>
      <c r="H6" s="61"/>
    </row>
    <row r="7" spans="1:8" x14ac:dyDescent="0.25">
      <c r="A7" t="s">
        <v>51</v>
      </c>
    </row>
    <row r="8" spans="1:8" x14ac:dyDescent="0.25">
      <c r="A8" t="s">
        <v>52</v>
      </c>
    </row>
    <row r="9" spans="1:8" x14ac:dyDescent="0.25">
      <c r="A9" t="s">
        <v>53</v>
      </c>
    </row>
    <row r="10" spans="1:8" x14ac:dyDescent="0.25">
      <c r="A10" t="s">
        <v>54</v>
      </c>
    </row>
    <row r="13" spans="1:8" x14ac:dyDescent="0.25">
      <c r="A13" t="s">
        <v>55</v>
      </c>
    </row>
    <row r="14" spans="1:8" ht="14.3" customHeight="1" x14ac:dyDescent="0.25"/>
    <row r="15" spans="1:8" x14ac:dyDescent="0.25">
      <c r="A15" s="23" t="s">
        <v>104</v>
      </c>
    </row>
    <row r="16" spans="1:8" x14ac:dyDescent="0.25">
      <c r="E16" s="10" t="s">
        <v>71</v>
      </c>
      <c r="F16" s="10" t="s">
        <v>72</v>
      </c>
      <c r="G16" s="10" t="s">
        <v>73</v>
      </c>
    </row>
    <row r="17" spans="1:17" x14ac:dyDescent="0.25">
      <c r="A17" t="s">
        <v>106</v>
      </c>
      <c r="E17" s="7" t="s">
        <v>107</v>
      </c>
      <c r="F17" s="8" t="s">
        <v>108</v>
      </c>
      <c r="G17" s="29"/>
    </row>
    <row r="18" spans="1:17" x14ac:dyDescent="0.25">
      <c r="A18" t="s">
        <v>89</v>
      </c>
      <c r="E18" s="7" t="s">
        <v>75</v>
      </c>
      <c r="F18" s="8" t="s">
        <v>69</v>
      </c>
      <c r="G18" s="29"/>
    </row>
    <row r="19" spans="1:17" x14ac:dyDescent="0.25">
      <c r="A19" t="s">
        <v>89</v>
      </c>
      <c r="E19" s="7" t="s">
        <v>75</v>
      </c>
      <c r="F19" s="8" t="s">
        <v>69</v>
      </c>
      <c r="G19" s="29"/>
    </row>
    <row r="20" spans="1:17" x14ac:dyDescent="0.25">
      <c r="A20" t="s">
        <v>60</v>
      </c>
      <c r="E20" s="7" t="s">
        <v>77</v>
      </c>
      <c r="F20" s="8" t="s">
        <v>78</v>
      </c>
      <c r="H20" s="7" t="s">
        <v>109</v>
      </c>
    </row>
    <row r="21" spans="1:17" x14ac:dyDescent="0.25">
      <c r="H21" s="7" t="s">
        <v>110</v>
      </c>
    </row>
    <row r="22" spans="1:17" x14ac:dyDescent="0.25">
      <c r="A22" t="s">
        <v>105</v>
      </c>
      <c r="C22" s="61" t="s">
        <v>485</v>
      </c>
      <c r="D22" s="61"/>
      <c r="F22" s="7" t="str">
        <f>_xlfn.CONCAT(F17:F20)</f>
        <v>51ffb2b2c0</v>
      </c>
    </row>
    <row r="23" spans="1:17" x14ac:dyDescent="0.25">
      <c r="C23" s="61"/>
      <c r="D23" s="61"/>
    </row>
    <row r="24" spans="1:17" x14ac:dyDescent="0.25">
      <c r="C24" s="61"/>
      <c r="D24" s="61"/>
    </row>
    <row r="25" spans="1:17" x14ac:dyDescent="0.25">
      <c r="C25" s="61"/>
      <c r="D25" s="61"/>
    </row>
    <row r="26" spans="1:17" x14ac:dyDescent="0.25">
      <c r="C26" s="61"/>
      <c r="D26" s="61"/>
    </row>
    <row r="27" spans="1:17" x14ac:dyDescent="0.25">
      <c r="C27" s="61"/>
      <c r="D27" s="61"/>
    </row>
    <row r="30" spans="1:17" x14ac:dyDescent="0.25">
      <c r="A30" s="23" t="s">
        <v>169</v>
      </c>
    </row>
    <row r="31" spans="1:17" x14ac:dyDescent="0.25">
      <c r="A31" s="40" t="s">
        <v>204</v>
      </c>
      <c r="B31" s="40"/>
    </row>
    <row r="32" spans="1:17" x14ac:dyDescent="0.25">
      <c r="P32" s="7"/>
      <c r="Q32" s="7"/>
    </row>
    <row r="33" spans="1:17" ht="14.95" thickBot="1" x14ac:dyDescent="0.3">
      <c r="A33" s="9" t="s">
        <v>163</v>
      </c>
      <c r="B33" s="9"/>
      <c r="E33" s="10" t="s">
        <v>71</v>
      </c>
      <c r="F33" s="10" t="s">
        <v>72</v>
      </c>
      <c r="G33" s="25" t="s">
        <v>161</v>
      </c>
      <c r="H33" s="25" t="s">
        <v>162</v>
      </c>
      <c r="J33" s="9" t="s">
        <v>163</v>
      </c>
      <c r="K33" s="9"/>
      <c r="N33" s="10" t="s">
        <v>71</v>
      </c>
      <c r="O33" s="10" t="s">
        <v>72</v>
      </c>
      <c r="P33" s="7"/>
      <c r="Q33" s="7"/>
    </row>
    <row r="34" spans="1:17" x14ac:dyDescent="0.25">
      <c r="A34" t="s">
        <v>183</v>
      </c>
      <c r="E34" s="28" t="s">
        <v>184</v>
      </c>
      <c r="F34" s="28">
        <v>5061</v>
      </c>
      <c r="H34" s="7">
        <v>0</v>
      </c>
      <c r="J34" t="s">
        <v>183</v>
      </c>
      <c r="N34" s="28" t="s">
        <v>184</v>
      </c>
      <c r="O34" s="28">
        <v>5060</v>
      </c>
      <c r="P34" s="7"/>
      <c r="Q34" s="7"/>
    </row>
    <row r="35" spans="1:17" x14ac:dyDescent="0.25">
      <c r="A35" t="s">
        <v>170</v>
      </c>
      <c r="E35" s="7" t="s">
        <v>171</v>
      </c>
      <c r="F35" s="7">
        <v>520050</v>
      </c>
      <c r="H35" s="7">
        <v>2</v>
      </c>
      <c r="J35" t="s">
        <v>480</v>
      </c>
      <c r="N35" s="7" t="s">
        <v>171</v>
      </c>
      <c r="O35" s="7">
        <v>520010</v>
      </c>
      <c r="P35" s="7"/>
      <c r="Q35" s="7"/>
    </row>
    <row r="36" spans="1:17" x14ac:dyDescent="0.25">
      <c r="B36" t="s">
        <v>172</v>
      </c>
      <c r="J36" t="s">
        <v>481</v>
      </c>
      <c r="N36" s="7" t="s">
        <v>175</v>
      </c>
      <c r="O36" s="7">
        <v>740010</v>
      </c>
      <c r="P36" s="7"/>
      <c r="Q36" s="7"/>
    </row>
    <row r="37" spans="1:17" x14ac:dyDescent="0.25">
      <c r="E37" s="7" t="s">
        <v>173</v>
      </c>
      <c r="F37" s="7">
        <v>720023</v>
      </c>
      <c r="H37" s="7">
        <v>5</v>
      </c>
      <c r="N37" s="7"/>
      <c r="O37" s="7"/>
      <c r="P37" s="7"/>
      <c r="Q37" s="7"/>
    </row>
    <row r="38" spans="1:17" x14ac:dyDescent="0.25">
      <c r="E38" s="7" t="s">
        <v>174</v>
      </c>
      <c r="F38" s="7">
        <v>730023</v>
      </c>
      <c r="H38" s="7">
        <v>8</v>
      </c>
      <c r="J38" t="str">
        <f>_xlfn.CONCAT(O34:O36)</f>
        <v>5060520010740010</v>
      </c>
      <c r="M38" s="29" t="s">
        <v>482</v>
      </c>
      <c r="N38" s="7"/>
      <c r="O38" s="7"/>
      <c r="P38" s="7"/>
      <c r="Q38" s="7"/>
    </row>
    <row r="39" spans="1:17" x14ac:dyDescent="0.25">
      <c r="E39" s="39" t="s">
        <v>175</v>
      </c>
      <c r="F39" s="7">
        <v>740023</v>
      </c>
      <c r="H39" s="7" t="s">
        <v>185</v>
      </c>
      <c r="J39" s="30" t="s">
        <v>189</v>
      </c>
      <c r="K39" s="30"/>
      <c r="L39" s="30"/>
      <c r="M39" s="30"/>
      <c r="N39" s="31"/>
      <c r="O39" s="31"/>
      <c r="P39" s="31"/>
      <c r="Q39" s="7"/>
    </row>
    <row r="40" spans="1:17" x14ac:dyDescent="0.25">
      <c r="E40" s="7" t="s">
        <v>176</v>
      </c>
      <c r="F40" s="7">
        <v>750023</v>
      </c>
      <c r="H40" s="7" t="s">
        <v>186</v>
      </c>
      <c r="M40" s="7"/>
      <c r="N40" s="7"/>
      <c r="O40" s="7"/>
      <c r="P40" s="7"/>
      <c r="Q40" s="7"/>
    </row>
    <row r="41" spans="1:17" x14ac:dyDescent="0.25">
      <c r="E41" s="7" t="s">
        <v>177</v>
      </c>
      <c r="F41" s="7">
        <v>760023</v>
      </c>
      <c r="H41" s="7">
        <v>11</v>
      </c>
      <c r="N41" s="7"/>
      <c r="O41" s="7"/>
      <c r="P41" s="7"/>
      <c r="Q41" s="7"/>
    </row>
    <row r="42" spans="1:17" x14ac:dyDescent="0.25">
      <c r="E42" s="7" t="s">
        <v>178</v>
      </c>
      <c r="F42" s="7">
        <v>770023</v>
      </c>
      <c r="H42" s="7">
        <v>14</v>
      </c>
      <c r="N42" s="7"/>
      <c r="O42" s="7"/>
      <c r="P42" s="7"/>
      <c r="Q42" s="7"/>
    </row>
    <row r="43" spans="1:17" x14ac:dyDescent="0.25">
      <c r="E43" s="7" t="s">
        <v>179</v>
      </c>
      <c r="F43" s="7">
        <v>780023</v>
      </c>
      <c r="H43" s="7">
        <v>17</v>
      </c>
      <c r="N43" s="7"/>
      <c r="O43" s="7"/>
      <c r="P43" s="7"/>
      <c r="Q43" s="7"/>
    </row>
    <row r="44" spans="1:17" x14ac:dyDescent="0.25">
      <c r="E44" s="7" t="s">
        <v>180</v>
      </c>
      <c r="F44" s="7">
        <v>790023</v>
      </c>
      <c r="H44" s="7" t="s">
        <v>187</v>
      </c>
      <c r="N44" s="7"/>
      <c r="O44" s="7"/>
      <c r="P44" s="7"/>
      <c r="Q44" s="7"/>
    </row>
    <row r="45" spans="1:17" x14ac:dyDescent="0.25">
      <c r="E45" s="7" t="s">
        <v>181</v>
      </c>
      <c r="F45" s="7">
        <v>800023</v>
      </c>
      <c r="H45" s="7" t="s">
        <v>188</v>
      </c>
      <c r="N45" s="7"/>
      <c r="O45" s="7"/>
      <c r="P45" s="7"/>
      <c r="Q45" s="7"/>
    </row>
    <row r="46" spans="1:17" x14ac:dyDescent="0.25">
      <c r="E46" s="7" t="s">
        <v>182</v>
      </c>
      <c r="F46" s="7">
        <v>810023</v>
      </c>
      <c r="H46" s="7">
        <v>20</v>
      </c>
      <c r="N46" s="7"/>
      <c r="O46" s="7"/>
      <c r="P46" s="7"/>
      <c r="Q46" s="7"/>
    </row>
    <row r="47" spans="1:17" x14ac:dyDescent="0.25">
      <c r="E47" s="39" t="s">
        <v>13</v>
      </c>
      <c r="F47" s="7">
        <v>60</v>
      </c>
      <c r="H47" s="7">
        <v>23</v>
      </c>
      <c r="N47" s="7"/>
      <c r="O47" s="7"/>
      <c r="P47" s="7"/>
      <c r="Q47" s="7"/>
    </row>
    <row r="48" spans="1:17" x14ac:dyDescent="0.25">
      <c r="A48" t="str">
        <f>_xlfn.CONCAT(F34:F47)</f>
        <v>506152005072002373002374002375002376002377002378002379002380002381002360</v>
      </c>
      <c r="N48" s="7"/>
      <c r="O48" s="7"/>
      <c r="P48" s="7"/>
      <c r="Q48" s="7"/>
    </row>
    <row r="49" spans="1:17" x14ac:dyDescent="0.25">
      <c r="A49" s="30" t="s">
        <v>189</v>
      </c>
      <c r="B49" s="30"/>
      <c r="C49" s="30"/>
      <c r="D49" s="30"/>
      <c r="E49" s="31"/>
      <c r="F49" s="31"/>
      <c r="G49" s="31"/>
      <c r="Q49" s="7"/>
    </row>
    <row r="51" spans="1:17" ht="14.95" thickBot="1" x14ac:dyDescent="0.3">
      <c r="A51" s="9" t="s">
        <v>163</v>
      </c>
      <c r="B51" s="9"/>
      <c r="E51" s="10" t="s">
        <v>71</v>
      </c>
      <c r="F51" s="10" t="s">
        <v>72</v>
      </c>
      <c r="G51" s="25" t="s">
        <v>161</v>
      </c>
      <c r="H51" s="25" t="s">
        <v>162</v>
      </c>
    </row>
    <row r="52" spans="1:17" x14ac:dyDescent="0.25">
      <c r="A52" t="s">
        <v>42</v>
      </c>
      <c r="E52" s="28" t="s">
        <v>190</v>
      </c>
      <c r="F52" s="28" t="s">
        <v>191</v>
      </c>
      <c r="H52" s="7">
        <v>0</v>
      </c>
    </row>
    <row r="54" spans="1:17" ht="14.3" customHeight="1" x14ac:dyDescent="0.25">
      <c r="A54" s="30" t="s">
        <v>194</v>
      </c>
      <c r="B54" s="30"/>
      <c r="C54" s="30"/>
      <c r="D54" s="30"/>
      <c r="E54" s="39" t="s">
        <v>176</v>
      </c>
      <c r="F54" s="7">
        <v>750000</v>
      </c>
      <c r="H54" s="7">
        <v>2</v>
      </c>
      <c r="J54" s="61" t="s">
        <v>486</v>
      </c>
      <c r="K54" s="61"/>
    </row>
    <row r="55" spans="1:17" x14ac:dyDescent="0.25">
      <c r="A55" s="30" t="s">
        <v>195</v>
      </c>
      <c r="B55" s="30"/>
      <c r="C55" s="30"/>
      <c r="D55" s="30"/>
      <c r="E55" s="7" t="s">
        <v>193</v>
      </c>
      <c r="F55" s="7">
        <v>90</v>
      </c>
      <c r="H55" s="7">
        <v>5</v>
      </c>
      <c r="J55" s="61"/>
      <c r="K55" s="61"/>
    </row>
    <row r="56" spans="1:17" x14ac:dyDescent="0.25">
      <c r="E56" s="7" t="s">
        <v>13</v>
      </c>
      <c r="F56" s="7">
        <v>60</v>
      </c>
      <c r="H56" s="7">
        <v>6</v>
      </c>
      <c r="J56" s="61"/>
      <c r="K56" s="61"/>
    </row>
    <row r="57" spans="1:17" x14ac:dyDescent="0.25">
      <c r="H57" s="7">
        <v>7</v>
      </c>
      <c r="J57" s="61"/>
      <c r="K57" s="61"/>
    </row>
    <row r="58" spans="1:17" x14ac:dyDescent="0.25">
      <c r="A58" t="str">
        <f>_xlfn.CONCAT(F52:F56)</f>
        <v>50ff7500009060</v>
      </c>
      <c r="J58" s="61"/>
      <c r="K58" s="61"/>
    </row>
    <row r="60" spans="1:17" ht="14.95" thickBot="1" x14ac:dyDescent="0.3">
      <c r="A60" s="9" t="s">
        <v>163</v>
      </c>
      <c r="B60" s="9"/>
      <c r="E60" s="10" t="s">
        <v>71</v>
      </c>
      <c r="F60" s="10" t="s">
        <v>72</v>
      </c>
      <c r="G60" s="25" t="s">
        <v>161</v>
      </c>
      <c r="H60" s="25" t="s">
        <v>162</v>
      </c>
    </row>
    <row r="61" spans="1:17" x14ac:dyDescent="0.25">
      <c r="A61" t="s">
        <v>42</v>
      </c>
      <c r="E61" s="28" t="s">
        <v>190</v>
      </c>
      <c r="F61" s="28" t="s">
        <v>191</v>
      </c>
      <c r="H61" s="7">
        <v>0</v>
      </c>
    </row>
    <row r="62" spans="1:17" x14ac:dyDescent="0.25">
      <c r="A62" s="30" t="s">
        <v>196</v>
      </c>
      <c r="B62" s="30"/>
      <c r="C62" s="30"/>
      <c r="D62" s="30"/>
      <c r="E62" s="7" t="s">
        <v>176</v>
      </c>
      <c r="F62" s="7">
        <v>750001</v>
      </c>
      <c r="H62" s="7">
        <v>2</v>
      </c>
    </row>
    <row r="63" spans="1:17" x14ac:dyDescent="0.25">
      <c r="A63" s="30" t="s">
        <v>197</v>
      </c>
      <c r="B63" s="30"/>
      <c r="C63" s="30"/>
      <c r="D63" s="30"/>
      <c r="E63" s="7" t="s">
        <v>193</v>
      </c>
      <c r="F63" s="7">
        <v>90</v>
      </c>
      <c r="H63" s="7">
        <v>5</v>
      </c>
    </row>
    <row r="64" spans="1:17" ht="14.95" thickBot="1" x14ac:dyDescent="0.3">
      <c r="A64" s="33" t="str">
        <f>_xlfn.CONCAT(F61:F64)</f>
        <v>50ff7500019060</v>
      </c>
      <c r="B64" s="33"/>
      <c r="C64" s="33"/>
      <c r="D64" s="33"/>
      <c r="E64" s="34" t="s">
        <v>13</v>
      </c>
      <c r="F64" s="34">
        <v>60</v>
      </c>
      <c r="G64" s="34"/>
      <c r="H64" s="34">
        <v>6</v>
      </c>
    </row>
    <row r="65" spans="1:8" ht="15.65" thickTop="1" thickBot="1" x14ac:dyDescent="0.3">
      <c r="A65" s="9" t="s">
        <v>163</v>
      </c>
      <c r="B65" s="9"/>
      <c r="E65" s="10" t="s">
        <v>71</v>
      </c>
      <c r="F65" s="10" t="s">
        <v>72</v>
      </c>
      <c r="G65" s="32" t="s">
        <v>161</v>
      </c>
      <c r="H65" s="32" t="s">
        <v>162</v>
      </c>
    </row>
    <row r="66" spans="1:8" x14ac:dyDescent="0.25">
      <c r="A66" t="s">
        <v>42</v>
      </c>
      <c r="E66" s="28" t="s">
        <v>190</v>
      </c>
      <c r="F66" s="28" t="s">
        <v>191</v>
      </c>
      <c r="H66" s="7">
        <v>0</v>
      </c>
    </row>
    <row r="67" spans="1:8" x14ac:dyDescent="0.25">
      <c r="A67" s="30" t="s">
        <v>198</v>
      </c>
      <c r="B67" s="30"/>
      <c r="C67" s="30"/>
      <c r="D67" s="30"/>
      <c r="E67" s="7" t="s">
        <v>176</v>
      </c>
      <c r="F67" s="7">
        <v>750002</v>
      </c>
      <c r="H67" s="7">
        <v>2</v>
      </c>
    </row>
    <row r="68" spans="1:8" x14ac:dyDescent="0.25">
      <c r="A68" s="30" t="s">
        <v>199</v>
      </c>
      <c r="B68" s="30"/>
      <c r="C68" s="30"/>
      <c r="D68" s="30"/>
      <c r="E68" s="7" t="s">
        <v>193</v>
      </c>
      <c r="F68" s="7">
        <v>90</v>
      </c>
      <c r="H68" s="7">
        <v>5</v>
      </c>
    </row>
    <row r="69" spans="1:8" x14ac:dyDescent="0.25">
      <c r="A69" t="str">
        <f>_xlfn.CONCAT(F66:F69)</f>
        <v>50ff7500029060</v>
      </c>
      <c r="E69" s="7" t="s">
        <v>13</v>
      </c>
      <c r="F69" s="7">
        <v>60</v>
      </c>
      <c r="H69" s="7">
        <v>6</v>
      </c>
    </row>
    <row r="70" spans="1:8" ht="14.95" thickBot="1" x14ac:dyDescent="0.3">
      <c r="A70" s="37" t="s">
        <v>200</v>
      </c>
      <c r="B70" s="37"/>
      <c r="C70" s="37"/>
      <c r="D70" s="37"/>
      <c r="E70" s="38"/>
      <c r="F70" s="34"/>
      <c r="G70" s="34"/>
      <c r="H70" s="34">
        <v>7</v>
      </c>
    </row>
    <row r="71" spans="1:8" ht="15.65" thickTop="1" thickBot="1" x14ac:dyDescent="0.3">
      <c r="A71" s="9" t="s">
        <v>163</v>
      </c>
      <c r="B71" s="9"/>
      <c r="E71" s="10" t="s">
        <v>71</v>
      </c>
      <c r="F71" s="10" t="s">
        <v>72</v>
      </c>
      <c r="G71" s="25" t="s">
        <v>161</v>
      </c>
      <c r="H71" s="25" t="s">
        <v>162</v>
      </c>
    </row>
    <row r="72" spans="1:8" x14ac:dyDescent="0.25">
      <c r="A72" t="s">
        <v>42</v>
      </c>
      <c r="E72" s="28" t="s">
        <v>190</v>
      </c>
      <c r="F72" s="28" t="s">
        <v>191</v>
      </c>
      <c r="H72" s="7">
        <v>0</v>
      </c>
    </row>
    <row r="73" spans="1:8" x14ac:dyDescent="0.25">
      <c r="E73" s="7" t="s">
        <v>176</v>
      </c>
      <c r="F73" s="7">
        <v>750004</v>
      </c>
      <c r="H73" s="7">
        <v>2</v>
      </c>
    </row>
    <row r="74" spans="1:8" x14ac:dyDescent="0.25">
      <c r="A74" t="str">
        <f>_xlfn.CONCAT(F72:F75)</f>
        <v>50ff7500049060</v>
      </c>
      <c r="E74" s="7" t="s">
        <v>193</v>
      </c>
      <c r="F74" s="7">
        <v>90</v>
      </c>
      <c r="H74" s="7">
        <v>5</v>
      </c>
    </row>
    <row r="75" spans="1:8" x14ac:dyDescent="0.25">
      <c r="A75" s="35" t="s">
        <v>487</v>
      </c>
      <c r="B75" s="36"/>
      <c r="E75" s="7" t="s">
        <v>13</v>
      </c>
      <c r="F75" s="7">
        <v>60</v>
      </c>
      <c r="H75" s="7">
        <v>6</v>
      </c>
    </row>
    <row r="77" spans="1:8" ht="14.95" thickBot="1" x14ac:dyDescent="0.3">
      <c r="A77" s="9" t="s">
        <v>163</v>
      </c>
      <c r="B77" s="9"/>
      <c r="E77" s="10" t="s">
        <v>71</v>
      </c>
      <c r="F77" s="10" t="s">
        <v>72</v>
      </c>
      <c r="G77" s="25" t="s">
        <v>161</v>
      </c>
      <c r="H77" s="25" t="s">
        <v>162</v>
      </c>
    </row>
    <row r="78" spans="1:8" x14ac:dyDescent="0.25">
      <c r="A78" t="s">
        <v>42</v>
      </c>
      <c r="E78" s="28" t="s">
        <v>190</v>
      </c>
      <c r="F78" s="28" t="s">
        <v>191</v>
      </c>
      <c r="H78" s="7">
        <v>0</v>
      </c>
    </row>
    <row r="79" spans="1:8" x14ac:dyDescent="0.25">
      <c r="E79" s="7" t="s">
        <v>173</v>
      </c>
    </row>
    <row r="80" spans="1:8" x14ac:dyDescent="0.25">
      <c r="E80" s="7" t="s">
        <v>174</v>
      </c>
    </row>
    <row r="81" spans="1:8" x14ac:dyDescent="0.25">
      <c r="E81" s="7" t="s">
        <v>175</v>
      </c>
    </row>
    <row r="82" spans="1:8" x14ac:dyDescent="0.25">
      <c r="E82" s="7" t="s">
        <v>176</v>
      </c>
    </row>
    <row r="83" spans="1:8" x14ac:dyDescent="0.25">
      <c r="E83" s="39" t="s">
        <v>177</v>
      </c>
      <c r="F83" s="7">
        <v>760014</v>
      </c>
      <c r="H83" s="7">
        <v>2</v>
      </c>
    </row>
    <row r="84" spans="1:8" x14ac:dyDescent="0.25">
      <c r="E84" s="7" t="s">
        <v>178</v>
      </c>
      <c r="F84" s="7">
        <v>770014</v>
      </c>
      <c r="H84" s="7">
        <v>5</v>
      </c>
    </row>
    <row r="85" spans="1:8" x14ac:dyDescent="0.25">
      <c r="E85" s="7" t="s">
        <v>179</v>
      </c>
      <c r="F85" s="7">
        <v>780014</v>
      </c>
      <c r="H85" s="7">
        <v>8</v>
      </c>
    </row>
    <row r="86" spans="1:8" x14ac:dyDescent="0.25">
      <c r="E86" s="7" t="s">
        <v>180</v>
      </c>
      <c r="F86" s="7">
        <v>790014</v>
      </c>
      <c r="H86" s="7" t="s">
        <v>185</v>
      </c>
    </row>
    <row r="87" spans="1:8" x14ac:dyDescent="0.25">
      <c r="E87" s="7" t="s">
        <v>181</v>
      </c>
      <c r="F87" s="7">
        <v>800014</v>
      </c>
      <c r="H87" s="7" t="s">
        <v>186</v>
      </c>
    </row>
    <row r="88" spans="1:8" x14ac:dyDescent="0.25">
      <c r="E88" s="7" t="s">
        <v>182</v>
      </c>
      <c r="F88" s="7">
        <v>810014</v>
      </c>
      <c r="H88" s="7">
        <v>11</v>
      </c>
    </row>
    <row r="89" spans="1:8" x14ac:dyDescent="0.25">
      <c r="E89" s="39" t="s">
        <v>13</v>
      </c>
      <c r="F89" s="7">
        <v>60</v>
      </c>
      <c r="H89" s="7">
        <v>14</v>
      </c>
    </row>
    <row r="90" spans="1:8" x14ac:dyDescent="0.25">
      <c r="A90" t="str">
        <f>_xlfn.CONCAT(F78:F89)</f>
        <v>50ff76001477001478001479001480001481001460</v>
      </c>
    </row>
    <row r="92" spans="1:8" ht="14.95" thickBot="1" x14ac:dyDescent="0.3">
      <c r="A92" s="9" t="s">
        <v>163</v>
      </c>
      <c r="B92" s="9"/>
      <c r="E92" s="10" t="s">
        <v>71</v>
      </c>
      <c r="F92" s="10" t="s">
        <v>72</v>
      </c>
      <c r="G92" s="25" t="s">
        <v>161</v>
      </c>
      <c r="H92" s="25" t="s">
        <v>162</v>
      </c>
    </row>
    <row r="93" spans="1:8" x14ac:dyDescent="0.25">
      <c r="A93" t="s">
        <v>42</v>
      </c>
      <c r="E93" s="28" t="s">
        <v>190</v>
      </c>
      <c r="F93" s="28" t="s">
        <v>191</v>
      </c>
      <c r="H93" s="7">
        <v>0</v>
      </c>
    </row>
    <row r="94" spans="1:8" x14ac:dyDescent="0.25">
      <c r="E94" s="39" t="s">
        <v>178</v>
      </c>
      <c r="F94" s="7">
        <v>770003</v>
      </c>
      <c r="H94" s="7">
        <v>2</v>
      </c>
    </row>
    <row r="95" spans="1:8" x14ac:dyDescent="0.25">
      <c r="A95" t="str">
        <f>_xlfn.CONCAT(F93:F95)</f>
        <v>50ff77000360</v>
      </c>
      <c r="E95" s="39" t="s">
        <v>13</v>
      </c>
      <c r="F95" s="7">
        <v>60</v>
      </c>
      <c r="H95" s="7">
        <v>5</v>
      </c>
    </row>
    <row r="97" spans="1:9" ht="14.95" thickBot="1" x14ac:dyDescent="0.3">
      <c r="A97" s="9" t="s">
        <v>163</v>
      </c>
      <c r="B97" s="9"/>
      <c r="E97" s="10" t="s">
        <v>71</v>
      </c>
      <c r="F97" s="10" t="s">
        <v>72</v>
      </c>
      <c r="G97" s="25" t="s">
        <v>161</v>
      </c>
      <c r="H97" s="25" t="s">
        <v>162</v>
      </c>
    </row>
    <row r="98" spans="1:9" x14ac:dyDescent="0.25">
      <c r="A98" t="s">
        <v>42</v>
      </c>
      <c r="E98" s="28" t="s">
        <v>190</v>
      </c>
      <c r="F98" s="28" t="s">
        <v>191</v>
      </c>
      <c r="H98" s="7">
        <v>0</v>
      </c>
    </row>
    <row r="99" spans="1:9" x14ac:dyDescent="0.25">
      <c r="E99" s="7" t="s">
        <v>179</v>
      </c>
      <c r="F99" s="7" t="s">
        <v>201</v>
      </c>
      <c r="H99" s="7">
        <v>2</v>
      </c>
    </row>
    <row r="100" spans="1:9" x14ac:dyDescent="0.25">
      <c r="E100" s="7" t="s">
        <v>180</v>
      </c>
      <c r="F100" s="7" t="s">
        <v>202</v>
      </c>
      <c r="H100" s="7">
        <v>5</v>
      </c>
    </row>
    <row r="101" spans="1:9" x14ac:dyDescent="0.25">
      <c r="A101" t="str">
        <f>_xlfn.CONCAT(F98:F103)</f>
        <v>50ff78000e79000e78000e79000e60</v>
      </c>
      <c r="E101" s="7" t="s">
        <v>181</v>
      </c>
      <c r="F101" s="7" t="s">
        <v>201</v>
      </c>
      <c r="H101" s="7">
        <v>8</v>
      </c>
      <c r="I101" t="s">
        <v>205</v>
      </c>
    </row>
    <row r="102" spans="1:9" x14ac:dyDescent="0.25">
      <c r="E102" s="7" t="s">
        <v>182</v>
      </c>
      <c r="F102" s="7" t="s">
        <v>202</v>
      </c>
      <c r="H102" s="7" t="s">
        <v>185</v>
      </c>
      <c r="I102" s="7" t="s">
        <v>206</v>
      </c>
    </row>
    <row r="103" spans="1:9" x14ac:dyDescent="0.25">
      <c r="E103" s="39" t="s">
        <v>13</v>
      </c>
      <c r="F103" s="7">
        <v>60</v>
      </c>
      <c r="H103" s="7" t="s">
        <v>186</v>
      </c>
      <c r="I103" t="s">
        <v>207</v>
      </c>
    </row>
    <row r="104" spans="1:9" x14ac:dyDescent="0.25">
      <c r="A104" s="62" t="s">
        <v>203</v>
      </c>
      <c r="B104" s="62"/>
      <c r="C104" s="62"/>
      <c r="D104" s="62"/>
    </row>
    <row r="106" spans="1:9" x14ac:dyDescent="0.25">
      <c r="A106" s="40" t="s">
        <v>208</v>
      </c>
      <c r="B106" s="40"/>
      <c r="C106" s="50" t="s">
        <v>209</v>
      </c>
      <c r="D106" s="50"/>
      <c r="E106" s="51"/>
      <c r="F106" s="51"/>
      <c r="G106" s="51"/>
      <c r="H106" s="51"/>
      <c r="I106" s="50"/>
    </row>
    <row r="107" spans="1:9" x14ac:dyDescent="0.25">
      <c r="C107" s="50" t="s">
        <v>210</v>
      </c>
      <c r="D107" s="50"/>
      <c r="E107" s="51"/>
      <c r="F107" s="51"/>
      <c r="G107" s="51"/>
      <c r="H107" s="51"/>
      <c r="I107" s="50"/>
    </row>
    <row r="108" spans="1:9" ht="14.95" thickBot="1" x14ac:dyDescent="0.3">
      <c r="A108" s="9" t="s">
        <v>163</v>
      </c>
      <c r="B108" s="9"/>
      <c r="E108" s="10" t="s">
        <v>71</v>
      </c>
      <c r="F108" s="10" t="s">
        <v>72</v>
      </c>
      <c r="G108" s="25" t="s">
        <v>161</v>
      </c>
      <c r="H108" s="25" t="s">
        <v>162</v>
      </c>
    </row>
    <row r="109" spans="1:9" x14ac:dyDescent="0.25">
      <c r="A109" t="s">
        <v>42</v>
      </c>
      <c r="E109" s="28" t="s">
        <v>190</v>
      </c>
      <c r="F109" s="28" t="s">
        <v>191</v>
      </c>
      <c r="G109" s="7">
        <v>0</v>
      </c>
      <c r="H109" s="7">
        <v>0</v>
      </c>
    </row>
    <row r="110" spans="1:9" ht="15.65" customHeight="1" x14ac:dyDescent="0.25">
      <c r="A110" t="s">
        <v>312</v>
      </c>
      <c r="C110" t="s">
        <v>311</v>
      </c>
      <c r="E110" s="26" t="s">
        <v>313</v>
      </c>
      <c r="F110" s="27" t="s">
        <v>314</v>
      </c>
      <c r="G110" s="7">
        <v>2</v>
      </c>
      <c r="H110" s="7">
        <v>2</v>
      </c>
    </row>
    <row r="111" spans="1:9" x14ac:dyDescent="0.25">
      <c r="E111" s="7" t="s">
        <v>173</v>
      </c>
      <c r="F111" s="7">
        <v>720014</v>
      </c>
      <c r="G111" s="7">
        <v>4</v>
      </c>
      <c r="H111" s="7">
        <v>4</v>
      </c>
    </row>
    <row r="112" spans="1:9" ht="13.1" customHeight="1" x14ac:dyDescent="0.25">
      <c r="B112" s="63" t="s">
        <v>488</v>
      </c>
      <c r="C112" s="63"/>
      <c r="E112" s="7" t="s">
        <v>175</v>
      </c>
      <c r="F112" s="7">
        <v>740014</v>
      </c>
      <c r="G112" s="7">
        <v>7</v>
      </c>
      <c r="H112" s="7">
        <v>7</v>
      </c>
    </row>
    <row r="113" spans="1:8" x14ac:dyDescent="0.25">
      <c r="B113" s="63"/>
      <c r="C113" s="63"/>
      <c r="E113" s="7" t="s">
        <v>177</v>
      </c>
      <c r="F113" s="7">
        <v>760014</v>
      </c>
      <c r="G113" s="7">
        <v>10</v>
      </c>
      <c r="H113" s="7" t="s">
        <v>192</v>
      </c>
    </row>
    <row r="114" spans="1:8" x14ac:dyDescent="0.25">
      <c r="E114" s="39" t="s">
        <v>179</v>
      </c>
      <c r="F114" s="7">
        <v>780014</v>
      </c>
      <c r="G114" s="7">
        <v>13</v>
      </c>
      <c r="H114" s="7" t="s">
        <v>315</v>
      </c>
    </row>
    <row r="115" spans="1:8" x14ac:dyDescent="0.25">
      <c r="E115" s="7" t="s">
        <v>181</v>
      </c>
      <c r="F115" s="7">
        <v>800014</v>
      </c>
      <c r="G115" s="7">
        <v>16</v>
      </c>
      <c r="H115" s="7">
        <v>10</v>
      </c>
    </row>
    <row r="116" spans="1:8" x14ac:dyDescent="0.25">
      <c r="E116" s="7" t="s">
        <v>193</v>
      </c>
      <c r="F116" s="7">
        <v>90</v>
      </c>
      <c r="G116" s="7">
        <v>19</v>
      </c>
      <c r="H116" s="7">
        <v>13</v>
      </c>
    </row>
    <row r="117" spans="1:8" x14ac:dyDescent="0.25">
      <c r="E117" s="39" t="s">
        <v>13</v>
      </c>
      <c r="F117" s="7">
        <v>60</v>
      </c>
      <c r="G117" s="7">
        <v>20</v>
      </c>
      <c r="H117" s="7">
        <v>14</v>
      </c>
    </row>
    <row r="118" spans="1:8" x14ac:dyDescent="0.25">
      <c r="A118" t="str">
        <f>_xlfn.CONCAT(F109:F117)</f>
        <v>50ffa0ff7200147400147600147800148000149060</v>
      </c>
    </row>
    <row r="120" spans="1:8" ht="14.95" thickBot="1" x14ac:dyDescent="0.3">
      <c r="A120" s="9" t="s">
        <v>163</v>
      </c>
      <c r="B120" s="9"/>
      <c r="E120" s="10" t="s">
        <v>71</v>
      </c>
      <c r="F120" s="10" t="s">
        <v>72</v>
      </c>
      <c r="G120" s="25" t="s">
        <v>161</v>
      </c>
      <c r="H120" s="25" t="s">
        <v>162</v>
      </c>
    </row>
    <row r="121" spans="1:8" x14ac:dyDescent="0.25">
      <c r="A121" t="s">
        <v>42</v>
      </c>
      <c r="E121" s="28" t="s">
        <v>190</v>
      </c>
      <c r="F121" s="28" t="s">
        <v>191</v>
      </c>
      <c r="G121" s="7">
        <v>0</v>
      </c>
      <c r="H121" s="7">
        <v>0</v>
      </c>
    </row>
    <row r="122" spans="1:8" x14ac:dyDescent="0.25">
      <c r="A122" t="s">
        <v>312</v>
      </c>
      <c r="C122" t="s">
        <v>311</v>
      </c>
      <c r="E122" s="26" t="s">
        <v>313</v>
      </c>
      <c r="F122" s="27" t="s">
        <v>314</v>
      </c>
      <c r="G122" s="7">
        <v>2</v>
      </c>
      <c r="H122" s="7">
        <v>2</v>
      </c>
    </row>
    <row r="123" spans="1:8" x14ac:dyDescent="0.25">
      <c r="E123" s="7" t="s">
        <v>173</v>
      </c>
      <c r="F123" s="7">
        <v>720011</v>
      </c>
      <c r="G123" s="7">
        <v>4</v>
      </c>
      <c r="H123" s="7">
        <v>4</v>
      </c>
    </row>
    <row r="124" spans="1:8" x14ac:dyDescent="0.25">
      <c r="E124" s="7" t="s">
        <v>175</v>
      </c>
      <c r="F124" s="7">
        <v>740011</v>
      </c>
      <c r="G124" s="7">
        <v>7</v>
      </c>
      <c r="H124" s="7">
        <v>7</v>
      </c>
    </row>
    <row r="125" spans="1:8" x14ac:dyDescent="0.25">
      <c r="E125" s="7" t="s">
        <v>177</v>
      </c>
      <c r="F125" s="7">
        <v>760011</v>
      </c>
      <c r="G125" s="7">
        <v>10</v>
      </c>
      <c r="H125" s="7" t="s">
        <v>192</v>
      </c>
    </row>
    <row r="126" spans="1:8" x14ac:dyDescent="0.25">
      <c r="A126" s="46" t="s">
        <v>316</v>
      </c>
      <c r="B126" s="46"/>
      <c r="C126" s="46"/>
      <c r="D126" s="46"/>
      <c r="E126" s="45" t="s">
        <v>181</v>
      </c>
      <c r="F126" s="7">
        <v>800011</v>
      </c>
      <c r="G126" s="7">
        <v>13</v>
      </c>
      <c r="H126" s="7" t="s">
        <v>315</v>
      </c>
    </row>
    <row r="127" spans="1:8" x14ac:dyDescent="0.25">
      <c r="E127" s="7" t="s">
        <v>193</v>
      </c>
      <c r="F127" s="7">
        <v>90</v>
      </c>
      <c r="G127" s="7">
        <v>16</v>
      </c>
      <c r="H127" s="7">
        <v>10</v>
      </c>
    </row>
    <row r="128" spans="1:8" x14ac:dyDescent="0.25">
      <c r="E128" s="39" t="s">
        <v>13</v>
      </c>
      <c r="F128" s="7">
        <v>60</v>
      </c>
      <c r="G128" s="7">
        <v>17</v>
      </c>
      <c r="H128" s="7">
        <v>11</v>
      </c>
    </row>
    <row r="129" spans="1:8" x14ac:dyDescent="0.25">
      <c r="A129" t="str">
        <f>_xlfn.CONCAT(F121:F128)</f>
        <v>50ffa0ff7200117400117600118000119060</v>
      </c>
    </row>
    <row r="131" spans="1:8" ht="14.95" thickBot="1" x14ac:dyDescent="0.3">
      <c r="A131" s="9" t="s">
        <v>163</v>
      </c>
      <c r="B131" s="9"/>
      <c r="E131" s="10" t="s">
        <v>71</v>
      </c>
      <c r="F131" s="10" t="s">
        <v>72</v>
      </c>
      <c r="G131" s="25" t="s">
        <v>161</v>
      </c>
      <c r="H131" s="25" t="s">
        <v>162</v>
      </c>
    </row>
    <row r="132" spans="1:8" x14ac:dyDescent="0.25">
      <c r="A132" t="s">
        <v>42</v>
      </c>
      <c r="E132" s="28" t="s">
        <v>190</v>
      </c>
      <c r="F132" s="28" t="s">
        <v>191</v>
      </c>
      <c r="G132" s="7">
        <v>0</v>
      </c>
      <c r="H132" s="7">
        <v>0</v>
      </c>
    </row>
    <row r="133" spans="1:8" x14ac:dyDescent="0.25">
      <c r="A133" t="s">
        <v>312</v>
      </c>
      <c r="C133" t="s">
        <v>311</v>
      </c>
      <c r="E133" s="26" t="s">
        <v>313</v>
      </c>
      <c r="F133" s="27" t="s">
        <v>314</v>
      </c>
      <c r="G133" s="7">
        <v>2</v>
      </c>
      <c r="H133" s="7">
        <v>2</v>
      </c>
    </row>
    <row r="134" spans="1:8" x14ac:dyDescent="0.25">
      <c r="E134" s="7" t="s">
        <v>177</v>
      </c>
      <c r="F134" s="7" t="s">
        <v>318</v>
      </c>
      <c r="G134" s="7">
        <v>4</v>
      </c>
      <c r="H134" s="7">
        <v>4</v>
      </c>
    </row>
    <row r="135" spans="1:8" x14ac:dyDescent="0.25">
      <c r="A135" s="36" t="s">
        <v>317</v>
      </c>
      <c r="E135" s="39" t="s">
        <v>181</v>
      </c>
      <c r="F135" s="7" t="s">
        <v>319</v>
      </c>
      <c r="G135" s="7">
        <v>7</v>
      </c>
      <c r="H135" s="7">
        <v>7</v>
      </c>
    </row>
    <row r="136" spans="1:8" x14ac:dyDescent="0.25">
      <c r="E136" s="7" t="s">
        <v>193</v>
      </c>
      <c r="F136" s="7">
        <v>90</v>
      </c>
      <c r="G136" s="7">
        <v>10</v>
      </c>
      <c r="H136" s="7" t="s">
        <v>192</v>
      </c>
    </row>
    <row r="137" spans="1:8" x14ac:dyDescent="0.25">
      <c r="A137" t="str">
        <f>_xlfn.CONCAT(F132:F137)</f>
        <v>50ffa0ff76000b7a000b9060</v>
      </c>
      <c r="E137" s="39" t="s">
        <v>13</v>
      </c>
      <c r="F137" s="7">
        <v>60</v>
      </c>
      <c r="G137" s="7">
        <v>11</v>
      </c>
      <c r="H137" s="7" t="s">
        <v>185</v>
      </c>
    </row>
    <row r="139" spans="1:8" ht="14.95" thickBot="1" x14ac:dyDescent="0.3">
      <c r="A139" s="9" t="s">
        <v>163</v>
      </c>
      <c r="B139" s="9"/>
      <c r="E139" s="10" t="s">
        <v>71</v>
      </c>
      <c r="F139" s="10" t="s">
        <v>72</v>
      </c>
      <c r="G139" s="25" t="s">
        <v>161</v>
      </c>
      <c r="H139" s="25" t="s">
        <v>162</v>
      </c>
    </row>
    <row r="140" spans="1:8" x14ac:dyDescent="0.25">
      <c r="A140" t="s">
        <v>42</v>
      </c>
      <c r="E140" s="28" t="s">
        <v>190</v>
      </c>
      <c r="F140" s="28" t="s">
        <v>191</v>
      </c>
      <c r="G140" s="7">
        <v>0</v>
      </c>
      <c r="H140" s="7">
        <v>0</v>
      </c>
    </row>
    <row r="141" spans="1:8" x14ac:dyDescent="0.25">
      <c r="A141" t="s">
        <v>312</v>
      </c>
      <c r="C141" t="s">
        <v>311</v>
      </c>
      <c r="E141" s="26" t="s">
        <v>313</v>
      </c>
      <c r="F141" s="27" t="s">
        <v>314</v>
      </c>
      <c r="G141" s="7">
        <v>2</v>
      </c>
      <c r="H141" s="7">
        <v>2</v>
      </c>
    </row>
    <row r="142" spans="1:8" x14ac:dyDescent="0.25">
      <c r="A142" s="36" t="s">
        <v>322</v>
      </c>
      <c r="E142" s="39" t="s">
        <v>182</v>
      </c>
      <c r="F142" s="7" t="s">
        <v>323</v>
      </c>
      <c r="G142" s="7">
        <v>4</v>
      </c>
      <c r="H142" s="7">
        <v>4</v>
      </c>
    </row>
    <row r="143" spans="1:8" x14ac:dyDescent="0.25">
      <c r="E143" s="7" t="s">
        <v>193</v>
      </c>
      <c r="F143" s="7">
        <v>90</v>
      </c>
      <c r="G143" s="7">
        <v>7</v>
      </c>
      <c r="H143" s="7">
        <v>7</v>
      </c>
    </row>
    <row r="144" spans="1:8" x14ac:dyDescent="0.25">
      <c r="A144" t="str">
        <f>_xlfn.CONCAT(F140:F144)</f>
        <v>50ffa0ff7b00049060</v>
      </c>
      <c r="E144" s="39" t="s">
        <v>13</v>
      </c>
      <c r="F144" s="7">
        <v>60</v>
      </c>
      <c r="G144" s="7">
        <v>8</v>
      </c>
      <c r="H144" s="7">
        <v>8</v>
      </c>
    </row>
    <row r="146" spans="1:8" ht="14.95" thickBot="1" x14ac:dyDescent="0.3">
      <c r="A146" s="9" t="s">
        <v>163</v>
      </c>
      <c r="B146" s="9"/>
      <c r="E146" s="10" t="s">
        <v>71</v>
      </c>
      <c r="F146" s="10" t="s">
        <v>72</v>
      </c>
      <c r="G146" s="25" t="s">
        <v>161</v>
      </c>
      <c r="H146" s="25" t="s">
        <v>162</v>
      </c>
    </row>
    <row r="147" spans="1:8" x14ac:dyDescent="0.25">
      <c r="A147" t="s">
        <v>42</v>
      </c>
      <c r="E147" s="7" t="s">
        <v>190</v>
      </c>
      <c r="F147" s="7" t="s">
        <v>191</v>
      </c>
      <c r="G147" s="7">
        <v>0</v>
      </c>
      <c r="H147" s="7">
        <v>0</v>
      </c>
    </row>
    <row r="148" spans="1:8" x14ac:dyDescent="0.25">
      <c r="A148" t="s">
        <v>324</v>
      </c>
      <c r="C148" t="s">
        <v>311</v>
      </c>
      <c r="E148" s="7" t="s">
        <v>326</v>
      </c>
      <c r="F148" s="7" t="s">
        <v>325</v>
      </c>
      <c r="G148" s="7">
        <v>2</v>
      </c>
      <c r="H148" s="7">
        <v>2</v>
      </c>
    </row>
    <row r="149" spans="1:8" x14ac:dyDescent="0.25">
      <c r="A149" t="s">
        <v>330</v>
      </c>
      <c r="C149" t="s">
        <v>331</v>
      </c>
      <c r="E149" s="7" t="s">
        <v>26</v>
      </c>
      <c r="F149" s="7">
        <v>40</v>
      </c>
      <c r="G149" s="7">
        <v>4</v>
      </c>
      <c r="H149" s="7">
        <v>4</v>
      </c>
    </row>
    <row r="150" spans="1:8" x14ac:dyDescent="0.25">
      <c r="A150" t="s">
        <v>327</v>
      </c>
      <c r="C150" t="s">
        <v>311</v>
      </c>
      <c r="E150" s="7" t="s">
        <v>328</v>
      </c>
      <c r="F150" s="7" t="s">
        <v>329</v>
      </c>
      <c r="G150" s="7">
        <v>5</v>
      </c>
      <c r="H150" s="7">
        <v>5</v>
      </c>
    </row>
    <row r="151" spans="1:8" x14ac:dyDescent="0.25">
      <c r="A151" t="str">
        <f>_xlfn.CONCAT(F147:F152)</f>
        <v>50ffa01040a2ff9060</v>
      </c>
      <c r="E151" s="7" t="s">
        <v>193</v>
      </c>
      <c r="F151" s="7">
        <v>90</v>
      </c>
      <c r="G151" s="7">
        <v>7</v>
      </c>
      <c r="H151" s="7">
        <v>7</v>
      </c>
    </row>
    <row r="152" spans="1:8" x14ac:dyDescent="0.25">
      <c r="E152" s="7" t="s">
        <v>13</v>
      </c>
      <c r="F152" s="7">
        <v>60</v>
      </c>
      <c r="G152" s="7">
        <v>8</v>
      </c>
      <c r="H152" s="7">
        <v>8</v>
      </c>
    </row>
    <row r="153" spans="1:8" x14ac:dyDescent="0.25">
      <c r="A153" s="36" t="s">
        <v>332</v>
      </c>
      <c r="B153" s="36"/>
      <c r="C153" s="36"/>
    </row>
    <row r="154" spans="1:8" x14ac:dyDescent="0.25">
      <c r="A154" t="s">
        <v>333</v>
      </c>
    </row>
    <row r="156" spans="1:8" ht="14.95" thickBot="1" x14ac:dyDescent="0.3">
      <c r="A156" s="47" t="s">
        <v>163</v>
      </c>
      <c r="B156" s="47"/>
      <c r="E156" s="47" t="s">
        <v>71</v>
      </c>
      <c r="F156" s="47" t="s">
        <v>72</v>
      </c>
      <c r="G156" s="47" t="s">
        <v>161</v>
      </c>
      <c r="H156" s="47" t="s">
        <v>162</v>
      </c>
    </row>
    <row r="157" spans="1:8" x14ac:dyDescent="0.25">
      <c r="A157" t="s">
        <v>42</v>
      </c>
      <c r="E157" s="7" t="s">
        <v>190</v>
      </c>
      <c r="F157" s="7" t="s">
        <v>191</v>
      </c>
      <c r="G157" s="7">
        <v>0</v>
      </c>
      <c r="H157" s="7">
        <v>0</v>
      </c>
    </row>
    <row r="158" spans="1:8" x14ac:dyDescent="0.25">
      <c r="A158" s="7" t="s">
        <v>334</v>
      </c>
      <c r="B158" s="7"/>
      <c r="C158" t="s">
        <v>311</v>
      </c>
      <c r="D158" s="7"/>
      <c r="E158" s="7" t="s">
        <v>335</v>
      </c>
      <c r="F158" s="7">
        <v>7000</v>
      </c>
    </row>
    <row r="159" spans="1:8" x14ac:dyDescent="0.25">
      <c r="A159" t="str">
        <f>_xlfn.CONCAT(F157:F159)</f>
        <v>50ff700091</v>
      </c>
      <c r="E159" s="7" t="s">
        <v>156</v>
      </c>
      <c r="F159" s="7">
        <v>91</v>
      </c>
    </row>
    <row r="161" spans="1:8" ht="14.95" thickBot="1" x14ac:dyDescent="0.3">
      <c r="A161" s="47" t="s">
        <v>163</v>
      </c>
      <c r="B161" s="47"/>
      <c r="E161" s="47" t="s">
        <v>71</v>
      </c>
      <c r="F161" s="47" t="s">
        <v>72</v>
      </c>
      <c r="G161" s="47" t="s">
        <v>161</v>
      </c>
      <c r="H161" s="47" t="s">
        <v>162</v>
      </c>
    </row>
    <row r="162" spans="1:8" x14ac:dyDescent="0.25">
      <c r="A162" t="s">
        <v>42</v>
      </c>
      <c r="E162" s="7" t="s">
        <v>190</v>
      </c>
      <c r="F162" s="7" t="s">
        <v>191</v>
      </c>
      <c r="G162" s="7">
        <v>0</v>
      </c>
      <c r="H162" s="7">
        <v>0</v>
      </c>
    </row>
    <row r="163" spans="1:8" x14ac:dyDescent="0.25">
      <c r="A163" s="7" t="s">
        <v>345</v>
      </c>
      <c r="B163" s="7"/>
      <c r="C163" t="s">
        <v>336</v>
      </c>
      <c r="D163" s="7"/>
      <c r="E163" s="7" t="s">
        <v>141</v>
      </c>
      <c r="F163" s="7" t="s">
        <v>159</v>
      </c>
    </row>
    <row r="164" spans="1:8" x14ac:dyDescent="0.25">
      <c r="A164" t="str">
        <f>_xlfn.CONCAT(F162:F164)</f>
        <v>50ff70ff91</v>
      </c>
      <c r="E164" s="7" t="s">
        <v>156</v>
      </c>
      <c r="F164" s="7">
        <v>91</v>
      </c>
    </row>
    <row r="166" spans="1:8" ht="14.95" thickBot="1" x14ac:dyDescent="0.3">
      <c r="A166" s="47" t="s">
        <v>163</v>
      </c>
      <c r="B166" s="47"/>
      <c r="E166" s="47" t="s">
        <v>71</v>
      </c>
      <c r="F166" s="47" t="s">
        <v>72</v>
      </c>
      <c r="G166" s="47" t="s">
        <v>161</v>
      </c>
      <c r="H166" s="47" t="s">
        <v>162</v>
      </c>
    </row>
    <row r="167" spans="1:8" x14ac:dyDescent="0.25">
      <c r="A167" s="7" t="s">
        <v>337</v>
      </c>
      <c r="B167" s="7"/>
      <c r="C167" t="s">
        <v>338</v>
      </c>
      <c r="D167" s="7"/>
      <c r="E167" s="7" t="s">
        <v>141</v>
      </c>
      <c r="F167" s="7" t="s">
        <v>159</v>
      </c>
      <c r="G167" s="7">
        <v>0</v>
      </c>
      <c r="H167" s="7">
        <v>0</v>
      </c>
    </row>
    <row r="168" spans="1:8" x14ac:dyDescent="0.25">
      <c r="A168" t="str">
        <f>_xlfn.CONCAT(F167:F168)</f>
        <v>70ff91</v>
      </c>
      <c r="E168" s="7" t="s">
        <v>156</v>
      </c>
      <c r="F168" s="7">
        <v>91</v>
      </c>
    </row>
    <row r="170" spans="1:8" ht="14.95" thickBot="1" x14ac:dyDescent="0.3">
      <c r="A170" s="47" t="s">
        <v>163</v>
      </c>
      <c r="B170" s="47"/>
      <c r="E170" s="47" t="s">
        <v>71</v>
      </c>
      <c r="F170" s="47" t="s">
        <v>72</v>
      </c>
      <c r="G170" s="47" t="s">
        <v>161</v>
      </c>
      <c r="H170" s="47" t="s">
        <v>162</v>
      </c>
    </row>
    <row r="171" spans="1:8" x14ac:dyDescent="0.25">
      <c r="A171" t="s">
        <v>341</v>
      </c>
      <c r="E171" s="7" t="s">
        <v>339</v>
      </c>
      <c r="F171" s="7" t="s">
        <v>340</v>
      </c>
      <c r="G171" s="7">
        <v>0</v>
      </c>
      <c r="H171" s="7">
        <v>0</v>
      </c>
    </row>
    <row r="172" spans="1:8" x14ac:dyDescent="0.25">
      <c r="A172" s="7" t="s">
        <v>334</v>
      </c>
      <c r="B172" s="7"/>
      <c r="D172" s="7" t="s">
        <v>347</v>
      </c>
      <c r="E172" s="7" t="s">
        <v>335</v>
      </c>
      <c r="F172" s="7">
        <v>7000</v>
      </c>
    </row>
    <row r="173" spans="1:8" x14ac:dyDescent="0.25">
      <c r="A173" s="48" t="s">
        <v>344</v>
      </c>
      <c r="B173" s="7"/>
      <c r="C173" s="49" t="s">
        <v>348</v>
      </c>
      <c r="D173" s="48" t="s">
        <v>346</v>
      </c>
      <c r="E173" s="7" t="s">
        <v>342</v>
      </c>
      <c r="F173" s="7" t="s">
        <v>343</v>
      </c>
    </row>
    <row r="174" spans="1:8" x14ac:dyDescent="0.25">
      <c r="A174" s="48" t="s">
        <v>334</v>
      </c>
      <c r="B174" s="7"/>
      <c r="C174" s="49" t="s">
        <v>349</v>
      </c>
      <c r="D174" s="48" t="s">
        <v>347</v>
      </c>
      <c r="E174" s="7" t="s">
        <v>335</v>
      </c>
      <c r="F174" s="7">
        <v>7000</v>
      </c>
    </row>
    <row r="175" spans="1:8" x14ac:dyDescent="0.25">
      <c r="A175" s="7" t="s">
        <v>337</v>
      </c>
      <c r="B175" s="7"/>
      <c r="D175" s="48" t="s">
        <v>346</v>
      </c>
      <c r="E175" s="7" t="s">
        <v>141</v>
      </c>
      <c r="F175" s="7" t="s">
        <v>159</v>
      </c>
    </row>
    <row r="176" spans="1:8" x14ac:dyDescent="0.25">
      <c r="A176" s="7" t="s">
        <v>344</v>
      </c>
      <c r="B176" s="7"/>
      <c r="C176" t="s">
        <v>348</v>
      </c>
      <c r="D176" s="7"/>
      <c r="E176" s="7" t="s">
        <v>342</v>
      </c>
      <c r="F176" s="7" t="s">
        <v>343</v>
      </c>
    </row>
    <row r="177" spans="1:9" x14ac:dyDescent="0.25">
      <c r="A177" s="48" t="s">
        <v>337</v>
      </c>
      <c r="B177" s="7"/>
      <c r="C177" s="49" t="s">
        <v>350</v>
      </c>
      <c r="E177" s="7" t="s">
        <v>141</v>
      </c>
      <c r="F177" s="7" t="s">
        <v>159</v>
      </c>
    </row>
    <row r="178" spans="1:9" x14ac:dyDescent="0.25">
      <c r="A178" t="str">
        <f>_xlfn.CONCAT(F171:F178)</f>
        <v>50aa700070aa700070ff70aa70ff91</v>
      </c>
      <c r="E178" s="7" t="s">
        <v>156</v>
      </c>
      <c r="F178" s="7">
        <v>91</v>
      </c>
    </row>
    <row r="179" spans="1:9" x14ac:dyDescent="0.25">
      <c r="A179" s="36" t="s">
        <v>352</v>
      </c>
      <c r="B179" s="36"/>
      <c r="C179" s="36"/>
      <c r="D179" s="36"/>
    </row>
    <row r="180" spans="1:9" x14ac:dyDescent="0.25">
      <c r="A180" s="49" t="s">
        <v>489</v>
      </c>
      <c r="B180" s="49"/>
      <c r="C180" s="49"/>
      <c r="D180" s="48"/>
      <c r="E180" s="48"/>
    </row>
    <row r="181" spans="1:9" ht="14.95" thickBot="1" x14ac:dyDescent="0.3">
      <c r="A181" s="47" t="s">
        <v>163</v>
      </c>
      <c r="B181" s="47"/>
      <c r="E181" s="47" t="s">
        <v>71</v>
      </c>
      <c r="F181" s="47" t="s">
        <v>72</v>
      </c>
      <c r="G181" s="47" t="s">
        <v>161</v>
      </c>
      <c r="H181" s="47" t="s">
        <v>162</v>
      </c>
    </row>
    <row r="182" spans="1:9" x14ac:dyDescent="0.25">
      <c r="A182" t="s">
        <v>351</v>
      </c>
      <c r="E182" s="7" t="s">
        <v>339</v>
      </c>
      <c r="F182" s="7" t="s">
        <v>340</v>
      </c>
      <c r="G182" s="7">
        <v>0</v>
      </c>
      <c r="H182" s="7">
        <v>0</v>
      </c>
    </row>
    <row r="183" spans="1:9" x14ac:dyDescent="0.25">
      <c r="A183" s="7" t="s">
        <v>344</v>
      </c>
      <c r="B183" s="7"/>
      <c r="C183" t="s">
        <v>348</v>
      </c>
      <c r="E183" s="7" t="s">
        <v>342</v>
      </c>
      <c r="F183" s="7" t="s">
        <v>343</v>
      </c>
    </row>
    <row r="184" spans="1:9" x14ac:dyDescent="0.25">
      <c r="A184" t="s">
        <v>312</v>
      </c>
      <c r="C184" s="49" t="s">
        <v>348</v>
      </c>
      <c r="D184" s="49" t="s">
        <v>347</v>
      </c>
      <c r="E184" s="7" t="s">
        <v>313</v>
      </c>
      <c r="F184" s="7" t="s">
        <v>314</v>
      </c>
    </row>
    <row r="185" spans="1:9" x14ac:dyDescent="0.25">
      <c r="A185" t="str">
        <f>_xlfn.CONCAT(F182:F185)</f>
        <v>50aa70aaa0ff91</v>
      </c>
      <c r="E185" s="7" t="s">
        <v>156</v>
      </c>
      <c r="F185" s="7">
        <v>91</v>
      </c>
    </row>
    <row r="187" spans="1:9" ht="14.95" thickBot="1" x14ac:dyDescent="0.3">
      <c r="A187" s="47" t="s">
        <v>163</v>
      </c>
      <c r="B187" s="47"/>
      <c r="E187" s="47" t="s">
        <v>71</v>
      </c>
      <c r="F187" s="47" t="s">
        <v>72</v>
      </c>
      <c r="G187" s="47" t="s">
        <v>161</v>
      </c>
      <c r="H187" s="47" t="s">
        <v>162</v>
      </c>
    </row>
    <row r="188" spans="1:9" x14ac:dyDescent="0.25">
      <c r="A188" t="s">
        <v>351</v>
      </c>
      <c r="E188" s="7" t="s">
        <v>339</v>
      </c>
      <c r="F188" s="7" t="s">
        <v>340</v>
      </c>
      <c r="G188" s="7">
        <v>0</v>
      </c>
      <c r="H188" s="7">
        <v>0</v>
      </c>
    </row>
    <row r="189" spans="1:9" x14ac:dyDescent="0.25">
      <c r="A189" s="7" t="s">
        <v>344</v>
      </c>
      <c r="B189" s="7"/>
      <c r="C189" t="s">
        <v>348</v>
      </c>
      <c r="E189" s="7" t="s">
        <v>342</v>
      </c>
      <c r="F189" s="7" t="s">
        <v>343</v>
      </c>
    </row>
    <row r="190" spans="1:9" x14ac:dyDescent="0.25">
      <c r="A190" t="s">
        <v>327</v>
      </c>
      <c r="C190" s="49" t="s">
        <v>348</v>
      </c>
      <c r="D190" s="49" t="s">
        <v>347</v>
      </c>
      <c r="E190" s="7" t="s">
        <v>328</v>
      </c>
      <c r="F190" s="7" t="s">
        <v>329</v>
      </c>
    </row>
    <row r="191" spans="1:9" x14ac:dyDescent="0.25">
      <c r="A191" t="str">
        <f>_xlfn.CONCAT(F188:F191)</f>
        <v>50aa70aaa2ff91</v>
      </c>
      <c r="E191" s="7" t="s">
        <v>156</v>
      </c>
      <c r="F191" s="7">
        <v>91</v>
      </c>
    </row>
    <row r="192" spans="1:9" x14ac:dyDescent="0.25">
      <c r="A192" s="36" t="s">
        <v>353</v>
      </c>
      <c r="B192" s="36"/>
      <c r="C192" s="36"/>
      <c r="D192" s="36"/>
      <c r="E192" s="31" t="s">
        <v>354</v>
      </c>
      <c r="F192" s="31"/>
      <c r="G192" s="31"/>
      <c r="H192" s="31"/>
      <c r="I192" t="s">
        <v>479</v>
      </c>
    </row>
    <row r="193" spans="1:8" x14ac:dyDescent="0.25">
      <c r="D193" s="7"/>
    </row>
    <row r="194" spans="1:8" ht="14.95" thickBot="1" x14ac:dyDescent="0.3">
      <c r="A194" s="47" t="s">
        <v>163</v>
      </c>
      <c r="B194" s="47"/>
      <c r="E194" s="47" t="s">
        <v>71</v>
      </c>
      <c r="F194" s="47" t="s">
        <v>72</v>
      </c>
      <c r="G194" s="47" t="s">
        <v>161</v>
      </c>
      <c r="H194" s="47" t="s">
        <v>162</v>
      </c>
    </row>
    <row r="195" spans="1:8" x14ac:dyDescent="0.25">
      <c r="A195" t="s">
        <v>341</v>
      </c>
      <c r="E195" s="7" t="s">
        <v>339</v>
      </c>
      <c r="F195" s="7" t="s">
        <v>340</v>
      </c>
      <c r="G195" s="7">
        <v>0</v>
      </c>
      <c r="H195" s="7">
        <v>0</v>
      </c>
    </row>
    <row r="196" spans="1:8" x14ac:dyDescent="0.25">
      <c r="A196" s="7" t="s">
        <v>334</v>
      </c>
      <c r="B196" s="7"/>
      <c r="D196" s="7" t="s">
        <v>347</v>
      </c>
      <c r="E196" s="7" t="s">
        <v>335</v>
      </c>
      <c r="F196" s="7">
        <v>7000</v>
      </c>
      <c r="G196" s="7">
        <v>2</v>
      </c>
      <c r="H196" s="7">
        <f>G196</f>
        <v>2</v>
      </c>
    </row>
    <row r="197" spans="1:8" x14ac:dyDescent="0.25">
      <c r="A197" s="7" t="s">
        <v>355</v>
      </c>
      <c r="B197" s="61" t="s">
        <v>490</v>
      </c>
      <c r="C197" s="61"/>
      <c r="D197" s="7"/>
      <c r="E197" s="7" t="s">
        <v>175</v>
      </c>
      <c r="F197" s="7" t="str">
        <f xml:space="preserve"> IF(E197="JL", "74", IF(E197="JE","72", IF(E197="JG","78", "--"))) &amp; "00"  &amp; $H$201</f>
        <v>74000E</v>
      </c>
      <c r="G197" s="7">
        <v>4</v>
      </c>
      <c r="H197" s="7">
        <f t="shared" ref="H197:H198" si="0">G197</f>
        <v>4</v>
      </c>
    </row>
    <row r="198" spans="1:8" x14ac:dyDescent="0.25">
      <c r="A198" s="7" t="s">
        <v>356</v>
      </c>
      <c r="B198" s="61"/>
      <c r="C198" s="61"/>
      <c r="D198" s="7"/>
      <c r="E198" s="7" t="s">
        <v>173</v>
      </c>
      <c r="F198" s="7" t="str">
        <f xml:space="preserve"> IF(E198="JL", "74", IF(E198="JE","72", IF(E198="JG","78", "--"))) &amp; "00" &amp; $H$201</f>
        <v>72000E</v>
      </c>
      <c r="G198" s="7">
        <v>7</v>
      </c>
      <c r="H198" s="7">
        <f t="shared" si="0"/>
        <v>7</v>
      </c>
    </row>
    <row r="199" spans="1:8" x14ac:dyDescent="0.25">
      <c r="A199" s="7" t="s">
        <v>357</v>
      </c>
      <c r="B199" s="61"/>
      <c r="C199" s="61"/>
      <c r="D199" s="7"/>
      <c r="E199" s="48" t="s">
        <v>179</v>
      </c>
      <c r="F199" s="7" t="str">
        <f xml:space="preserve"> IF(E199="JL", "74", IF(E199="JE","72", IF(E199="JG","78", "--"))) &amp; "00" &amp; IF($H$201="","xx",$H$201)</f>
        <v>78000E</v>
      </c>
      <c r="G199" s="7">
        <v>10</v>
      </c>
      <c r="H199" s="7">
        <f>G199</f>
        <v>10</v>
      </c>
    </row>
    <row r="200" spans="1:8" x14ac:dyDescent="0.25">
      <c r="A200" s="7"/>
      <c r="B200" s="7"/>
      <c r="C200" s="7"/>
      <c r="D200" s="7"/>
      <c r="E200" s="7" t="s">
        <v>193</v>
      </c>
      <c r="F200" s="7">
        <v>90</v>
      </c>
      <c r="G200" s="7" t="str">
        <f t="shared" ref="G200:G216" si="1" xml:space="preserve"> "" &amp; G199+LEN(F199)/2</f>
        <v>13</v>
      </c>
      <c r="H200" s="29" t="str">
        <f>"0" &amp; DEC2HEX(G200)</f>
        <v>0D</v>
      </c>
    </row>
    <row r="201" spans="1:8" x14ac:dyDescent="0.25">
      <c r="A201" s="7" t="s">
        <v>337</v>
      </c>
      <c r="B201" s="7"/>
      <c r="C201" s="7"/>
      <c r="D201" s="7" t="s">
        <v>346</v>
      </c>
      <c r="E201" s="7" t="s">
        <v>141</v>
      </c>
      <c r="F201" s="7" t="s">
        <v>159</v>
      </c>
      <c r="G201" s="7" t="str">
        <f xml:space="preserve"> "" &amp; G200+LEN(F200)/2</f>
        <v>14</v>
      </c>
      <c r="H201" s="29" t="s">
        <v>358</v>
      </c>
    </row>
    <row r="202" spans="1:8" x14ac:dyDescent="0.25">
      <c r="A202" s="7" t="s">
        <v>356</v>
      </c>
      <c r="E202" s="7" t="s">
        <v>173</v>
      </c>
      <c r="F202" s="7" t="str">
        <f xml:space="preserve"> IF(E202="JL", "74", IF(E202="JE","72", IF(E202="JG","78", "--"))) &amp; "00" &amp; IF($H$206="","xx",$H$206)</f>
        <v>72001A</v>
      </c>
      <c r="G202" s="7" t="str">
        <f t="shared" si="1"/>
        <v>16</v>
      </c>
      <c r="H202" s="29" t="str">
        <f t="shared" ref="H202:H214" si="2">DEC2HEX(G202)</f>
        <v>10</v>
      </c>
    </row>
    <row r="203" spans="1:8" x14ac:dyDescent="0.25">
      <c r="A203" s="7" t="s">
        <v>357</v>
      </c>
      <c r="E203" s="7" t="s">
        <v>179</v>
      </c>
      <c r="F203" s="7" t="str">
        <f t="shared" ref="F203" si="3" xml:space="preserve"> IF(E203="JL", "74", IF(E203="JE","72", IF(E203="JG","78", "--"))) &amp; "00" &amp; IF($H$206="","xx",$H$206)</f>
        <v>78001A</v>
      </c>
      <c r="G203" s="7" t="str">
        <f t="shared" si="1"/>
        <v>19</v>
      </c>
      <c r="H203" s="29" t="str">
        <f t="shared" si="2"/>
        <v>13</v>
      </c>
    </row>
    <row r="204" spans="1:8" x14ac:dyDescent="0.25">
      <c r="A204" s="7" t="s">
        <v>355</v>
      </c>
      <c r="E204" s="48" t="s">
        <v>175</v>
      </c>
      <c r="F204" s="7" t="str">
        <f xml:space="preserve"> IF(E204="JL", "74", IF(E204="JE","72", IF(E204="JG","78", "--"))) &amp; "00" &amp; IF($H$206="","xx",$H$206)</f>
        <v>74001A</v>
      </c>
      <c r="G204" s="7" t="str">
        <f t="shared" si="1"/>
        <v>22</v>
      </c>
      <c r="H204" s="29" t="str">
        <f t="shared" si="2"/>
        <v>16</v>
      </c>
    </row>
    <row r="205" spans="1:8" x14ac:dyDescent="0.25">
      <c r="E205" s="7" t="s">
        <v>193</v>
      </c>
      <c r="F205" s="7">
        <v>90</v>
      </c>
      <c r="G205" s="7" t="str">
        <f t="shared" si="1"/>
        <v>25</v>
      </c>
      <c r="H205" s="29" t="str">
        <f t="shared" si="2"/>
        <v>19</v>
      </c>
    </row>
    <row r="206" spans="1:8" x14ac:dyDescent="0.25">
      <c r="A206" s="7" t="s">
        <v>344</v>
      </c>
      <c r="B206" s="7"/>
      <c r="C206" s="7" t="s">
        <v>348</v>
      </c>
      <c r="D206" s="7"/>
      <c r="E206" s="7" t="s">
        <v>342</v>
      </c>
      <c r="F206" s="7" t="s">
        <v>343</v>
      </c>
      <c r="G206" s="7" t="str">
        <f t="shared" si="1"/>
        <v>26</v>
      </c>
      <c r="H206" s="29" t="s">
        <v>359</v>
      </c>
    </row>
    <row r="207" spans="1:8" x14ac:dyDescent="0.25">
      <c r="A207" s="7" t="s">
        <v>357</v>
      </c>
      <c r="E207" s="7" t="s">
        <v>179</v>
      </c>
      <c r="F207" s="7" t="str">
        <f xml:space="preserve"> IF(E207="JL", "74", IF(E207="JE","72", IF(E207="JG","78", "--"))) &amp; "00" &amp; IF($H$211="","xx",$H$211)</f>
        <v>780026</v>
      </c>
      <c r="G207" s="7" t="str">
        <f t="shared" si="1"/>
        <v>28</v>
      </c>
      <c r="H207" s="29" t="str">
        <f t="shared" si="2"/>
        <v>1C</v>
      </c>
    </row>
    <row r="208" spans="1:8" x14ac:dyDescent="0.25">
      <c r="A208" s="7" t="s">
        <v>355</v>
      </c>
      <c r="E208" s="7" t="s">
        <v>175</v>
      </c>
      <c r="F208" s="7" t="str">
        <f t="shared" ref="F208:F209" si="4" xml:space="preserve"> IF(E208="JL", "74", IF(E208="JE","72", IF(E208="JG","78", "--"))) &amp; "00" &amp; IF($H$211="","xx",$H$211)</f>
        <v>740026</v>
      </c>
      <c r="G208" s="7" t="str">
        <f t="shared" si="1"/>
        <v>31</v>
      </c>
      <c r="H208" s="29" t="str">
        <f t="shared" si="2"/>
        <v>1F</v>
      </c>
    </row>
    <row r="209" spans="1:13" x14ac:dyDescent="0.25">
      <c r="A209" s="7" t="s">
        <v>356</v>
      </c>
      <c r="E209" s="48" t="s">
        <v>173</v>
      </c>
      <c r="F209" s="7" t="str">
        <f t="shared" si="4"/>
        <v>720026</v>
      </c>
      <c r="G209" s="7" t="str">
        <f t="shared" si="1"/>
        <v>34</v>
      </c>
      <c r="H209" s="29" t="str">
        <f t="shared" si="2"/>
        <v>22</v>
      </c>
    </row>
    <row r="210" spans="1:13" x14ac:dyDescent="0.25">
      <c r="E210" s="7" t="s">
        <v>193</v>
      </c>
      <c r="F210" s="7">
        <v>90</v>
      </c>
      <c r="G210" s="7" t="str">
        <f t="shared" si="1"/>
        <v>37</v>
      </c>
      <c r="H210" s="29" t="str">
        <f t="shared" si="2"/>
        <v>25</v>
      </c>
    </row>
    <row r="211" spans="1:13" x14ac:dyDescent="0.25">
      <c r="A211" t="s">
        <v>312</v>
      </c>
      <c r="C211" t="s">
        <v>348</v>
      </c>
      <c r="D211" t="s">
        <v>347</v>
      </c>
      <c r="E211" s="7" t="s">
        <v>313</v>
      </c>
      <c r="F211" s="7" t="s">
        <v>314</v>
      </c>
      <c r="G211" s="7" t="str">
        <f t="shared" si="1"/>
        <v>38</v>
      </c>
      <c r="H211" s="29">
        <v>26</v>
      </c>
    </row>
    <row r="212" spans="1:13" x14ac:dyDescent="0.25">
      <c r="A212" s="7" t="s">
        <v>355</v>
      </c>
      <c r="E212" s="7" t="s">
        <v>175</v>
      </c>
      <c r="F212" s="66" t="str">
        <f xml:space="preserve"> IF(E212="JL", "74", IF(E212="JE","72", IF(E212="JG","78", "--"))) &amp; "00" &amp; IF($H$216="","xx",$H$216)</f>
        <v>740032</v>
      </c>
      <c r="G212" s="7" t="str">
        <f t="shared" si="1"/>
        <v>40</v>
      </c>
      <c r="H212" s="29" t="str">
        <f t="shared" si="2"/>
        <v>28</v>
      </c>
      <c r="I212" s="7" t="s">
        <v>355</v>
      </c>
      <c r="J212" s="7" t="s">
        <v>175</v>
      </c>
      <c r="K212" s="64" t="s">
        <v>361</v>
      </c>
      <c r="L212" s="7">
        <v>40</v>
      </c>
      <c r="M212" s="29">
        <v>28</v>
      </c>
    </row>
    <row r="213" spans="1:13" x14ac:dyDescent="0.25">
      <c r="A213" s="7" t="s">
        <v>356</v>
      </c>
      <c r="E213" s="48" t="s">
        <v>173</v>
      </c>
      <c r="F213" s="66" t="str">
        <f xml:space="preserve"> IF(E213="JL", "74", IF(E213="JE","72", IF(E213="JG","78", "--"))) &amp; "00" &amp; IF($H$216="","xx",$H$216)</f>
        <v>720032</v>
      </c>
      <c r="G213" s="7" t="str">
        <f t="shared" si="1"/>
        <v>43</v>
      </c>
      <c r="H213" s="29" t="str">
        <f t="shared" si="2"/>
        <v>2B</v>
      </c>
      <c r="I213" s="7" t="s">
        <v>357</v>
      </c>
      <c r="J213" s="7" t="s">
        <v>179</v>
      </c>
      <c r="K213" s="64" t="str">
        <f xml:space="preserve"> IF(J213="JL", "74", IF(J213="JE","72", IF(J213="JG","78", "--"))) &amp; "00" &amp; IF(M215="","xx",M215)</f>
        <v>78002F</v>
      </c>
      <c r="L213" s="7">
        <v>43</v>
      </c>
      <c r="M213" s="29" t="str">
        <f t="shared" ref="M213" si="5">DEC2HEX(L213)</f>
        <v>2B</v>
      </c>
    </row>
    <row r="214" spans="1:13" x14ac:dyDescent="0.25">
      <c r="A214" s="7" t="s">
        <v>357</v>
      </c>
      <c r="E214" s="7" t="s">
        <v>179</v>
      </c>
      <c r="F214" s="66" t="str">
        <f xml:space="preserve"> IF(E214="JL", "74", IF(E214="JE","72", IF(E214="JG","78", "--"))) &amp; "00" &amp; IF($H$216="","xx",$H$216)</f>
        <v>780032</v>
      </c>
      <c r="G214" s="7" t="str">
        <f t="shared" si="1"/>
        <v>46</v>
      </c>
      <c r="H214" s="29" t="str">
        <f t="shared" si="2"/>
        <v>2E</v>
      </c>
      <c r="J214" s="48" t="s">
        <v>193</v>
      </c>
      <c r="K214" s="64">
        <v>90</v>
      </c>
      <c r="L214" s="7" t="str">
        <f xml:space="preserve"> "" &amp; L213+LEN(K213)/2</f>
        <v>46</v>
      </c>
      <c r="M214" s="29" t="str">
        <f>DEC2HEX(L214)</f>
        <v>2E</v>
      </c>
    </row>
    <row r="215" spans="1:13" x14ac:dyDescent="0.25">
      <c r="E215" s="7" t="s">
        <v>193</v>
      </c>
      <c r="F215" s="66">
        <v>90</v>
      </c>
      <c r="G215" s="7" t="str">
        <f t="shared" si="1"/>
        <v>49</v>
      </c>
      <c r="H215" s="29" t="str">
        <f>DEC2HEX(G215)</f>
        <v>31</v>
      </c>
      <c r="J215" s="7" t="s">
        <v>156</v>
      </c>
      <c r="K215" s="64">
        <v>91</v>
      </c>
      <c r="L215" s="7" t="str">
        <f xml:space="preserve"> "" &amp; L214+LEN(K214)/2</f>
        <v>47</v>
      </c>
      <c r="M215" s="29" t="s">
        <v>360</v>
      </c>
    </row>
    <row r="216" spans="1:13" x14ac:dyDescent="0.25">
      <c r="E216" s="7" t="s">
        <v>156</v>
      </c>
      <c r="F216" s="66">
        <v>91</v>
      </c>
      <c r="G216" s="7" t="str">
        <f t="shared" si="1"/>
        <v>50</v>
      </c>
      <c r="H216" s="29">
        <v>32</v>
      </c>
    </row>
    <row r="218" spans="1:13" x14ac:dyDescent="0.25">
      <c r="B218" s="65" t="str">
        <f>_xlfn.CONCAT(F195:F211,K212:K215)</f>
        <v>50aa700074000E72000E78000E9070ff72001A78001A74001A9070aa78002674002672002690a0ff74002F78002F9091</v>
      </c>
      <c r="C218" s="65"/>
      <c r="D218" s="65"/>
      <c r="E218" s="64"/>
      <c r="F218" s="64"/>
      <c r="G218" s="64"/>
      <c r="H218" s="64"/>
      <c r="I218" s="65"/>
      <c r="J218" s="65"/>
      <c r="K218" s="65"/>
      <c r="L218" s="65"/>
    </row>
    <row r="219" spans="1:13" x14ac:dyDescent="0.25">
      <c r="A219" s="67" t="str">
        <f>_xlfn.CONCAT(F195:F216)</f>
        <v>50aa700074000E72000E78000E9070ff72001A78001A74001A9070aa78002674002672002690a0ff7400327200327800329091</v>
      </c>
      <c r="B219" s="67"/>
      <c r="C219" s="67"/>
      <c r="D219" s="67"/>
      <c r="E219" s="66"/>
      <c r="F219" s="66"/>
      <c r="G219" s="66"/>
      <c r="H219" s="66"/>
      <c r="I219" s="67"/>
      <c r="J219" s="67"/>
      <c r="K219" s="67"/>
      <c r="L219" s="67"/>
    </row>
    <row r="221" spans="1:13" x14ac:dyDescent="0.25">
      <c r="A221" s="36" t="s">
        <v>362</v>
      </c>
      <c r="B221" s="36" t="s">
        <v>363</v>
      </c>
      <c r="C221" s="36"/>
    </row>
    <row r="222" spans="1:13" x14ac:dyDescent="0.25">
      <c r="A222" s="36" t="s">
        <v>364</v>
      </c>
      <c r="B222" s="36" t="s">
        <v>365</v>
      </c>
      <c r="C222" s="36"/>
    </row>
    <row r="224" spans="1:13" x14ac:dyDescent="0.25">
      <c r="A224" s="23" t="s">
        <v>451</v>
      </c>
      <c r="B224" s="23"/>
      <c r="C224" s="23"/>
      <c r="D224" s="23"/>
    </row>
    <row r="226" spans="1:8" ht="14.95" thickBot="1" x14ac:dyDescent="0.3">
      <c r="A226" s="47" t="s">
        <v>163</v>
      </c>
      <c r="B226" s="47"/>
      <c r="E226" s="47" t="s">
        <v>71</v>
      </c>
      <c r="F226" s="47" t="s">
        <v>72</v>
      </c>
      <c r="G226" s="47" t="s">
        <v>161</v>
      </c>
      <c r="H226" s="47" t="s">
        <v>162</v>
      </c>
    </row>
    <row r="227" spans="1:8" x14ac:dyDescent="0.25">
      <c r="A227" t="s">
        <v>453</v>
      </c>
      <c r="E227" s="7" t="s">
        <v>190</v>
      </c>
      <c r="F227" s="7" t="s">
        <v>191</v>
      </c>
    </row>
    <row r="228" spans="1:8" x14ac:dyDescent="0.25">
      <c r="A228" t="s">
        <v>452</v>
      </c>
      <c r="E228" t="s">
        <v>107</v>
      </c>
      <c r="F228" s="7" t="s">
        <v>108</v>
      </c>
    </row>
    <row r="229" spans="1:8" x14ac:dyDescent="0.25">
      <c r="A229" t="s">
        <v>60</v>
      </c>
      <c r="E229" t="s">
        <v>77</v>
      </c>
      <c r="F229" s="7" t="s">
        <v>78</v>
      </c>
    </row>
    <row r="230" spans="1:8" x14ac:dyDescent="0.25">
      <c r="A230" t="s">
        <v>431</v>
      </c>
      <c r="E230" s="7" t="s">
        <v>439</v>
      </c>
      <c r="F230" s="7" t="s">
        <v>440</v>
      </c>
    </row>
    <row r="231" spans="1:8" x14ac:dyDescent="0.25">
      <c r="E231" s="7" t="s">
        <v>193</v>
      </c>
      <c r="F231" s="7">
        <v>90</v>
      </c>
    </row>
    <row r="232" spans="1:8" x14ac:dyDescent="0.25">
      <c r="A232" t="str">
        <f>_xlfn.CONCAT(F227:F231)</f>
        <v>50ff51ffc0c290</v>
      </c>
    </row>
    <row r="233" spans="1:8" x14ac:dyDescent="0.25">
      <c r="C233" t="s">
        <v>454</v>
      </c>
    </row>
    <row r="235" spans="1:8" x14ac:dyDescent="0.25">
      <c r="A235" s="36" t="s">
        <v>455</v>
      </c>
      <c r="B235" s="36"/>
      <c r="C235" s="36"/>
      <c r="D235" s="36"/>
    </row>
  </sheetData>
  <mergeCells count="5">
    <mergeCell ref="B112:C113"/>
    <mergeCell ref="B197:C199"/>
    <mergeCell ref="G1:H6"/>
    <mergeCell ref="C22:D27"/>
    <mergeCell ref="J54:K58"/>
  </mergeCells>
  <phoneticPr fontId="3" type="noConversion"/>
  <conditionalFormatting sqref="E230">
    <cfRule type="expression" dxfId="10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4826-5E10-4F7F-9DCC-241A79BB050C}">
  <sheetPr codeName="Foglio4"/>
  <dimension ref="A1:P133"/>
  <sheetViews>
    <sheetView zoomScale="160" zoomScaleNormal="160" workbookViewId="0">
      <selection activeCell="H5" sqref="H5:I6"/>
    </sheetView>
  </sheetViews>
  <sheetFormatPr defaultRowHeight="14.3" x14ac:dyDescent="0.25"/>
  <cols>
    <col min="6" max="6" width="9" style="7"/>
  </cols>
  <sheetData>
    <row r="1" spans="1:13" x14ac:dyDescent="0.25">
      <c r="A1" t="s">
        <v>32</v>
      </c>
    </row>
    <row r="2" spans="1:13" x14ac:dyDescent="0.25">
      <c r="A2" t="s">
        <v>33</v>
      </c>
    </row>
    <row r="3" spans="1:13" x14ac:dyDescent="0.25">
      <c r="A3" t="s">
        <v>34</v>
      </c>
    </row>
    <row r="5" spans="1:13" x14ac:dyDescent="0.25">
      <c r="A5" t="s">
        <v>35</v>
      </c>
      <c r="D5" t="s">
        <v>37</v>
      </c>
      <c r="H5" s="63" t="s">
        <v>491</v>
      </c>
      <c r="I5" s="63"/>
    </row>
    <row r="6" spans="1:13" x14ac:dyDescent="0.25">
      <c r="A6" t="s">
        <v>30</v>
      </c>
      <c r="D6" s="5" t="s">
        <v>38</v>
      </c>
      <c r="E6" t="s">
        <v>56</v>
      </c>
      <c r="H6" s="63"/>
      <c r="I6" s="63"/>
    </row>
    <row r="7" spans="1:13" x14ac:dyDescent="0.25">
      <c r="A7" t="s">
        <v>36</v>
      </c>
      <c r="D7" t="s">
        <v>39</v>
      </c>
    </row>
    <row r="8" spans="1:13" ht="14.95" thickBot="1" x14ac:dyDescent="0.3">
      <c r="A8" t="s">
        <v>41</v>
      </c>
      <c r="D8" t="s">
        <v>40</v>
      </c>
      <c r="F8" s="63" t="s">
        <v>492</v>
      </c>
      <c r="G8" s="63"/>
      <c r="H8" s="63"/>
      <c r="I8" s="63"/>
      <c r="J8" s="63"/>
      <c r="K8" s="63"/>
      <c r="L8" s="63"/>
      <c r="M8" s="63"/>
    </row>
    <row r="9" spans="1:13" ht="14.95" thickBot="1" x14ac:dyDescent="0.3">
      <c r="A9" s="6"/>
      <c r="F9" s="63"/>
      <c r="G9" s="63"/>
      <c r="H9" s="63"/>
      <c r="I9" s="63"/>
      <c r="J9" s="63"/>
      <c r="K9" s="63"/>
      <c r="L9" s="63"/>
      <c r="M9" s="63"/>
    </row>
    <row r="10" spans="1:13" ht="14.95" thickBot="1" x14ac:dyDescent="0.3">
      <c r="A10" s="11"/>
      <c r="B10" s="12"/>
      <c r="C10" s="12"/>
      <c r="D10" s="12"/>
      <c r="E10" s="12" t="s">
        <v>71</v>
      </c>
      <c r="F10" s="13" t="s">
        <v>72</v>
      </c>
      <c r="G10" s="12" t="s">
        <v>73</v>
      </c>
      <c r="H10" s="12"/>
      <c r="I10" s="12"/>
      <c r="J10" s="12"/>
      <c r="K10" s="12"/>
      <c r="L10" s="12"/>
      <c r="M10" s="12"/>
    </row>
    <row r="11" spans="1:13" x14ac:dyDescent="0.25">
      <c r="A11" s="12" t="s">
        <v>57</v>
      </c>
      <c r="B11" s="68"/>
      <c r="C11" s="68"/>
      <c r="D11" s="68"/>
      <c r="E11" s="69" t="s">
        <v>74</v>
      </c>
      <c r="F11" s="70"/>
      <c r="G11" s="69"/>
      <c r="H11" s="68"/>
      <c r="I11" s="68" t="s">
        <v>116</v>
      </c>
      <c r="J11" s="68"/>
      <c r="K11" s="68"/>
      <c r="L11" s="68"/>
      <c r="M11" s="12"/>
    </row>
    <row r="12" spans="1:13" x14ac:dyDescent="0.25">
      <c r="A12" s="12" t="s">
        <v>89</v>
      </c>
      <c r="B12" s="68"/>
      <c r="C12" s="68"/>
      <c r="D12" s="68"/>
      <c r="E12" s="68" t="s">
        <v>75</v>
      </c>
      <c r="F12" s="71" t="s">
        <v>69</v>
      </c>
      <c r="G12" s="72" t="s">
        <v>70</v>
      </c>
      <c r="H12" s="68"/>
      <c r="I12" s="68" t="s">
        <v>115</v>
      </c>
      <c r="J12" s="68"/>
      <c r="K12" s="68"/>
      <c r="L12" s="68"/>
      <c r="M12" s="12"/>
    </row>
    <row r="13" spans="1:13" x14ac:dyDescent="0.25">
      <c r="A13" s="12" t="s">
        <v>58</v>
      </c>
      <c r="B13" s="68"/>
      <c r="C13" s="68" t="s">
        <v>59</v>
      </c>
      <c r="D13" s="68"/>
      <c r="E13" s="68" t="s">
        <v>76</v>
      </c>
      <c r="F13" s="71">
        <v>5110</v>
      </c>
      <c r="G13" s="72" t="s">
        <v>111</v>
      </c>
      <c r="H13" s="68"/>
      <c r="I13" s="68"/>
      <c r="J13" s="68"/>
      <c r="K13" s="68"/>
      <c r="L13" s="68"/>
      <c r="M13" s="12"/>
    </row>
    <row r="14" spans="1:13" x14ac:dyDescent="0.25">
      <c r="A14" s="12" t="s">
        <v>89</v>
      </c>
      <c r="B14" s="68"/>
      <c r="C14" s="68"/>
      <c r="D14" s="68"/>
      <c r="E14" s="68" t="s">
        <v>75</v>
      </c>
      <c r="F14" s="71" t="s">
        <v>69</v>
      </c>
      <c r="G14" s="72" t="s">
        <v>112</v>
      </c>
      <c r="H14" s="68"/>
      <c r="I14" s="68"/>
      <c r="J14" s="68"/>
      <c r="K14" s="68"/>
      <c r="L14" s="68"/>
      <c r="M14" s="12"/>
    </row>
    <row r="15" spans="1:13" x14ac:dyDescent="0.25">
      <c r="A15" s="12"/>
      <c r="B15" s="68"/>
      <c r="C15" s="68"/>
      <c r="D15" s="68"/>
      <c r="E15" s="68"/>
      <c r="F15" s="71"/>
      <c r="G15" s="68"/>
      <c r="H15" s="68"/>
      <c r="I15" s="68"/>
      <c r="J15" s="68"/>
      <c r="K15" s="68"/>
      <c r="L15" s="68"/>
      <c r="M15" s="12"/>
    </row>
    <row r="16" spans="1:13" x14ac:dyDescent="0.25">
      <c r="A16" s="12" t="s">
        <v>60</v>
      </c>
      <c r="B16" s="68"/>
      <c r="C16" s="68"/>
      <c r="D16" s="68"/>
      <c r="E16" s="68" t="s">
        <v>77</v>
      </c>
      <c r="F16" s="71" t="s">
        <v>78</v>
      </c>
      <c r="G16" s="72" t="s">
        <v>113</v>
      </c>
      <c r="H16" s="72" t="str">
        <f>DEC2HEX(G16)</f>
        <v>4</v>
      </c>
      <c r="I16" s="68"/>
      <c r="J16" s="68"/>
      <c r="K16" s="68"/>
      <c r="L16" s="68"/>
      <c r="M16" s="12"/>
    </row>
    <row r="17" spans="1:13" x14ac:dyDescent="0.25">
      <c r="A17" s="12" t="s">
        <v>44</v>
      </c>
      <c r="B17" s="68"/>
      <c r="C17" s="68"/>
      <c r="D17" s="68"/>
      <c r="E17" s="68" t="s">
        <v>13</v>
      </c>
      <c r="F17" s="71">
        <v>60</v>
      </c>
      <c r="G17" s="72" t="str">
        <f xml:space="preserve"> "0" &amp; G16+LEN(F16)/2</f>
        <v>05</v>
      </c>
      <c r="H17" s="72" t="str">
        <f t="shared" ref="H17:H33" si="0">DEC2HEX(G17)</f>
        <v>5</v>
      </c>
      <c r="I17" s="68"/>
      <c r="J17" s="68"/>
      <c r="K17" s="68"/>
      <c r="L17" s="68"/>
      <c r="M17" s="12"/>
    </row>
    <row r="18" spans="1:13" x14ac:dyDescent="0.25">
      <c r="A18" s="12" t="s">
        <v>61</v>
      </c>
      <c r="B18" s="68"/>
      <c r="C18" s="68"/>
      <c r="D18" s="68"/>
      <c r="E18" s="68" t="s">
        <v>80</v>
      </c>
      <c r="F18" s="71" t="s">
        <v>82</v>
      </c>
      <c r="G18" s="72" t="str">
        <f t="shared" ref="G18:G20" si="1" xml:space="preserve"> "0" &amp; G17+LEN(F17)/2</f>
        <v>06</v>
      </c>
      <c r="H18" s="72" t="str">
        <f t="shared" si="0"/>
        <v>6</v>
      </c>
      <c r="I18" s="68"/>
      <c r="J18" s="68"/>
      <c r="K18" s="68"/>
      <c r="L18" s="68"/>
      <c r="M18" s="12"/>
    </row>
    <row r="19" spans="1:13" x14ac:dyDescent="0.25">
      <c r="A19" s="12" t="s">
        <v>62</v>
      </c>
      <c r="B19" s="68"/>
      <c r="C19" s="68"/>
      <c r="D19" s="68"/>
      <c r="E19" s="68" t="s">
        <v>79</v>
      </c>
      <c r="F19" s="71" t="s">
        <v>81</v>
      </c>
      <c r="G19" s="72" t="str">
        <f t="shared" si="1"/>
        <v>07</v>
      </c>
      <c r="H19" s="72" t="str">
        <f t="shared" si="0"/>
        <v>7</v>
      </c>
      <c r="I19" s="68"/>
      <c r="J19" s="68"/>
      <c r="K19" s="68"/>
      <c r="L19" s="68"/>
      <c r="M19" s="12"/>
    </row>
    <row r="20" spans="1:13" x14ac:dyDescent="0.25">
      <c r="A20" s="12" t="s">
        <v>63</v>
      </c>
      <c r="B20" s="68"/>
      <c r="C20" s="68"/>
      <c r="D20" s="68"/>
      <c r="E20" s="68" t="s">
        <v>85</v>
      </c>
      <c r="F20" s="71" t="s">
        <v>83</v>
      </c>
      <c r="G20" s="72" t="str">
        <f t="shared" si="1"/>
        <v>08</v>
      </c>
      <c r="H20" s="72" t="str">
        <f t="shared" si="0"/>
        <v>8</v>
      </c>
      <c r="I20" s="68" t="s">
        <v>117</v>
      </c>
      <c r="J20" s="68"/>
      <c r="K20" s="68" t="s">
        <v>118</v>
      </c>
      <c r="L20" s="68"/>
      <c r="M20" s="12"/>
    </row>
    <row r="21" spans="1:13" x14ac:dyDescent="0.25">
      <c r="A21" s="12" t="s">
        <v>64</v>
      </c>
      <c r="B21" s="68"/>
      <c r="C21" s="68"/>
      <c r="D21" s="68"/>
      <c r="E21" s="68" t="s">
        <v>96</v>
      </c>
      <c r="F21" s="71" t="s">
        <v>97</v>
      </c>
      <c r="G21" s="72" t="str">
        <f xml:space="preserve"> "" &amp; G20+LEN(F20)/2</f>
        <v>10</v>
      </c>
      <c r="H21" s="72" t="str">
        <f t="shared" si="0"/>
        <v>A</v>
      </c>
      <c r="I21" s="68"/>
      <c r="J21" s="68"/>
      <c r="K21" s="68"/>
      <c r="L21" s="68"/>
      <c r="M21" s="12"/>
    </row>
    <row r="22" spans="1:13" x14ac:dyDescent="0.25">
      <c r="A22" s="12" t="s">
        <v>86</v>
      </c>
      <c r="B22" s="68"/>
      <c r="C22" s="68" t="s">
        <v>88</v>
      </c>
      <c r="D22" s="68"/>
      <c r="E22" s="68" t="s">
        <v>84</v>
      </c>
      <c r="F22" s="71">
        <v>7100</v>
      </c>
      <c r="G22" s="72" t="str">
        <f t="shared" ref="G22:G33" si="2" xml:space="preserve"> "" &amp; G21+LEN(F21)/2</f>
        <v>11</v>
      </c>
      <c r="H22" s="72" t="str">
        <f t="shared" si="0"/>
        <v>B</v>
      </c>
      <c r="I22" s="68"/>
      <c r="J22" s="68"/>
      <c r="K22" s="68"/>
      <c r="L22" s="68"/>
      <c r="M22" s="12"/>
    </row>
    <row r="23" spans="1:13" x14ac:dyDescent="0.25">
      <c r="A23" s="12" t="s">
        <v>91</v>
      </c>
      <c r="B23" s="68"/>
      <c r="C23" s="68" t="s">
        <v>87</v>
      </c>
      <c r="D23" s="68"/>
      <c r="E23" s="68" t="s">
        <v>92</v>
      </c>
      <c r="F23" s="71">
        <v>780018</v>
      </c>
      <c r="G23" s="72" t="str">
        <f t="shared" si="2"/>
        <v>13</v>
      </c>
      <c r="H23" s="72" t="str">
        <f t="shared" si="0"/>
        <v>D</v>
      </c>
      <c r="I23" s="68"/>
      <c r="J23" s="68"/>
      <c r="K23" s="68"/>
      <c r="L23" s="68"/>
      <c r="M23" s="12"/>
    </row>
    <row r="24" spans="1:13" x14ac:dyDescent="0.25">
      <c r="A24" s="12"/>
      <c r="B24" s="72" t="s">
        <v>94</v>
      </c>
      <c r="C24" s="68" t="s">
        <v>95</v>
      </c>
      <c r="D24" s="68"/>
      <c r="E24" s="68"/>
      <c r="F24" s="71"/>
      <c r="G24" s="72"/>
      <c r="H24" s="72"/>
      <c r="I24" s="68"/>
      <c r="J24" s="68"/>
      <c r="K24" s="68"/>
      <c r="L24" s="68"/>
      <c r="M24" s="12"/>
    </row>
    <row r="25" spans="1:13" x14ac:dyDescent="0.25">
      <c r="A25" s="12"/>
      <c r="B25" s="68" t="s">
        <v>68</v>
      </c>
      <c r="C25" s="68"/>
      <c r="D25" s="68"/>
      <c r="E25" s="68" t="s">
        <v>75</v>
      </c>
      <c r="F25" s="71" t="s">
        <v>69</v>
      </c>
      <c r="G25" s="72" t="str">
        <f xml:space="preserve"> "" &amp; G23+LEN(F23)/2</f>
        <v>16</v>
      </c>
      <c r="H25" s="72" t="str">
        <f t="shared" si="0"/>
        <v>10</v>
      </c>
      <c r="I25" s="68"/>
      <c r="J25" s="68"/>
      <c r="K25" s="68"/>
      <c r="L25" s="68"/>
      <c r="M25" s="12"/>
    </row>
    <row r="26" spans="1:13" x14ac:dyDescent="0.25">
      <c r="A26" s="12"/>
      <c r="B26" s="68" t="s">
        <v>90</v>
      </c>
      <c r="C26" s="68"/>
      <c r="D26" s="68"/>
      <c r="E26" s="68" t="s">
        <v>79</v>
      </c>
      <c r="F26" s="71" t="s">
        <v>81</v>
      </c>
      <c r="G26" s="72" t="str">
        <f t="shared" si="2"/>
        <v>17</v>
      </c>
      <c r="H26" s="72" t="str">
        <f t="shared" si="0"/>
        <v>11</v>
      </c>
      <c r="I26" s="68"/>
      <c r="J26" s="68"/>
      <c r="K26" s="68"/>
      <c r="L26" s="68"/>
      <c r="M26" s="12"/>
    </row>
    <row r="27" spans="1:13" x14ac:dyDescent="0.25">
      <c r="A27" s="12"/>
      <c r="B27" s="68" t="s">
        <v>63</v>
      </c>
      <c r="C27" s="68"/>
      <c r="D27" s="68"/>
      <c r="E27" s="68" t="s">
        <v>85</v>
      </c>
      <c r="F27" s="71" t="s">
        <v>83</v>
      </c>
      <c r="G27" s="72" t="str">
        <f t="shared" si="2"/>
        <v>18</v>
      </c>
      <c r="H27" s="72" t="str">
        <f t="shared" si="0"/>
        <v>12</v>
      </c>
      <c r="I27" s="68" t="s">
        <v>120</v>
      </c>
      <c r="J27" s="68"/>
      <c r="K27" s="68" t="s">
        <v>119</v>
      </c>
      <c r="L27" s="68"/>
      <c r="M27" s="12"/>
    </row>
    <row r="28" spans="1:13" x14ac:dyDescent="0.25">
      <c r="A28" s="12"/>
      <c r="B28" s="68" t="s">
        <v>64</v>
      </c>
      <c r="C28" s="68"/>
      <c r="D28" s="68"/>
      <c r="E28" s="68" t="s">
        <v>96</v>
      </c>
      <c r="F28" s="71" t="s">
        <v>97</v>
      </c>
      <c r="G28" s="72" t="str">
        <f t="shared" si="2"/>
        <v>20</v>
      </c>
      <c r="H28" s="72" t="str">
        <f t="shared" si="0"/>
        <v>14</v>
      </c>
      <c r="I28" s="68"/>
      <c r="J28" s="68"/>
      <c r="K28" s="68"/>
      <c r="L28" s="68"/>
      <c r="M28" s="12"/>
    </row>
    <row r="29" spans="1:13" x14ac:dyDescent="0.25">
      <c r="A29" s="12"/>
      <c r="B29" s="68" t="s">
        <v>93</v>
      </c>
      <c r="C29" s="68"/>
      <c r="D29" s="68" t="s">
        <v>99</v>
      </c>
      <c r="E29" s="68" t="s">
        <v>98</v>
      </c>
      <c r="F29" s="73"/>
      <c r="G29" s="72"/>
      <c r="H29" s="72"/>
      <c r="I29" s="68"/>
      <c r="J29" s="68"/>
      <c r="K29" s="68"/>
      <c r="L29" s="68"/>
      <c r="M29" s="12"/>
    </row>
    <row r="30" spans="1:13" x14ac:dyDescent="0.25">
      <c r="A30" s="12"/>
      <c r="B30" s="68" t="s">
        <v>100</v>
      </c>
      <c r="C30" s="68"/>
      <c r="D30" s="68"/>
      <c r="E30" s="68" t="s">
        <v>121</v>
      </c>
      <c r="F30" s="73">
        <v>740019</v>
      </c>
      <c r="G30" s="72" t="str">
        <f xml:space="preserve"> "" &amp; G28+LEN(F28)/2</f>
        <v>21</v>
      </c>
      <c r="H30" s="72" t="str">
        <f t="shared" si="0"/>
        <v>15</v>
      </c>
      <c r="I30" s="68"/>
      <c r="J30" s="68"/>
      <c r="K30" s="68"/>
      <c r="L30" s="68"/>
      <c r="M30" s="12"/>
    </row>
    <row r="31" spans="1:13" x14ac:dyDescent="0.25">
      <c r="A31" s="12" t="s">
        <v>65</v>
      </c>
      <c r="B31" s="68"/>
      <c r="C31" s="68"/>
      <c r="D31" s="68"/>
      <c r="E31" s="68" t="s">
        <v>75</v>
      </c>
      <c r="F31" s="71" t="s">
        <v>69</v>
      </c>
      <c r="G31" s="72" t="str">
        <f t="shared" si="2"/>
        <v>24</v>
      </c>
      <c r="H31" s="72" t="str">
        <f t="shared" si="0"/>
        <v>18</v>
      </c>
      <c r="I31" s="68"/>
      <c r="J31" s="68"/>
      <c r="K31" s="68"/>
      <c r="L31" s="68"/>
      <c r="M31" s="12"/>
    </row>
    <row r="32" spans="1:13" x14ac:dyDescent="0.25">
      <c r="A32" s="12" t="s">
        <v>67</v>
      </c>
      <c r="B32" s="68"/>
      <c r="C32" s="68" t="s">
        <v>66</v>
      </c>
      <c r="D32" s="68"/>
      <c r="E32" s="68" t="s">
        <v>114</v>
      </c>
      <c r="F32" s="73">
        <v>740004</v>
      </c>
      <c r="G32" s="72" t="str">
        <f t="shared" si="2"/>
        <v>25</v>
      </c>
      <c r="H32" s="72" t="str">
        <f>DEC2HEX(G32)</f>
        <v>19</v>
      </c>
      <c r="I32" s="68"/>
      <c r="J32" s="68"/>
      <c r="K32" s="68"/>
      <c r="L32" s="68"/>
      <c r="M32" s="12"/>
    </row>
    <row r="33" spans="1:13" x14ac:dyDescent="0.25">
      <c r="A33" s="12"/>
      <c r="B33" s="68" t="s">
        <v>101</v>
      </c>
      <c r="C33" s="68"/>
      <c r="D33" s="68"/>
      <c r="E33" s="68"/>
      <c r="F33" s="73"/>
      <c r="G33" s="72" t="str">
        <f t="shared" si="2"/>
        <v>28</v>
      </c>
      <c r="H33" s="72" t="str">
        <f t="shared" si="0"/>
        <v>1C</v>
      </c>
      <c r="I33" s="68"/>
      <c r="J33" s="68"/>
      <c r="K33" s="68"/>
      <c r="L33" s="68"/>
      <c r="M33" s="12"/>
    </row>
    <row r="34" spans="1:13" x14ac:dyDescent="0.25">
      <c r="A34" s="12"/>
      <c r="B34" s="68" t="s">
        <v>102</v>
      </c>
      <c r="C34" s="68"/>
      <c r="D34" s="68"/>
      <c r="E34" s="68"/>
      <c r="F34" s="73"/>
      <c r="G34" s="68"/>
      <c r="H34" s="68"/>
      <c r="I34" s="68"/>
      <c r="J34" s="68"/>
      <c r="K34" s="68"/>
      <c r="L34" s="68"/>
      <c r="M34" s="12"/>
    </row>
    <row r="35" spans="1:13" x14ac:dyDescent="0.25">
      <c r="A35" s="12"/>
      <c r="B35" s="68" t="s">
        <v>122</v>
      </c>
      <c r="C35" s="68"/>
      <c r="D35" s="73" t="str">
        <f>_xlfn.CONCAT(F12:F32)</f>
        <v>b25110b2c060b3b1a201b07100780018b2b1a201b0740019b2740004</v>
      </c>
      <c r="E35" s="68"/>
      <c r="F35" s="73"/>
      <c r="G35" s="68"/>
      <c r="H35" s="68"/>
      <c r="I35" s="68"/>
      <c r="J35" s="68"/>
      <c r="K35" s="68"/>
      <c r="L35" s="68"/>
      <c r="M35" s="12"/>
    </row>
    <row r="36" spans="1:13" x14ac:dyDescent="0.25">
      <c r="A36" s="12"/>
      <c r="B36" s="72" t="s">
        <v>123</v>
      </c>
      <c r="C36" s="68"/>
      <c r="D36" s="68"/>
      <c r="E36" s="68"/>
      <c r="F36" s="73"/>
      <c r="G36" s="68"/>
      <c r="H36" s="68"/>
      <c r="I36" s="68"/>
      <c r="J36" s="68"/>
      <c r="K36" s="68"/>
      <c r="L36" s="68"/>
      <c r="M36" s="12"/>
    </row>
    <row r="37" spans="1:13" x14ac:dyDescent="0.25">
      <c r="A37" s="12"/>
      <c r="B37" s="68"/>
      <c r="C37" s="68"/>
      <c r="D37" s="68"/>
      <c r="E37" s="68"/>
      <c r="F37" s="73"/>
      <c r="G37" s="68"/>
      <c r="H37" s="68"/>
      <c r="I37" s="68"/>
      <c r="J37" s="68"/>
      <c r="K37" s="68"/>
      <c r="L37" s="68"/>
      <c r="M37" s="12"/>
    </row>
    <row r="38" spans="1:13" x14ac:dyDescent="0.25">
      <c r="A38" s="12"/>
      <c r="B38" s="68"/>
      <c r="C38" s="68"/>
      <c r="D38" s="68"/>
      <c r="E38" s="68"/>
      <c r="F38" s="73"/>
      <c r="G38" s="68"/>
      <c r="H38" s="68"/>
      <c r="I38" s="68"/>
      <c r="J38" s="68"/>
      <c r="K38" s="68"/>
      <c r="L38" s="68"/>
      <c r="M38" s="12"/>
    </row>
    <row r="39" spans="1:13" ht="14.95" thickBot="1" x14ac:dyDescent="0.3">
      <c r="A39" s="12"/>
      <c r="B39" s="68"/>
      <c r="C39" s="68"/>
      <c r="D39" s="68"/>
      <c r="E39" s="68"/>
      <c r="F39" s="73"/>
      <c r="G39" s="68"/>
      <c r="H39" s="68"/>
      <c r="I39" s="68"/>
      <c r="J39" s="68"/>
      <c r="K39" s="68"/>
      <c r="L39" s="68"/>
      <c r="M39" s="12"/>
    </row>
    <row r="40" spans="1:13" ht="14.95" thickBot="1" x14ac:dyDescent="0.3">
      <c r="A40" s="11"/>
      <c r="B40" s="68"/>
      <c r="C40" s="68"/>
      <c r="D40" s="68"/>
      <c r="E40" s="74" t="s">
        <v>71</v>
      </c>
      <c r="F40" s="75" t="s">
        <v>72</v>
      </c>
      <c r="G40" s="74" t="s">
        <v>73</v>
      </c>
      <c r="H40" s="68"/>
      <c r="I40" s="68"/>
      <c r="J40" s="68"/>
      <c r="K40" s="68"/>
      <c r="L40" s="68"/>
      <c r="M40" s="12"/>
    </row>
    <row r="41" spans="1:13" x14ac:dyDescent="0.25">
      <c r="A41" s="12" t="s">
        <v>133</v>
      </c>
      <c r="B41" s="68"/>
      <c r="C41" s="68"/>
      <c r="D41" s="68"/>
      <c r="E41" s="68" t="s">
        <v>137</v>
      </c>
      <c r="F41" s="73" t="s">
        <v>136</v>
      </c>
      <c r="G41" s="72" t="s">
        <v>70</v>
      </c>
      <c r="H41" s="68"/>
      <c r="I41" s="68"/>
      <c r="J41" s="68"/>
      <c r="K41" s="68"/>
      <c r="L41" s="68"/>
      <c r="M41" s="12"/>
    </row>
    <row r="42" spans="1:13" x14ac:dyDescent="0.25">
      <c r="A42" s="12" t="s">
        <v>124</v>
      </c>
      <c r="B42" s="68"/>
      <c r="C42" s="68"/>
      <c r="D42" s="68"/>
      <c r="E42" s="68" t="s">
        <v>96</v>
      </c>
      <c r="F42" s="71" t="s">
        <v>97</v>
      </c>
      <c r="G42" s="72" t="s">
        <v>125</v>
      </c>
      <c r="H42" s="68"/>
      <c r="I42" s="68"/>
      <c r="J42" s="68"/>
      <c r="K42" s="68"/>
      <c r="L42" s="68"/>
      <c r="M42" s="12"/>
    </row>
    <row r="43" spans="1:13" x14ac:dyDescent="0.25">
      <c r="A43" s="12" t="s">
        <v>106</v>
      </c>
      <c r="B43" s="68"/>
      <c r="C43" s="68"/>
      <c r="D43" s="68"/>
      <c r="E43" s="68" t="s">
        <v>107</v>
      </c>
      <c r="F43" s="73" t="s">
        <v>108</v>
      </c>
      <c r="G43" s="72" t="s">
        <v>112</v>
      </c>
      <c r="H43" s="68"/>
      <c r="I43" s="68"/>
      <c r="J43" s="68"/>
      <c r="K43" s="68"/>
      <c r="L43" s="68"/>
      <c r="M43" s="12"/>
    </row>
    <row r="44" spans="1:13" x14ac:dyDescent="0.25">
      <c r="A44" s="12" t="s">
        <v>89</v>
      </c>
      <c r="B44" s="68"/>
      <c r="C44" s="68" t="s">
        <v>138</v>
      </c>
      <c r="D44" s="68"/>
      <c r="E44" s="68" t="s">
        <v>75</v>
      </c>
      <c r="F44" s="71" t="s">
        <v>69</v>
      </c>
      <c r="G44" s="72" t="s">
        <v>134</v>
      </c>
      <c r="H44" s="68"/>
      <c r="I44" s="68"/>
      <c r="J44" s="68"/>
      <c r="K44" s="68"/>
      <c r="L44" s="68"/>
      <c r="M44" s="12"/>
    </row>
    <row r="45" spans="1:13" x14ac:dyDescent="0.25">
      <c r="A45" s="12"/>
      <c r="B45" s="68"/>
      <c r="C45" s="68"/>
      <c r="D45" s="68"/>
      <c r="E45" s="68"/>
      <c r="F45" s="71"/>
      <c r="G45" s="68"/>
      <c r="H45" s="68"/>
      <c r="I45" s="68"/>
      <c r="J45" s="68"/>
      <c r="K45" s="68"/>
      <c r="L45" s="68"/>
      <c r="M45" s="12"/>
    </row>
    <row r="46" spans="1:13" x14ac:dyDescent="0.25">
      <c r="A46" s="12" t="s">
        <v>60</v>
      </c>
      <c r="B46" s="68"/>
      <c r="C46" s="68"/>
      <c r="D46" s="68"/>
      <c r="E46" s="68" t="s">
        <v>77</v>
      </c>
      <c r="F46" s="71" t="s">
        <v>78</v>
      </c>
      <c r="G46" s="72" t="s">
        <v>135</v>
      </c>
      <c r="H46" s="72" t="str">
        <f>DEC2HEX(G46)</f>
        <v>6</v>
      </c>
      <c r="I46" s="68"/>
      <c r="J46" s="68"/>
      <c r="K46" s="68"/>
      <c r="L46" s="68"/>
      <c r="M46" s="12"/>
    </row>
    <row r="47" spans="1:13" x14ac:dyDescent="0.25">
      <c r="A47" s="12" t="s">
        <v>44</v>
      </c>
      <c r="B47" s="68"/>
      <c r="C47" s="68"/>
      <c r="D47" s="68"/>
      <c r="E47" s="68" t="s">
        <v>13</v>
      </c>
      <c r="F47" s="71">
        <v>60</v>
      </c>
      <c r="G47" s="72" t="str">
        <f xml:space="preserve"> "0" &amp; G46+LEN(F46)/2</f>
        <v>07</v>
      </c>
      <c r="H47" s="72" t="str">
        <f t="shared" ref="H47:H66" si="3">DEC2HEX(G47)</f>
        <v>7</v>
      </c>
      <c r="I47" s="68"/>
      <c r="J47" s="68"/>
      <c r="K47" s="68"/>
      <c r="L47" s="68"/>
      <c r="M47" s="12"/>
    </row>
    <row r="48" spans="1:13" x14ac:dyDescent="0.25">
      <c r="A48" s="12" t="s">
        <v>62</v>
      </c>
      <c r="B48" s="68"/>
      <c r="C48" s="68"/>
      <c r="D48" s="68"/>
      <c r="E48" s="68" t="s">
        <v>79</v>
      </c>
      <c r="F48" s="71" t="s">
        <v>81</v>
      </c>
      <c r="G48" s="72" t="str">
        <f t="shared" ref="G48:G50" si="4" xml:space="preserve"> "0" &amp; G47+LEN(F47)/2</f>
        <v>08</v>
      </c>
      <c r="H48" s="72" t="str">
        <f t="shared" si="3"/>
        <v>8</v>
      </c>
      <c r="I48" s="68"/>
      <c r="J48" s="68"/>
      <c r="K48" s="68"/>
      <c r="L48" s="68"/>
      <c r="M48" s="12"/>
    </row>
    <row r="49" spans="1:13" x14ac:dyDescent="0.25">
      <c r="A49" s="12" t="s">
        <v>61</v>
      </c>
      <c r="B49" s="68"/>
      <c r="C49" s="68"/>
      <c r="D49" s="68"/>
      <c r="E49" s="68" t="s">
        <v>80</v>
      </c>
      <c r="F49" s="71" t="s">
        <v>82</v>
      </c>
      <c r="G49" s="72" t="str">
        <f t="shared" si="4"/>
        <v>09</v>
      </c>
      <c r="H49" s="72" t="str">
        <f t="shared" si="3"/>
        <v>9</v>
      </c>
      <c r="I49" s="68"/>
      <c r="J49" s="68"/>
      <c r="K49" s="68"/>
      <c r="L49" s="68"/>
      <c r="M49" s="12"/>
    </row>
    <row r="50" spans="1:13" x14ac:dyDescent="0.25">
      <c r="A50" s="12" t="s">
        <v>63</v>
      </c>
      <c r="B50" s="68"/>
      <c r="C50" s="68"/>
      <c r="D50" s="68"/>
      <c r="E50" s="68" t="s">
        <v>85</v>
      </c>
      <c r="F50" s="71" t="s">
        <v>83</v>
      </c>
      <c r="G50" s="72" t="str">
        <f t="shared" si="4"/>
        <v>010</v>
      </c>
      <c r="H50" s="72" t="str">
        <f t="shared" si="3"/>
        <v>A</v>
      </c>
      <c r="I50" s="68"/>
      <c r="J50" s="68"/>
      <c r="K50" s="68"/>
      <c r="L50" s="68"/>
      <c r="M50" s="12"/>
    </row>
    <row r="51" spans="1:13" x14ac:dyDescent="0.25">
      <c r="A51" s="12" t="s">
        <v>86</v>
      </c>
      <c r="B51" s="68"/>
      <c r="C51" s="68" t="s">
        <v>139</v>
      </c>
      <c r="D51" s="68" t="s">
        <v>148</v>
      </c>
      <c r="E51" s="68" t="s">
        <v>141</v>
      </c>
      <c r="F51" s="71" t="s">
        <v>142</v>
      </c>
      <c r="G51" s="72" t="str">
        <f xml:space="preserve"> "" &amp; G50+LEN(F50)/2</f>
        <v>12</v>
      </c>
      <c r="H51" s="72" t="str">
        <f t="shared" si="3"/>
        <v>C</v>
      </c>
      <c r="I51" s="68"/>
      <c r="J51" s="68"/>
      <c r="K51" s="68"/>
      <c r="L51" s="68"/>
      <c r="M51" s="12"/>
    </row>
    <row r="52" spans="1:13" x14ac:dyDescent="0.25">
      <c r="A52" s="12" t="s">
        <v>126</v>
      </c>
      <c r="B52" s="68"/>
      <c r="C52" s="68" t="s">
        <v>140</v>
      </c>
      <c r="D52" s="68" t="s">
        <v>149</v>
      </c>
      <c r="E52" s="68" t="s">
        <v>144</v>
      </c>
      <c r="F52" s="71" t="s">
        <v>147</v>
      </c>
      <c r="G52" s="72" t="str">
        <f t="shared" ref="G52:G66" si="5" xml:space="preserve"> "" &amp; G51+LEN(F51)/2</f>
        <v>14</v>
      </c>
      <c r="H52" s="72" t="str">
        <f t="shared" si="3"/>
        <v>E</v>
      </c>
      <c r="I52" s="68"/>
      <c r="J52" s="68"/>
      <c r="K52" s="68"/>
      <c r="L52" s="68"/>
      <c r="M52" s="12"/>
    </row>
    <row r="53" spans="1:13" x14ac:dyDescent="0.25">
      <c r="A53" s="12"/>
      <c r="B53" s="68" t="s">
        <v>143</v>
      </c>
      <c r="C53" s="68"/>
      <c r="D53" s="68"/>
      <c r="E53" s="68" t="s">
        <v>26</v>
      </c>
      <c r="F53" s="71">
        <v>40</v>
      </c>
      <c r="G53" s="72" t="str">
        <f t="shared" si="5"/>
        <v>17</v>
      </c>
      <c r="H53" s="72" t="str">
        <f t="shared" si="3"/>
        <v>11</v>
      </c>
      <c r="I53" s="68"/>
      <c r="J53" s="68"/>
      <c r="K53" s="68"/>
      <c r="L53" s="68"/>
      <c r="M53" s="12"/>
    </row>
    <row r="54" spans="1:13" x14ac:dyDescent="0.25">
      <c r="A54" s="12"/>
      <c r="B54" s="68" t="s">
        <v>64</v>
      </c>
      <c r="C54" s="68"/>
      <c r="D54" s="68"/>
      <c r="E54" s="68" t="s">
        <v>96</v>
      </c>
      <c r="F54" s="71" t="s">
        <v>97</v>
      </c>
      <c r="G54" s="72" t="str">
        <f xml:space="preserve"> "" &amp; G53+LEN(F53)/2</f>
        <v>18</v>
      </c>
      <c r="H54" s="72" t="str">
        <f t="shared" si="3"/>
        <v>12</v>
      </c>
      <c r="I54" s="68"/>
      <c r="J54" s="68"/>
      <c r="K54" s="68"/>
      <c r="L54" s="68"/>
      <c r="M54" s="12"/>
    </row>
    <row r="55" spans="1:13" x14ac:dyDescent="0.25">
      <c r="A55" s="12"/>
      <c r="B55" s="68" t="s">
        <v>65</v>
      </c>
      <c r="C55" s="68"/>
      <c r="D55" s="68"/>
      <c r="E55" s="68" t="s">
        <v>75</v>
      </c>
      <c r="F55" s="71" t="s">
        <v>69</v>
      </c>
      <c r="G55" s="72" t="str">
        <f t="shared" si="5"/>
        <v>19</v>
      </c>
      <c r="H55" s="72" t="str">
        <f t="shared" si="3"/>
        <v>13</v>
      </c>
      <c r="I55" s="68"/>
      <c r="J55" s="68"/>
      <c r="K55" s="68"/>
      <c r="L55" s="68"/>
      <c r="M55" s="12"/>
    </row>
    <row r="56" spans="1:13" x14ac:dyDescent="0.25">
      <c r="A56" s="12"/>
      <c r="B56" s="68" t="s">
        <v>62</v>
      </c>
      <c r="C56" s="68"/>
      <c r="D56" s="68"/>
      <c r="E56" s="68" t="s">
        <v>79</v>
      </c>
      <c r="F56" s="71" t="s">
        <v>81</v>
      </c>
      <c r="G56" s="72" t="str">
        <f t="shared" si="5"/>
        <v>20</v>
      </c>
      <c r="H56" s="72" t="str">
        <f t="shared" si="3"/>
        <v>14</v>
      </c>
      <c r="I56" s="68"/>
      <c r="J56" s="68"/>
      <c r="K56" s="68"/>
      <c r="L56" s="68"/>
      <c r="M56" s="12"/>
    </row>
    <row r="57" spans="1:13" x14ac:dyDescent="0.25">
      <c r="A57" s="12"/>
      <c r="B57" s="68" t="s">
        <v>61</v>
      </c>
      <c r="C57" s="68"/>
      <c r="D57" s="68"/>
      <c r="E57" s="68" t="s">
        <v>80</v>
      </c>
      <c r="F57" s="71" t="s">
        <v>82</v>
      </c>
      <c r="G57" s="72" t="str">
        <f t="shared" si="5"/>
        <v>21</v>
      </c>
      <c r="H57" s="72" t="str">
        <f t="shared" si="3"/>
        <v>15</v>
      </c>
      <c r="I57" s="68"/>
      <c r="J57" s="68"/>
      <c r="K57" s="68"/>
      <c r="L57" s="68"/>
      <c r="M57" s="12"/>
    </row>
    <row r="58" spans="1:13" x14ac:dyDescent="0.25">
      <c r="A58" s="12"/>
      <c r="B58" s="68" t="s">
        <v>63</v>
      </c>
      <c r="C58" s="68"/>
      <c r="D58" s="68"/>
      <c r="E58" s="68" t="s">
        <v>85</v>
      </c>
      <c r="F58" s="71" t="s">
        <v>83</v>
      </c>
      <c r="G58" s="72" t="str">
        <f t="shared" si="5"/>
        <v>22</v>
      </c>
      <c r="H58" s="72" t="str">
        <f t="shared" si="3"/>
        <v>16</v>
      </c>
      <c r="I58" s="68"/>
      <c r="J58" s="68"/>
      <c r="K58" s="68"/>
      <c r="L58" s="68"/>
      <c r="M58" s="12"/>
    </row>
    <row r="59" spans="1:13" x14ac:dyDescent="0.25">
      <c r="A59" s="12" t="s">
        <v>127</v>
      </c>
      <c r="B59" s="68" t="s">
        <v>64</v>
      </c>
      <c r="C59" s="68"/>
      <c r="D59" s="68"/>
      <c r="E59" s="68" t="s">
        <v>96</v>
      </c>
      <c r="F59" s="71" t="s">
        <v>97</v>
      </c>
      <c r="G59" s="72" t="str">
        <f t="shared" si="5"/>
        <v>24</v>
      </c>
      <c r="H59" s="72" t="str">
        <f t="shared" si="3"/>
        <v>18</v>
      </c>
      <c r="I59" s="68"/>
      <c r="J59" s="68"/>
      <c r="K59" s="68"/>
      <c r="L59" s="68"/>
      <c r="M59" s="12"/>
    </row>
    <row r="60" spans="1:13" x14ac:dyDescent="0.25">
      <c r="A60" s="12" t="s">
        <v>128</v>
      </c>
      <c r="B60" s="68" t="s">
        <v>65</v>
      </c>
      <c r="C60" s="68"/>
      <c r="D60" s="68"/>
      <c r="E60" s="68" t="s">
        <v>75</v>
      </c>
      <c r="F60" s="71" t="s">
        <v>69</v>
      </c>
      <c r="G60" s="72" t="str">
        <f t="shared" si="5"/>
        <v>25</v>
      </c>
      <c r="H60" s="72" t="str">
        <f t="shared" si="3"/>
        <v>19</v>
      </c>
      <c r="I60" s="68"/>
      <c r="J60" s="68"/>
      <c r="K60" s="68"/>
      <c r="L60" s="68"/>
      <c r="M60" s="12"/>
    </row>
    <row r="61" spans="1:13" x14ac:dyDescent="0.25">
      <c r="A61" s="12"/>
      <c r="B61" s="68" t="s">
        <v>132</v>
      </c>
      <c r="C61" s="68"/>
      <c r="D61" s="68"/>
      <c r="E61" s="68" t="s">
        <v>145</v>
      </c>
      <c r="F61" s="73">
        <v>740006</v>
      </c>
      <c r="G61" s="72" t="str">
        <f t="shared" si="5"/>
        <v>26</v>
      </c>
      <c r="H61" s="72" t="str">
        <f t="shared" si="3"/>
        <v>1A</v>
      </c>
      <c r="I61" s="68"/>
      <c r="J61" s="68"/>
      <c r="K61" s="68"/>
      <c r="L61" s="68"/>
      <c r="M61" s="12"/>
    </row>
    <row r="62" spans="1:13" x14ac:dyDescent="0.25">
      <c r="A62" s="12" t="s">
        <v>143</v>
      </c>
      <c r="B62" s="68"/>
      <c r="C62" s="68"/>
      <c r="D62" s="68"/>
      <c r="E62" s="68" t="s">
        <v>26</v>
      </c>
      <c r="F62" s="71">
        <v>40</v>
      </c>
      <c r="G62" s="72" t="str">
        <f t="shared" si="5"/>
        <v>29</v>
      </c>
      <c r="H62" s="72" t="str">
        <f t="shared" si="3"/>
        <v>1D</v>
      </c>
      <c r="I62" s="68"/>
      <c r="J62" s="68"/>
      <c r="K62" s="68"/>
      <c r="L62" s="68"/>
      <c r="M62" s="12"/>
    </row>
    <row r="63" spans="1:13" x14ac:dyDescent="0.25">
      <c r="A63" s="12" t="s">
        <v>129</v>
      </c>
      <c r="B63" s="68"/>
      <c r="C63" s="68"/>
      <c r="D63" s="68"/>
      <c r="E63" s="68" t="s">
        <v>75</v>
      </c>
      <c r="F63" s="71" t="s">
        <v>69</v>
      </c>
      <c r="G63" s="72" t="str">
        <f xml:space="preserve"> "" &amp; G62+LEN(F62)/2</f>
        <v>30</v>
      </c>
      <c r="H63" s="72" t="str">
        <f t="shared" si="3"/>
        <v>1E</v>
      </c>
      <c r="I63" s="68"/>
      <c r="J63" s="68"/>
      <c r="K63" s="68"/>
      <c r="L63" s="68"/>
      <c r="M63" s="12"/>
    </row>
    <row r="64" spans="1:13" x14ac:dyDescent="0.25">
      <c r="A64" s="12" t="s">
        <v>130</v>
      </c>
      <c r="B64" s="68"/>
      <c r="C64" s="68"/>
      <c r="D64" s="68"/>
      <c r="E64" s="68" t="s">
        <v>96</v>
      </c>
      <c r="F64" s="71" t="s">
        <v>97</v>
      </c>
      <c r="G64" s="72" t="str">
        <f t="shared" si="5"/>
        <v>31</v>
      </c>
      <c r="H64" s="72" t="str">
        <f t="shared" si="3"/>
        <v>1F</v>
      </c>
      <c r="I64" s="68"/>
      <c r="J64" s="68"/>
      <c r="K64" s="68"/>
      <c r="L64" s="68"/>
      <c r="M64" s="12"/>
    </row>
    <row r="65" spans="1:13" x14ac:dyDescent="0.25">
      <c r="A65" s="12" t="s">
        <v>131</v>
      </c>
      <c r="B65" s="68"/>
      <c r="C65" s="68"/>
      <c r="D65" s="68"/>
      <c r="E65" s="68" t="s">
        <v>146</v>
      </c>
      <c r="F65" s="73">
        <v>740006</v>
      </c>
      <c r="G65" s="72" t="str">
        <f t="shared" si="5"/>
        <v>32</v>
      </c>
      <c r="H65" s="72" t="str">
        <f t="shared" si="3"/>
        <v>20</v>
      </c>
      <c r="I65" s="68"/>
      <c r="J65" s="68"/>
      <c r="K65" s="68"/>
      <c r="L65" s="68"/>
      <c r="M65" s="12"/>
    </row>
    <row r="66" spans="1:13" x14ac:dyDescent="0.25">
      <c r="A66" s="12"/>
      <c r="B66" s="68"/>
      <c r="C66" s="68"/>
      <c r="D66" s="68"/>
      <c r="E66" s="68"/>
      <c r="F66" s="73"/>
      <c r="G66" s="72" t="str">
        <f t="shared" si="5"/>
        <v>35</v>
      </c>
      <c r="H66" s="72" t="str">
        <f t="shared" si="3"/>
        <v>23</v>
      </c>
      <c r="I66" s="68"/>
      <c r="J66" s="68"/>
      <c r="K66" s="68"/>
      <c r="L66" s="68"/>
      <c r="M66" s="12"/>
    </row>
    <row r="67" spans="1:13" x14ac:dyDescent="0.25">
      <c r="A67" s="13" t="str">
        <f>_xlfn.CONCAT(F41:F65)</f>
        <v>500fb051ffb2c060b1b3a20171ff72001d40b0b2b1b3a201b0b274000640b2b0740006</v>
      </c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</row>
    <row r="70" spans="1:13" x14ac:dyDescent="0.25">
      <c r="A70" s="52" t="s">
        <v>164</v>
      </c>
      <c r="B70" s="52"/>
      <c r="C70" s="52"/>
      <c r="D70" s="52"/>
      <c r="E70" s="52"/>
      <c r="F70" s="7" t="s">
        <v>493</v>
      </c>
    </row>
    <row r="71" spans="1:13" ht="14.95" thickBot="1" x14ac:dyDescent="0.3">
      <c r="A71" s="21" t="s">
        <v>160</v>
      </c>
      <c r="B71" s="21"/>
      <c r="C71" s="21"/>
      <c r="D71" s="14"/>
      <c r="E71" s="14"/>
      <c r="F71" s="15"/>
      <c r="G71" s="14"/>
      <c r="H71" s="14"/>
    </row>
    <row r="72" spans="1:13" ht="14.95" thickBot="1" x14ac:dyDescent="0.3">
      <c r="A72" s="18"/>
      <c r="B72" s="18"/>
      <c r="C72" s="18"/>
      <c r="D72" s="14"/>
      <c r="E72" s="21" t="s">
        <v>71</v>
      </c>
      <c r="F72" s="22" t="s">
        <v>72</v>
      </c>
      <c r="G72" s="21" t="s">
        <v>161</v>
      </c>
      <c r="H72" s="21" t="s">
        <v>162</v>
      </c>
    </row>
    <row r="73" spans="1:13" x14ac:dyDescent="0.25">
      <c r="A73" s="14" t="s">
        <v>133</v>
      </c>
      <c r="B73" s="14"/>
      <c r="C73" s="14"/>
      <c r="D73" s="14"/>
      <c r="E73" s="18" t="s">
        <v>137</v>
      </c>
      <c r="F73" s="19" t="s">
        <v>136</v>
      </c>
      <c r="G73" s="20" t="s">
        <v>70</v>
      </c>
      <c r="H73" s="18"/>
    </row>
    <row r="74" spans="1:13" x14ac:dyDescent="0.25">
      <c r="A74" s="14" t="s">
        <v>124</v>
      </c>
      <c r="B74" s="14"/>
      <c r="C74" s="14"/>
      <c r="D74" s="14"/>
      <c r="E74" s="14" t="s">
        <v>96</v>
      </c>
      <c r="F74" s="17" t="s">
        <v>97</v>
      </c>
      <c r="G74" s="16" t="s">
        <v>125</v>
      </c>
      <c r="H74" s="14"/>
    </row>
    <row r="75" spans="1:13" x14ac:dyDescent="0.25">
      <c r="A75" s="14" t="s">
        <v>106</v>
      </c>
      <c r="B75" s="14"/>
      <c r="C75" s="14"/>
      <c r="D75" s="14"/>
      <c r="E75" s="14" t="s">
        <v>107</v>
      </c>
      <c r="F75" s="15" t="s">
        <v>108</v>
      </c>
      <c r="G75" s="16" t="s">
        <v>112</v>
      </c>
      <c r="H75" s="14"/>
    </row>
    <row r="76" spans="1:13" x14ac:dyDescent="0.25">
      <c r="A76" s="14" t="s">
        <v>89</v>
      </c>
      <c r="B76" s="14"/>
      <c r="C76" s="14" t="s">
        <v>138</v>
      </c>
      <c r="D76" s="14"/>
      <c r="E76" s="24" t="s">
        <v>75</v>
      </c>
      <c r="F76" s="17" t="s">
        <v>69</v>
      </c>
      <c r="G76" s="16" t="s">
        <v>134</v>
      </c>
      <c r="H76" s="14"/>
    </row>
    <row r="77" spans="1:13" x14ac:dyDescent="0.25">
      <c r="A77" s="14"/>
      <c r="B77" s="14"/>
      <c r="C77" s="14"/>
      <c r="D77" s="14"/>
      <c r="E77" s="14"/>
      <c r="F77" s="17"/>
      <c r="G77" s="14"/>
      <c r="H77" s="14"/>
    </row>
    <row r="78" spans="1:13" x14ac:dyDescent="0.25">
      <c r="A78" s="14" t="s">
        <v>60</v>
      </c>
      <c r="B78" s="14"/>
      <c r="C78" s="14"/>
      <c r="D78" s="14"/>
      <c r="E78" s="14" t="s">
        <v>77</v>
      </c>
      <c r="F78" s="17" t="s">
        <v>78</v>
      </c>
      <c r="G78" s="16" t="s">
        <v>135</v>
      </c>
      <c r="H78" s="16" t="str">
        <f>DEC2HEX(G78)</f>
        <v>6</v>
      </c>
    </row>
    <row r="79" spans="1:13" x14ac:dyDescent="0.25">
      <c r="A79" s="14" t="s">
        <v>44</v>
      </c>
      <c r="B79" s="14"/>
      <c r="C79" s="14"/>
      <c r="D79" s="14"/>
      <c r="E79" s="14" t="s">
        <v>13</v>
      </c>
      <c r="F79" s="17">
        <v>60</v>
      </c>
      <c r="G79" s="16" t="str">
        <f xml:space="preserve"> "0" &amp; G78+LEN(F78)/2</f>
        <v>07</v>
      </c>
      <c r="H79" s="16" t="str">
        <f t="shared" ref="H79:H101" si="6">DEC2HEX(G79)</f>
        <v>7</v>
      </c>
    </row>
    <row r="80" spans="1:13" x14ac:dyDescent="0.25">
      <c r="A80" s="14" t="s">
        <v>62</v>
      </c>
      <c r="B80" s="14"/>
      <c r="C80" s="14"/>
      <c r="D80" s="14"/>
      <c r="E80" s="14" t="s">
        <v>79</v>
      </c>
      <c r="F80" s="17" t="s">
        <v>81</v>
      </c>
      <c r="G80" s="16" t="str">
        <f t="shared" ref="G80:G81" si="7" xml:space="preserve"> "0" &amp; G79+LEN(F79)/2</f>
        <v>08</v>
      </c>
      <c r="H80" s="16" t="str">
        <f t="shared" si="6"/>
        <v>8</v>
      </c>
    </row>
    <row r="81" spans="1:8" x14ac:dyDescent="0.25">
      <c r="A81" s="14" t="s">
        <v>61</v>
      </c>
      <c r="B81" s="14"/>
      <c r="C81" s="14"/>
      <c r="D81" s="14"/>
      <c r="E81" s="14" t="s">
        <v>80</v>
      </c>
      <c r="F81" s="17" t="s">
        <v>82</v>
      </c>
      <c r="G81" s="16" t="str">
        <f t="shared" si="7"/>
        <v>09</v>
      </c>
      <c r="H81" s="16" t="str">
        <f t="shared" si="6"/>
        <v>9</v>
      </c>
    </row>
    <row r="82" spans="1:8" x14ac:dyDescent="0.25">
      <c r="A82" s="14" t="s">
        <v>63</v>
      </c>
      <c r="B82" s="14"/>
      <c r="C82" s="14"/>
      <c r="D82" s="14"/>
      <c r="E82" s="14" t="s">
        <v>85</v>
      </c>
      <c r="F82" s="17" t="s">
        <v>83</v>
      </c>
      <c r="G82" s="16" t="str">
        <f xml:space="preserve"> "" &amp; G81+LEN(F81)/2</f>
        <v>10</v>
      </c>
      <c r="H82" s="16" t="str">
        <f t="shared" si="6"/>
        <v>A</v>
      </c>
    </row>
    <row r="83" spans="1:8" x14ac:dyDescent="0.25">
      <c r="A83" s="14" t="s">
        <v>150</v>
      </c>
      <c r="B83" s="14"/>
      <c r="C83" s="14" t="s">
        <v>139</v>
      </c>
      <c r="D83" s="14"/>
      <c r="E83" s="14" t="s">
        <v>141</v>
      </c>
      <c r="F83" s="17" t="s">
        <v>159</v>
      </c>
      <c r="G83" s="16" t="str">
        <f xml:space="preserve"> "" &amp; G82+LEN(F82)/2</f>
        <v>12</v>
      </c>
      <c r="H83" s="16" t="str">
        <f t="shared" si="6"/>
        <v>C</v>
      </c>
    </row>
    <row r="84" spans="1:8" x14ac:dyDescent="0.25">
      <c r="A84" s="14" t="s">
        <v>126</v>
      </c>
      <c r="B84" s="14"/>
      <c r="C84" s="14" t="s">
        <v>140</v>
      </c>
      <c r="D84" s="14"/>
      <c r="E84" s="14" t="s">
        <v>153</v>
      </c>
      <c r="F84" s="17">
        <v>720017</v>
      </c>
      <c r="G84" s="16" t="str">
        <f t="shared" ref="G84:G85" si="8" xml:space="preserve"> "" &amp; G83+LEN(F83)/2</f>
        <v>14</v>
      </c>
      <c r="H84" s="16" t="str">
        <f t="shared" si="6"/>
        <v>E</v>
      </c>
    </row>
    <row r="85" spans="1:8" x14ac:dyDescent="0.25">
      <c r="A85" s="14"/>
      <c r="B85" s="14" t="s">
        <v>143</v>
      </c>
      <c r="C85" s="14"/>
      <c r="D85" s="14"/>
      <c r="E85" s="14" t="s">
        <v>26</v>
      </c>
      <c r="F85" s="17">
        <v>40</v>
      </c>
      <c r="G85" s="16" t="str">
        <f t="shared" si="8"/>
        <v>17</v>
      </c>
      <c r="H85" s="16" t="str">
        <f t="shared" si="6"/>
        <v>11</v>
      </c>
    </row>
    <row r="86" spans="1:8" x14ac:dyDescent="0.25">
      <c r="A86" s="14" t="s">
        <v>127</v>
      </c>
      <c r="B86" s="14" t="s">
        <v>65</v>
      </c>
      <c r="C86" s="14"/>
      <c r="D86" s="14"/>
      <c r="E86" s="14" t="s">
        <v>75</v>
      </c>
      <c r="F86" s="17" t="s">
        <v>69</v>
      </c>
      <c r="G86" s="16" t="str">
        <f xml:space="preserve"> "" &amp; G85+LEN(F85)/2</f>
        <v>18</v>
      </c>
      <c r="H86" s="16" t="str">
        <f t="shared" si="6"/>
        <v>12</v>
      </c>
    </row>
    <row r="87" spans="1:8" x14ac:dyDescent="0.25">
      <c r="A87" s="14" t="s">
        <v>128</v>
      </c>
      <c r="B87" s="14" t="s">
        <v>64</v>
      </c>
      <c r="C87" s="14"/>
      <c r="D87" s="14"/>
      <c r="E87" s="14" t="s">
        <v>96</v>
      </c>
      <c r="F87" s="17" t="s">
        <v>97</v>
      </c>
      <c r="G87" s="16" t="str">
        <f t="shared" ref="G87:G89" si="9" xml:space="preserve"> "" &amp; G86+LEN(F86)/2</f>
        <v>19</v>
      </c>
      <c r="H87" s="16" t="str">
        <f t="shared" si="6"/>
        <v>13</v>
      </c>
    </row>
    <row r="88" spans="1:8" x14ac:dyDescent="0.25">
      <c r="A88" s="14"/>
      <c r="B88" s="14" t="s">
        <v>154</v>
      </c>
      <c r="C88" s="14"/>
      <c r="D88" s="14"/>
      <c r="E88" s="14" t="s">
        <v>146</v>
      </c>
      <c r="F88" s="15">
        <v>740006</v>
      </c>
      <c r="G88" s="16" t="str">
        <f t="shared" si="9"/>
        <v>20</v>
      </c>
      <c r="H88" s="16" t="str">
        <f t="shared" si="6"/>
        <v>14</v>
      </c>
    </row>
    <row r="89" spans="1:8" x14ac:dyDescent="0.25">
      <c r="A89" s="14" t="s">
        <v>143</v>
      </c>
      <c r="B89" s="14"/>
      <c r="C89" s="14"/>
      <c r="D89" s="14"/>
      <c r="E89" s="14" t="s">
        <v>26</v>
      </c>
      <c r="F89" s="17">
        <v>40</v>
      </c>
      <c r="G89" s="16" t="str">
        <f t="shared" si="9"/>
        <v>23</v>
      </c>
      <c r="H89" s="16" t="str">
        <f t="shared" si="6"/>
        <v>17</v>
      </c>
    </row>
    <row r="90" spans="1:8" x14ac:dyDescent="0.25">
      <c r="A90" s="14" t="s">
        <v>64</v>
      </c>
      <c r="B90" s="14"/>
      <c r="C90" s="14"/>
      <c r="D90" s="14"/>
      <c r="E90" s="14" t="s">
        <v>96</v>
      </c>
      <c r="F90" s="17" t="s">
        <v>97</v>
      </c>
      <c r="G90" s="16" t="str">
        <f xml:space="preserve"> "" &amp; G89+LEN(F89)/2</f>
        <v>24</v>
      </c>
      <c r="H90" s="16" t="str">
        <f t="shared" si="6"/>
        <v>18</v>
      </c>
    </row>
    <row r="91" spans="1:8" x14ac:dyDescent="0.25">
      <c r="A91" s="14" t="s">
        <v>65</v>
      </c>
      <c r="B91" s="14"/>
      <c r="C91" s="14"/>
      <c r="D91" s="14"/>
      <c r="E91" s="14" t="s">
        <v>75</v>
      </c>
      <c r="F91" s="17" t="s">
        <v>69</v>
      </c>
      <c r="G91" s="16" t="str">
        <f t="shared" ref="G91:G94" si="10" xml:space="preserve"> "" &amp; G90+LEN(F90)/2</f>
        <v>25</v>
      </c>
      <c r="H91" s="16" t="str">
        <f t="shared" si="6"/>
        <v>19</v>
      </c>
    </row>
    <row r="92" spans="1:8" x14ac:dyDescent="0.25">
      <c r="A92" s="14" t="s">
        <v>62</v>
      </c>
      <c r="B92" s="14"/>
      <c r="C92" s="14"/>
      <c r="D92" s="14"/>
      <c r="E92" s="14" t="s">
        <v>79</v>
      </c>
      <c r="F92" s="17" t="s">
        <v>81</v>
      </c>
      <c r="G92" s="16" t="str">
        <f t="shared" si="10"/>
        <v>26</v>
      </c>
      <c r="H92" s="16" t="str">
        <f t="shared" si="6"/>
        <v>1A</v>
      </c>
    </row>
    <row r="93" spans="1:8" x14ac:dyDescent="0.25">
      <c r="A93" s="14" t="s">
        <v>61</v>
      </c>
      <c r="B93" s="14"/>
      <c r="C93" s="14"/>
      <c r="D93" s="14"/>
      <c r="E93" s="14" t="s">
        <v>80</v>
      </c>
      <c r="F93" s="17" t="s">
        <v>82</v>
      </c>
      <c r="G93" s="16" t="str">
        <f t="shared" si="10"/>
        <v>27</v>
      </c>
      <c r="H93" s="16" t="str">
        <f t="shared" si="6"/>
        <v>1B</v>
      </c>
    </row>
    <row r="94" spans="1:8" x14ac:dyDescent="0.25">
      <c r="A94" s="14" t="s">
        <v>63</v>
      </c>
      <c r="B94" s="14"/>
      <c r="C94" s="14"/>
      <c r="D94" s="14"/>
      <c r="E94" s="14" t="s">
        <v>85</v>
      </c>
      <c r="F94" s="17" t="s">
        <v>83</v>
      </c>
      <c r="G94" s="16" t="str">
        <f t="shared" si="10"/>
        <v>28</v>
      </c>
      <c r="H94" s="16" t="str">
        <f t="shared" si="6"/>
        <v>1C</v>
      </c>
    </row>
    <row r="95" spans="1:8" x14ac:dyDescent="0.25">
      <c r="A95" s="14" t="s">
        <v>150</v>
      </c>
      <c r="B95" s="14"/>
      <c r="C95" s="14" t="s">
        <v>139</v>
      </c>
      <c r="D95" s="14"/>
      <c r="E95" s="14" t="s">
        <v>141</v>
      </c>
      <c r="F95" s="17" t="s">
        <v>159</v>
      </c>
      <c r="G95" s="16" t="str">
        <f t="shared" ref="G95:G101" si="11" xml:space="preserve"> "" &amp; G94+LEN(F94)/2</f>
        <v>30</v>
      </c>
      <c r="H95" s="16" t="str">
        <f t="shared" si="6"/>
        <v>1E</v>
      </c>
    </row>
    <row r="96" spans="1:8" x14ac:dyDescent="0.25">
      <c r="A96" s="14" t="s">
        <v>158</v>
      </c>
      <c r="B96" s="14"/>
      <c r="C96" s="14" t="s">
        <v>140</v>
      </c>
      <c r="D96" s="14"/>
      <c r="E96" s="14" t="s">
        <v>157</v>
      </c>
      <c r="F96" s="17">
        <v>720028</v>
      </c>
      <c r="G96" s="16" t="str">
        <f t="shared" si="11"/>
        <v>32</v>
      </c>
      <c r="H96" s="16" t="str">
        <f t="shared" si="6"/>
        <v>20</v>
      </c>
    </row>
    <row r="97" spans="1:8" x14ac:dyDescent="0.25">
      <c r="A97" s="14" t="s">
        <v>151</v>
      </c>
      <c r="B97" s="14"/>
      <c r="C97" s="14"/>
      <c r="D97" s="14"/>
      <c r="E97" s="14" t="s">
        <v>96</v>
      </c>
      <c r="F97" s="17" t="s">
        <v>97</v>
      </c>
      <c r="G97" s="16" t="str">
        <f t="shared" si="11"/>
        <v>35</v>
      </c>
      <c r="H97" s="16" t="str">
        <f t="shared" si="6"/>
        <v>23</v>
      </c>
    </row>
    <row r="98" spans="1:8" x14ac:dyDescent="0.25">
      <c r="A98" s="14" t="s">
        <v>152</v>
      </c>
      <c r="B98" s="14"/>
      <c r="C98" s="14"/>
      <c r="D98" s="14"/>
      <c r="E98" s="14" t="s">
        <v>75</v>
      </c>
      <c r="F98" s="17" t="s">
        <v>69</v>
      </c>
      <c r="G98" s="16" t="str">
        <f t="shared" si="11"/>
        <v>36</v>
      </c>
      <c r="H98" s="16" t="str">
        <f t="shared" si="6"/>
        <v>24</v>
      </c>
    </row>
    <row r="99" spans="1:8" x14ac:dyDescent="0.25">
      <c r="A99" s="14" t="s">
        <v>154</v>
      </c>
      <c r="B99" s="14"/>
      <c r="C99" s="14"/>
      <c r="D99" s="14"/>
      <c r="E99" s="14" t="s">
        <v>146</v>
      </c>
      <c r="F99" s="15">
        <v>740006</v>
      </c>
      <c r="G99" s="16" t="str">
        <f t="shared" si="11"/>
        <v>37</v>
      </c>
      <c r="H99" s="16" t="str">
        <f t="shared" si="6"/>
        <v>25</v>
      </c>
    </row>
    <row r="100" spans="1:8" x14ac:dyDescent="0.25">
      <c r="A100" s="14" t="s">
        <v>155</v>
      </c>
      <c r="B100" s="14"/>
      <c r="C100" s="14"/>
      <c r="D100" s="14"/>
      <c r="E100" s="14" t="s">
        <v>156</v>
      </c>
      <c r="F100" s="15">
        <v>91</v>
      </c>
      <c r="G100" s="16" t="str">
        <f t="shared" si="11"/>
        <v>40</v>
      </c>
      <c r="H100" s="16" t="str">
        <f t="shared" si="6"/>
        <v>28</v>
      </c>
    </row>
    <row r="101" spans="1:8" x14ac:dyDescent="0.25">
      <c r="A101" s="14"/>
      <c r="B101" s="14"/>
      <c r="C101" s="14"/>
      <c r="D101" s="14"/>
      <c r="E101" s="14"/>
      <c r="F101" s="15"/>
      <c r="G101" s="16" t="str">
        <f t="shared" si="11"/>
        <v>41</v>
      </c>
      <c r="H101" s="16" t="str">
        <f t="shared" si="6"/>
        <v>29</v>
      </c>
    </row>
    <row r="102" spans="1:8" x14ac:dyDescent="0.25">
      <c r="A102" s="14" t="str">
        <f>_xlfn.CONCAT(F73:F100)</f>
        <v>500fb051ffb2c060b1b3a20170ff72001740b2b074000640b0b2b1b3a20170ff720028b0b274000691</v>
      </c>
      <c r="B102" s="14"/>
      <c r="C102" s="14"/>
      <c r="D102" s="14"/>
      <c r="E102" s="14"/>
      <c r="F102" s="15"/>
      <c r="G102" s="14"/>
      <c r="H102" s="14"/>
    </row>
    <row r="103" spans="1:8" ht="13.6" customHeight="1" x14ac:dyDescent="0.25"/>
    <row r="106" spans="1:8" x14ac:dyDescent="0.25">
      <c r="A106" s="23" t="s">
        <v>165</v>
      </c>
      <c r="B106" s="23"/>
      <c r="C106" s="23"/>
      <c r="D106" s="23"/>
    </row>
    <row r="108" spans="1:8" ht="14.95" thickBot="1" x14ac:dyDescent="0.3">
      <c r="A108" s="47" t="s">
        <v>163</v>
      </c>
      <c r="B108" s="47"/>
      <c r="E108" s="47" t="s">
        <v>71</v>
      </c>
      <c r="F108" s="47" t="s">
        <v>72</v>
      </c>
      <c r="G108" s="47" t="s">
        <v>161</v>
      </c>
      <c r="H108" s="47" t="s">
        <v>162</v>
      </c>
    </row>
    <row r="109" spans="1:8" x14ac:dyDescent="0.25">
      <c r="A109" t="s">
        <v>60</v>
      </c>
      <c r="E109" t="s">
        <v>77</v>
      </c>
      <c r="F109" s="7" t="s">
        <v>78</v>
      </c>
      <c r="G109" s="7">
        <v>0</v>
      </c>
      <c r="H109" t="str">
        <f t="shared" ref="H109:H110" si="12">DEC2HEX(G109)</f>
        <v>0</v>
      </c>
    </row>
    <row r="110" spans="1:8" x14ac:dyDescent="0.25">
      <c r="A110" t="s">
        <v>44</v>
      </c>
      <c r="E110" t="s">
        <v>13</v>
      </c>
      <c r="F110" s="7">
        <v>60</v>
      </c>
      <c r="G110" s="7" t="str">
        <f xml:space="preserve"> "" &amp; G109+LEN(F109)/2</f>
        <v>1</v>
      </c>
      <c r="H110" t="str">
        <f t="shared" si="12"/>
        <v>1</v>
      </c>
    </row>
    <row r="111" spans="1:8" x14ac:dyDescent="0.25">
      <c r="A111" t="s">
        <v>62</v>
      </c>
      <c r="E111" t="s">
        <v>79</v>
      </c>
      <c r="F111" s="7" t="s">
        <v>81</v>
      </c>
      <c r="G111" s="7" t="str">
        <f t="shared" ref="G111:G130" si="13" xml:space="preserve"> "" &amp; G110+LEN(F110)/2</f>
        <v>2</v>
      </c>
      <c r="H111" t="str">
        <f t="shared" ref="H111:H130" si="14">DEC2HEX(G111)</f>
        <v>2</v>
      </c>
    </row>
    <row r="112" spans="1:8" x14ac:dyDescent="0.25">
      <c r="A112" t="s">
        <v>61</v>
      </c>
      <c r="E112" t="s">
        <v>80</v>
      </c>
      <c r="F112" s="7" t="s">
        <v>82</v>
      </c>
      <c r="G112" s="7" t="str">
        <f t="shared" si="13"/>
        <v>3</v>
      </c>
      <c r="H112" t="str">
        <f t="shared" si="14"/>
        <v>3</v>
      </c>
    </row>
    <row r="113" spans="1:8" x14ac:dyDescent="0.25">
      <c r="A113" t="s">
        <v>166</v>
      </c>
      <c r="B113" t="s">
        <v>366</v>
      </c>
      <c r="E113" t="s">
        <v>167</v>
      </c>
      <c r="F113" s="7" t="s">
        <v>168</v>
      </c>
      <c r="G113" s="7" t="str">
        <f t="shared" si="13"/>
        <v>4</v>
      </c>
      <c r="H113" t="str">
        <f t="shared" si="14"/>
        <v>4</v>
      </c>
    </row>
    <row r="114" spans="1:8" x14ac:dyDescent="0.25">
      <c r="A114" t="s">
        <v>496</v>
      </c>
      <c r="C114" t="s">
        <v>362</v>
      </c>
      <c r="E114" t="s">
        <v>370</v>
      </c>
      <c r="F114" s="7" t="s">
        <v>372</v>
      </c>
      <c r="G114" s="7" t="str">
        <f t="shared" si="13"/>
        <v>6</v>
      </c>
      <c r="H114" t="str">
        <f t="shared" si="14"/>
        <v>6</v>
      </c>
    </row>
    <row r="115" spans="1:8" x14ac:dyDescent="0.25">
      <c r="B115" t="s">
        <v>367</v>
      </c>
      <c r="E115" t="s">
        <v>26</v>
      </c>
      <c r="F115" s="7">
        <v>40</v>
      </c>
      <c r="G115" s="7" t="str">
        <f t="shared" si="13"/>
        <v>9</v>
      </c>
      <c r="H115" t="str">
        <f t="shared" si="14"/>
        <v>9</v>
      </c>
    </row>
    <row r="116" spans="1:8" x14ac:dyDescent="0.25">
      <c r="A116" t="s">
        <v>127</v>
      </c>
      <c r="B116" t="s">
        <v>65</v>
      </c>
      <c r="E116" t="s">
        <v>75</v>
      </c>
      <c r="F116" s="7" t="s">
        <v>69</v>
      </c>
      <c r="G116" s="7" t="str">
        <f t="shared" si="13"/>
        <v>10</v>
      </c>
      <c r="H116" t="str">
        <f t="shared" si="14"/>
        <v>A</v>
      </c>
    </row>
    <row r="117" spans="1:8" x14ac:dyDescent="0.25">
      <c r="A117" t="s">
        <v>128</v>
      </c>
      <c r="B117" t="s">
        <v>64</v>
      </c>
      <c r="E117" t="s">
        <v>96</v>
      </c>
      <c r="F117" s="7" t="s">
        <v>97</v>
      </c>
      <c r="G117" s="7" t="str">
        <f t="shared" si="13"/>
        <v>11</v>
      </c>
      <c r="H117" t="str">
        <f t="shared" si="14"/>
        <v>B</v>
      </c>
    </row>
    <row r="118" spans="1:8" x14ac:dyDescent="0.25">
      <c r="B118" t="s">
        <v>368</v>
      </c>
      <c r="E118" t="s">
        <v>371</v>
      </c>
      <c r="F118" s="7">
        <v>740000</v>
      </c>
      <c r="G118" s="7" t="str">
        <f t="shared" si="13"/>
        <v>12</v>
      </c>
      <c r="H118" t="str">
        <f t="shared" si="14"/>
        <v>C</v>
      </c>
    </row>
    <row r="119" spans="1:8" x14ac:dyDescent="0.25">
      <c r="A119" t="s">
        <v>143</v>
      </c>
      <c r="E119" t="s">
        <v>26</v>
      </c>
      <c r="F119" s="7">
        <v>40</v>
      </c>
      <c r="G119" s="7" t="str">
        <f t="shared" si="13"/>
        <v>15</v>
      </c>
      <c r="H119" t="str">
        <f t="shared" si="14"/>
        <v>F</v>
      </c>
    </row>
    <row r="120" spans="1:8" x14ac:dyDescent="0.25">
      <c r="A120" t="s">
        <v>64</v>
      </c>
      <c r="E120" t="s">
        <v>96</v>
      </c>
      <c r="F120" s="7" t="s">
        <v>97</v>
      </c>
      <c r="G120" s="7" t="str">
        <f t="shared" si="13"/>
        <v>16</v>
      </c>
      <c r="H120" t="str">
        <f t="shared" si="14"/>
        <v>10</v>
      </c>
    </row>
    <row r="121" spans="1:8" x14ac:dyDescent="0.25">
      <c r="A121" t="s">
        <v>65</v>
      </c>
      <c r="E121" t="s">
        <v>75</v>
      </c>
      <c r="F121" s="7" t="s">
        <v>69</v>
      </c>
      <c r="G121" s="7" t="str">
        <f t="shared" si="13"/>
        <v>17</v>
      </c>
      <c r="H121" t="str">
        <f t="shared" si="14"/>
        <v>11</v>
      </c>
    </row>
    <row r="122" spans="1:8" x14ac:dyDescent="0.25">
      <c r="A122" t="s">
        <v>62</v>
      </c>
      <c r="E122" t="s">
        <v>79</v>
      </c>
      <c r="F122" s="7" t="s">
        <v>81</v>
      </c>
      <c r="G122" s="7" t="str">
        <f t="shared" si="13"/>
        <v>18</v>
      </c>
      <c r="H122" t="str">
        <f t="shared" si="14"/>
        <v>12</v>
      </c>
    </row>
    <row r="123" spans="1:8" x14ac:dyDescent="0.25">
      <c r="A123" t="s">
        <v>61</v>
      </c>
      <c r="E123" t="s">
        <v>80</v>
      </c>
      <c r="F123" s="7" t="s">
        <v>82</v>
      </c>
      <c r="G123" s="7" t="str">
        <f t="shared" si="13"/>
        <v>19</v>
      </c>
      <c r="H123" t="str">
        <f t="shared" si="14"/>
        <v>13</v>
      </c>
    </row>
    <row r="124" spans="1:8" x14ac:dyDescent="0.25">
      <c r="A124" t="s">
        <v>166</v>
      </c>
      <c r="B124" t="s">
        <v>373</v>
      </c>
      <c r="E124" t="s">
        <v>167</v>
      </c>
      <c r="F124" s="7" t="s">
        <v>168</v>
      </c>
      <c r="G124" s="7" t="str">
        <f t="shared" si="13"/>
        <v>20</v>
      </c>
      <c r="H124" t="str">
        <f t="shared" si="14"/>
        <v>14</v>
      </c>
    </row>
    <row r="125" spans="1:8" x14ac:dyDescent="0.25">
      <c r="A125" t="s">
        <v>374</v>
      </c>
      <c r="E125" s="7" t="s">
        <v>375</v>
      </c>
      <c r="F125" s="7" t="s">
        <v>376</v>
      </c>
      <c r="G125" s="7" t="str">
        <f t="shared" si="13"/>
        <v>22</v>
      </c>
      <c r="H125" t="str">
        <f t="shared" si="14"/>
        <v>16</v>
      </c>
    </row>
    <row r="126" spans="1:8" x14ac:dyDescent="0.25">
      <c r="A126" t="s">
        <v>369</v>
      </c>
      <c r="C126" t="s">
        <v>364</v>
      </c>
      <c r="E126" t="s">
        <v>377</v>
      </c>
      <c r="F126" s="7">
        <v>720020</v>
      </c>
      <c r="G126" s="7" t="str">
        <f t="shared" si="13"/>
        <v>24</v>
      </c>
      <c r="H126" t="str">
        <f t="shared" si="14"/>
        <v>18</v>
      </c>
    </row>
    <row r="127" spans="1:8" x14ac:dyDescent="0.25">
      <c r="A127" t="s">
        <v>151</v>
      </c>
      <c r="E127" t="s">
        <v>96</v>
      </c>
      <c r="F127" s="7" t="s">
        <v>97</v>
      </c>
      <c r="G127" s="7" t="str">
        <f t="shared" si="13"/>
        <v>27</v>
      </c>
      <c r="H127" t="str">
        <f t="shared" si="14"/>
        <v>1B</v>
      </c>
    </row>
    <row r="128" spans="1:8" x14ac:dyDescent="0.25">
      <c r="A128" t="s">
        <v>152</v>
      </c>
      <c r="E128" t="s">
        <v>75</v>
      </c>
      <c r="F128" s="7" t="s">
        <v>69</v>
      </c>
      <c r="G128" s="7" t="str">
        <f t="shared" si="13"/>
        <v>28</v>
      </c>
      <c r="H128" t="str">
        <f t="shared" si="14"/>
        <v>1C</v>
      </c>
    </row>
    <row r="129" spans="1:16" x14ac:dyDescent="0.25">
      <c r="A129" t="s">
        <v>368</v>
      </c>
      <c r="E129" t="s">
        <v>371</v>
      </c>
      <c r="F129" s="7">
        <v>740000</v>
      </c>
      <c r="G129" s="7" t="str">
        <f t="shared" si="13"/>
        <v>29</v>
      </c>
      <c r="H129" t="str">
        <f t="shared" si="14"/>
        <v>1D</v>
      </c>
    </row>
    <row r="130" spans="1:16" x14ac:dyDescent="0.25">
      <c r="A130" t="s">
        <v>155</v>
      </c>
      <c r="E130" t="s">
        <v>156</v>
      </c>
      <c r="F130" s="7">
        <v>91</v>
      </c>
      <c r="G130" s="7" t="str">
        <f t="shared" si="13"/>
        <v>32</v>
      </c>
      <c r="H130" t="str">
        <f t="shared" si="14"/>
        <v>20</v>
      </c>
    </row>
    <row r="131" spans="1:16" x14ac:dyDescent="0.25">
      <c r="G131" s="7"/>
    </row>
    <row r="132" spans="1:16" x14ac:dyDescent="0.25">
      <c r="A132" t="str">
        <f>_xlfn.CONCAT(F109:F130)</f>
        <v>c060b1b3a00178000F40b2b074000040b0b2b1b3a001700f720020b0b274000091</v>
      </c>
      <c r="G132" s="7"/>
      <c r="I132" s="76" t="s">
        <v>494</v>
      </c>
      <c r="J132" s="76"/>
      <c r="K132" s="76"/>
    </row>
    <row r="133" spans="1:16" x14ac:dyDescent="0.25">
      <c r="B133" t="s">
        <v>378</v>
      </c>
      <c r="G133" s="7"/>
      <c r="J133" s="76" t="s">
        <v>495</v>
      </c>
      <c r="K133" s="76"/>
      <c r="L133" s="76"/>
      <c r="M133" s="76"/>
      <c r="N133" s="76"/>
      <c r="O133" s="76"/>
      <c r="P133" s="76"/>
    </row>
  </sheetData>
  <mergeCells count="2">
    <mergeCell ref="H5:I6"/>
    <mergeCell ref="F8:M9"/>
  </mergeCells>
  <conditionalFormatting sqref="A63:A65">
    <cfRule type="duplicateValues" dxfId="9" priority="4"/>
  </conditionalFormatting>
  <conditionalFormatting sqref="B86:B88">
    <cfRule type="duplicateValues" dxfId="8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944D-5D06-4F1C-AE0A-FA3132673182}">
  <sheetPr>
    <pageSetUpPr autoPageBreaks="0"/>
  </sheetPr>
  <dimension ref="A1:N83"/>
  <sheetViews>
    <sheetView topLeftCell="A22" zoomScale="145" zoomScaleNormal="145" workbookViewId="0">
      <selection activeCell="L39" sqref="L39"/>
    </sheetView>
  </sheetViews>
  <sheetFormatPr defaultRowHeight="14.3" x14ac:dyDescent="0.25"/>
  <cols>
    <col min="7" max="7" width="9" style="7"/>
  </cols>
  <sheetData>
    <row r="1" spans="1:13" x14ac:dyDescent="0.25">
      <c r="A1" t="s">
        <v>497</v>
      </c>
      <c r="D1" s="23" t="str">
        <f>'leggendo tutto'!A106</f>
        <v>LEGGI LA MEMORIA (da 0x0 a 0x999)</v>
      </c>
      <c r="E1" s="23"/>
      <c r="F1" s="23"/>
      <c r="G1" s="54"/>
    </row>
    <row r="2" spans="1:13" x14ac:dyDescent="0.25">
      <c r="A2" t="s">
        <v>379</v>
      </c>
    </row>
    <row r="3" spans="1:13" x14ac:dyDescent="0.25">
      <c r="A3" t="s">
        <v>380</v>
      </c>
    </row>
    <row r="4" spans="1:13" x14ac:dyDescent="0.25">
      <c r="A4" t="s">
        <v>381</v>
      </c>
    </row>
    <row r="6" spans="1:13" x14ac:dyDescent="0.25">
      <c r="A6" t="s">
        <v>472</v>
      </c>
    </row>
    <row r="7" spans="1:13" x14ac:dyDescent="0.25">
      <c r="A7" s="49"/>
      <c r="B7" s="49"/>
      <c r="C7" s="53" t="s">
        <v>382</v>
      </c>
      <c r="D7" s="49"/>
      <c r="E7" s="49"/>
    </row>
    <row r="8" spans="1:13" x14ac:dyDescent="0.25">
      <c r="A8" s="49" t="s">
        <v>383</v>
      </c>
      <c r="B8" s="49"/>
      <c r="C8" s="49"/>
      <c r="D8" s="49"/>
      <c r="E8" s="49"/>
      <c r="F8" s="49"/>
      <c r="G8" s="48"/>
      <c r="H8" s="49"/>
      <c r="I8" s="49"/>
      <c r="J8" s="49"/>
      <c r="K8" s="49"/>
      <c r="L8" s="49"/>
      <c r="M8" s="49"/>
    </row>
    <row r="9" spans="1:13" x14ac:dyDescent="0.25">
      <c r="A9" s="49"/>
      <c r="B9" s="49"/>
      <c r="C9" s="49"/>
      <c r="D9" s="49"/>
      <c r="E9" s="49"/>
      <c r="F9" s="53" t="s">
        <v>384</v>
      </c>
      <c r="G9" s="48"/>
      <c r="H9" s="49"/>
      <c r="I9" s="49"/>
      <c r="J9" s="49"/>
      <c r="K9" s="49"/>
    </row>
    <row r="10" spans="1:13" x14ac:dyDescent="0.25">
      <c r="F10" s="43"/>
    </row>
    <row r="13" spans="1:13" ht="14.95" thickBot="1" x14ac:dyDescent="0.3">
      <c r="A13" s="47" t="s">
        <v>387</v>
      </c>
      <c r="B13" s="47" t="s">
        <v>163</v>
      </c>
      <c r="C13" s="47"/>
      <c r="F13" s="47" t="s">
        <v>71</v>
      </c>
      <c r="G13" s="47" t="s">
        <v>72</v>
      </c>
      <c r="H13" s="47" t="s">
        <v>161</v>
      </c>
      <c r="I13" s="47" t="s">
        <v>162</v>
      </c>
    </row>
    <row r="14" spans="1:13" x14ac:dyDescent="0.25">
      <c r="A14" t="s">
        <v>391</v>
      </c>
      <c r="H14" s="7"/>
    </row>
    <row r="15" spans="1:13" x14ac:dyDescent="0.25">
      <c r="B15" t="s">
        <v>386</v>
      </c>
      <c r="F15" s="7" t="s">
        <v>84</v>
      </c>
      <c r="G15" s="7" t="s">
        <v>376</v>
      </c>
    </row>
    <row r="16" spans="1:13" x14ac:dyDescent="0.25">
      <c r="B16" t="s">
        <v>126</v>
      </c>
      <c r="H16" s="63" t="s">
        <v>491</v>
      </c>
      <c r="I16" s="63"/>
    </row>
    <row r="17" spans="1:14" x14ac:dyDescent="0.25">
      <c r="A17" t="s">
        <v>389</v>
      </c>
      <c r="B17" s="7" t="s">
        <v>277</v>
      </c>
      <c r="F17" t="s">
        <v>395</v>
      </c>
      <c r="G17" s="7" t="s">
        <v>396</v>
      </c>
      <c r="H17" s="63"/>
      <c r="I17" s="63"/>
    </row>
    <row r="18" spans="1:14" x14ac:dyDescent="0.25">
      <c r="B18" t="s">
        <v>390</v>
      </c>
      <c r="F18" t="s">
        <v>395</v>
      </c>
      <c r="G18" s="7" t="s">
        <v>396</v>
      </c>
    </row>
    <row r="19" spans="1:14" x14ac:dyDescent="0.25">
      <c r="B19" s="7" t="s">
        <v>392</v>
      </c>
      <c r="F19" t="s">
        <v>393</v>
      </c>
      <c r="G19" s="7" t="s">
        <v>394</v>
      </c>
    </row>
    <row r="20" spans="1:14" x14ac:dyDescent="0.25">
      <c r="A20" t="s">
        <v>397</v>
      </c>
    </row>
    <row r="21" spans="1:14" x14ac:dyDescent="0.25">
      <c r="A21" t="s">
        <v>398</v>
      </c>
    </row>
    <row r="22" spans="1:14" x14ac:dyDescent="0.25">
      <c r="A22" t="s">
        <v>399</v>
      </c>
    </row>
    <row r="23" spans="1:14" x14ac:dyDescent="0.25">
      <c r="A23" t="s">
        <v>400</v>
      </c>
      <c r="H23" s="63" t="s">
        <v>491</v>
      </c>
      <c r="I23" s="63"/>
    </row>
    <row r="24" spans="1:14" x14ac:dyDescent="0.25">
      <c r="A24" t="s">
        <v>401</v>
      </c>
      <c r="H24" s="63"/>
      <c r="I24" s="63"/>
    </row>
    <row r="26" spans="1:14" x14ac:dyDescent="0.25">
      <c r="A26" t="s">
        <v>402</v>
      </c>
    </row>
    <row r="29" spans="1:14" x14ac:dyDescent="0.25">
      <c r="A29" t="s">
        <v>411</v>
      </c>
      <c r="B29" t="s">
        <v>419</v>
      </c>
      <c r="F29" t="s">
        <v>417</v>
      </c>
      <c r="J29" s="76" t="s">
        <v>498</v>
      </c>
      <c r="K29" s="76"/>
      <c r="L29" s="76"/>
      <c r="M29" s="76"/>
      <c r="N29" s="76"/>
    </row>
    <row r="30" spans="1:14" x14ac:dyDescent="0.25">
      <c r="A30" s="42" t="s">
        <v>414</v>
      </c>
      <c r="B30" t="s">
        <v>403</v>
      </c>
      <c r="F30" s="1" t="s">
        <v>416</v>
      </c>
      <c r="J30" s="76" t="s">
        <v>499</v>
      </c>
      <c r="K30" s="76"/>
      <c r="L30" s="76"/>
      <c r="M30" s="76"/>
      <c r="N30" s="76"/>
    </row>
    <row r="31" spans="1:14" x14ac:dyDescent="0.25">
      <c r="A31" s="46" t="s">
        <v>475</v>
      </c>
      <c r="B31" s="46"/>
      <c r="C31" s="12"/>
      <c r="D31" s="12"/>
      <c r="E31" s="12"/>
      <c r="F31" s="12"/>
      <c r="G31" s="13"/>
      <c r="H31" s="12"/>
      <c r="I31" s="12"/>
      <c r="J31" s="12"/>
    </row>
    <row r="32" spans="1:14" ht="14.95" thickBot="1" x14ac:dyDescent="0.3">
      <c r="A32" s="47" t="s">
        <v>387</v>
      </c>
      <c r="B32" s="47" t="s">
        <v>163</v>
      </c>
      <c r="C32" s="47"/>
      <c r="F32" s="47" t="s">
        <v>71</v>
      </c>
      <c r="G32" s="47" t="s">
        <v>72</v>
      </c>
      <c r="H32" s="47" t="s">
        <v>161</v>
      </c>
      <c r="I32" s="47" t="s">
        <v>162</v>
      </c>
      <c r="J32" s="12"/>
    </row>
    <row r="33" spans="1:13" x14ac:dyDescent="0.25">
      <c r="A33" t="s">
        <v>388</v>
      </c>
      <c r="B33" t="s">
        <v>404</v>
      </c>
      <c r="F33" t="s">
        <v>405</v>
      </c>
      <c r="G33" s="7">
        <v>5004</v>
      </c>
      <c r="H33" s="7">
        <v>0</v>
      </c>
      <c r="I33" s="7">
        <v>0</v>
      </c>
      <c r="J33" s="12"/>
    </row>
    <row r="34" spans="1:13" ht="14.3" customHeight="1" x14ac:dyDescent="0.25">
      <c r="B34" t="s">
        <v>64</v>
      </c>
      <c r="F34" t="s">
        <v>96</v>
      </c>
      <c r="G34" s="7" t="s">
        <v>97</v>
      </c>
      <c r="H34" s="7" t="str">
        <f xml:space="preserve"> "" &amp; H33+LEN(G33)/2</f>
        <v>2</v>
      </c>
      <c r="I34" s="7" t="str">
        <f>DEC2HEX(H34)</f>
        <v>2</v>
      </c>
      <c r="J34" s="12"/>
      <c r="K34" s="63" t="s">
        <v>500</v>
      </c>
      <c r="L34" s="63"/>
      <c r="M34" s="63"/>
    </row>
    <row r="35" spans="1:13" x14ac:dyDescent="0.25">
      <c r="A35" t="s">
        <v>406</v>
      </c>
      <c r="B35" t="s">
        <v>60</v>
      </c>
      <c r="F35" t="s">
        <v>77</v>
      </c>
      <c r="G35" s="7" t="s">
        <v>78</v>
      </c>
      <c r="H35" s="7" t="str">
        <f t="shared" ref="H35:H80" si="0" xml:space="preserve"> "" &amp; H34+LEN(G34)/2</f>
        <v>3</v>
      </c>
      <c r="I35" s="7" t="str">
        <f t="shared" ref="I35:I80" si="1">DEC2HEX(H35)</f>
        <v>3</v>
      </c>
      <c r="J35" s="12"/>
      <c r="K35" s="63"/>
      <c r="L35" s="63"/>
      <c r="M35" s="63"/>
    </row>
    <row r="36" spans="1:13" x14ac:dyDescent="0.25">
      <c r="B36" t="s">
        <v>386</v>
      </c>
      <c r="F36" s="7" t="s">
        <v>84</v>
      </c>
      <c r="G36" s="7" t="s">
        <v>376</v>
      </c>
      <c r="H36" s="7" t="str">
        <f t="shared" si="0"/>
        <v>4</v>
      </c>
      <c r="I36" s="7" t="str">
        <f t="shared" si="1"/>
        <v>4</v>
      </c>
      <c r="J36" s="12"/>
      <c r="K36" s="63"/>
      <c r="L36" s="63"/>
      <c r="M36" s="63"/>
    </row>
    <row r="37" spans="1:13" x14ac:dyDescent="0.25">
      <c r="B37" t="s">
        <v>438</v>
      </c>
      <c r="F37" t="s">
        <v>407</v>
      </c>
      <c r="G37" s="7">
        <v>720024</v>
      </c>
      <c r="H37" s="7" t="str">
        <f t="shared" si="0"/>
        <v>6</v>
      </c>
      <c r="I37" s="7" t="str">
        <f t="shared" si="1"/>
        <v>6</v>
      </c>
      <c r="J37" s="12"/>
    </row>
    <row r="38" spans="1:13" x14ac:dyDescent="0.25">
      <c r="A38" t="s">
        <v>435</v>
      </c>
      <c r="B38" t="s">
        <v>409</v>
      </c>
      <c r="H38" s="7"/>
      <c r="I38" s="7"/>
      <c r="J38" s="12"/>
    </row>
    <row r="39" spans="1:13" x14ac:dyDescent="0.25">
      <c r="B39" t="s">
        <v>410</v>
      </c>
      <c r="F39" t="s">
        <v>444</v>
      </c>
      <c r="G39" s="7">
        <v>540044</v>
      </c>
      <c r="H39" s="7" t="str">
        <f xml:space="preserve"> "" &amp; H37+LEN(G37)/2</f>
        <v>9</v>
      </c>
      <c r="I39" s="7" t="str">
        <f t="shared" si="1"/>
        <v>9</v>
      </c>
      <c r="J39" s="12"/>
    </row>
    <row r="40" spans="1:13" x14ac:dyDescent="0.25">
      <c r="A40" t="s">
        <v>422</v>
      </c>
      <c r="B40" t="s">
        <v>420</v>
      </c>
      <c r="F40" s="7" t="s">
        <v>375</v>
      </c>
      <c r="G40" s="7" t="s">
        <v>415</v>
      </c>
      <c r="H40" s="7" t="str">
        <f t="shared" si="0"/>
        <v>12</v>
      </c>
      <c r="I40" s="7" t="str">
        <f t="shared" si="1"/>
        <v>C</v>
      </c>
      <c r="J40" s="12"/>
    </row>
    <row r="41" spans="1:13" x14ac:dyDescent="0.25">
      <c r="A41" t="s">
        <v>421</v>
      </c>
      <c r="B41" t="str">
        <f>"jump (" &amp; ROW()+3</f>
        <v>jump (44</v>
      </c>
      <c r="F41" t="s">
        <v>175</v>
      </c>
      <c r="G41" s="7">
        <v>740016</v>
      </c>
      <c r="H41" s="7" t="str">
        <f t="shared" si="0"/>
        <v>14</v>
      </c>
      <c r="I41" s="7" t="str">
        <f t="shared" si="1"/>
        <v>E</v>
      </c>
      <c r="J41" s="12"/>
    </row>
    <row r="42" spans="1:13" x14ac:dyDescent="0.25">
      <c r="A42" t="s">
        <v>423</v>
      </c>
      <c r="C42" t="s">
        <v>424</v>
      </c>
      <c r="F42" t="s">
        <v>427</v>
      </c>
      <c r="G42" s="7">
        <v>5000</v>
      </c>
      <c r="H42" s="7" t="str">
        <f t="shared" si="0"/>
        <v>17</v>
      </c>
      <c r="I42" s="7" t="str">
        <f t="shared" si="1"/>
        <v>11</v>
      </c>
      <c r="J42" s="12"/>
    </row>
    <row r="43" spans="1:13" x14ac:dyDescent="0.25">
      <c r="A43" t="s">
        <v>426</v>
      </c>
      <c r="C43" t="s">
        <v>425</v>
      </c>
      <c r="F43" t="s">
        <v>445</v>
      </c>
      <c r="G43" s="7">
        <v>520044</v>
      </c>
      <c r="H43" s="7" t="str">
        <f t="shared" si="0"/>
        <v>19</v>
      </c>
      <c r="I43" s="7" t="str">
        <f t="shared" si="1"/>
        <v>13</v>
      </c>
      <c r="J43" s="12"/>
    </row>
    <row r="44" spans="1:13" x14ac:dyDescent="0.25">
      <c r="B44" t="s">
        <v>413</v>
      </c>
      <c r="F44" t="s">
        <v>447</v>
      </c>
      <c r="G44" s="7" t="s">
        <v>446</v>
      </c>
      <c r="H44" s="7" t="str">
        <f t="shared" si="0"/>
        <v>22</v>
      </c>
      <c r="I44" s="7" t="str">
        <f t="shared" si="1"/>
        <v>16</v>
      </c>
      <c r="J44" s="12"/>
    </row>
    <row r="45" spans="1:13" x14ac:dyDescent="0.25">
      <c r="B45" t="s">
        <v>428</v>
      </c>
      <c r="F45" t="s">
        <v>432</v>
      </c>
      <c r="G45" s="7">
        <v>5100</v>
      </c>
      <c r="H45" s="7" t="str">
        <f t="shared" si="0"/>
        <v>24</v>
      </c>
      <c r="I45" s="7" t="str">
        <f t="shared" si="1"/>
        <v>18</v>
      </c>
      <c r="J45" s="12"/>
    </row>
    <row r="46" spans="1:13" x14ac:dyDescent="0.25">
      <c r="B46" t="s">
        <v>65</v>
      </c>
      <c r="F46" t="s">
        <v>75</v>
      </c>
      <c r="G46" s="7" t="s">
        <v>69</v>
      </c>
      <c r="H46" s="7" t="str">
        <f t="shared" si="0"/>
        <v>26</v>
      </c>
      <c r="I46" s="7" t="str">
        <f t="shared" si="1"/>
        <v>1A</v>
      </c>
      <c r="J46" s="12"/>
    </row>
    <row r="47" spans="1:13" x14ac:dyDescent="0.25">
      <c r="B47" t="s">
        <v>64</v>
      </c>
      <c r="C47" t="s">
        <v>429</v>
      </c>
      <c r="F47" t="s">
        <v>96</v>
      </c>
      <c r="G47" s="7" t="s">
        <v>97</v>
      </c>
      <c r="H47" s="7" t="str">
        <f t="shared" si="0"/>
        <v>27</v>
      </c>
      <c r="I47" s="7" t="str">
        <f t="shared" si="1"/>
        <v>1B</v>
      </c>
      <c r="J47" s="12"/>
    </row>
    <row r="48" spans="1:13" x14ac:dyDescent="0.25">
      <c r="B48" t="s">
        <v>431</v>
      </c>
      <c r="D48" t="s">
        <v>430</v>
      </c>
      <c r="F48" s="7" t="s">
        <v>439</v>
      </c>
      <c r="G48" s="7" t="s">
        <v>440</v>
      </c>
      <c r="H48" s="7" t="str">
        <f t="shared" si="0"/>
        <v>28</v>
      </c>
      <c r="I48" s="7" t="str">
        <f t="shared" si="1"/>
        <v>1C</v>
      </c>
      <c r="J48" s="12"/>
    </row>
    <row r="49" spans="1:10" x14ac:dyDescent="0.25">
      <c r="B49" t="s">
        <v>62</v>
      </c>
      <c r="F49" t="s">
        <v>79</v>
      </c>
      <c r="G49" s="7" t="s">
        <v>81</v>
      </c>
      <c r="H49" s="7" t="str">
        <f t="shared" si="0"/>
        <v>29</v>
      </c>
      <c r="I49" s="7" t="str">
        <f t="shared" si="1"/>
        <v>1D</v>
      </c>
      <c r="J49" s="12"/>
    </row>
    <row r="50" spans="1:10" x14ac:dyDescent="0.25">
      <c r="B50" t="s">
        <v>62</v>
      </c>
      <c r="C50" t="s">
        <v>433</v>
      </c>
      <c r="F50" t="s">
        <v>79</v>
      </c>
      <c r="G50" s="7" t="s">
        <v>81</v>
      </c>
      <c r="H50" s="7" t="str">
        <f t="shared" si="0"/>
        <v>30</v>
      </c>
      <c r="I50" s="7" t="str">
        <f t="shared" si="1"/>
        <v>1E</v>
      </c>
      <c r="J50" s="12"/>
    </row>
    <row r="51" spans="1:10" x14ac:dyDescent="0.25">
      <c r="B51" t="s">
        <v>60</v>
      </c>
      <c r="F51" t="s">
        <v>77</v>
      </c>
      <c r="G51" s="7" t="s">
        <v>78</v>
      </c>
      <c r="H51" s="7" t="str">
        <f t="shared" si="0"/>
        <v>31</v>
      </c>
      <c r="I51" s="7" t="str">
        <f t="shared" si="1"/>
        <v>1F</v>
      </c>
      <c r="J51" s="12"/>
    </row>
    <row r="52" spans="1:10" x14ac:dyDescent="0.25">
      <c r="A52" t="s">
        <v>436</v>
      </c>
      <c r="C52" t="s">
        <v>434</v>
      </c>
      <c r="H52" s="7"/>
      <c r="I52" s="7"/>
      <c r="J52" s="12"/>
    </row>
    <row r="53" spans="1:10" x14ac:dyDescent="0.25">
      <c r="A53" t="s">
        <v>389</v>
      </c>
      <c r="B53" s="7" t="s">
        <v>277</v>
      </c>
      <c r="F53" t="s">
        <v>395</v>
      </c>
      <c r="G53" s="7" t="s">
        <v>396</v>
      </c>
      <c r="H53" s="7" t="str">
        <f xml:space="preserve"> "" &amp; H51+LEN(G51)/2</f>
        <v>32</v>
      </c>
      <c r="I53" s="7" t="str">
        <f t="shared" si="1"/>
        <v>20</v>
      </c>
      <c r="J53" s="12"/>
    </row>
    <row r="54" spans="1:10" x14ac:dyDescent="0.25">
      <c r="B54" t="s">
        <v>390</v>
      </c>
      <c r="F54" t="s">
        <v>395</v>
      </c>
      <c r="G54" s="7" t="s">
        <v>396</v>
      </c>
      <c r="H54" s="7" t="str">
        <f t="shared" si="0"/>
        <v>33</v>
      </c>
      <c r="I54" s="7" t="str">
        <f t="shared" si="1"/>
        <v>21</v>
      </c>
      <c r="J54" s="12"/>
    </row>
    <row r="55" spans="1:10" x14ac:dyDescent="0.25">
      <c r="B55" s="7" t="s">
        <v>392</v>
      </c>
      <c r="F55" t="s">
        <v>393</v>
      </c>
      <c r="G55" s="7" t="s">
        <v>394</v>
      </c>
      <c r="H55" s="7" t="str">
        <f t="shared" si="0"/>
        <v>34</v>
      </c>
      <c r="I55" s="7" t="str">
        <f t="shared" si="1"/>
        <v>22</v>
      </c>
      <c r="J55" s="12"/>
    </row>
    <row r="56" spans="1:10" x14ac:dyDescent="0.25">
      <c r="B56" t="s">
        <v>44</v>
      </c>
      <c r="F56" t="s">
        <v>13</v>
      </c>
      <c r="G56" s="7">
        <v>60</v>
      </c>
      <c r="H56" s="7" t="str">
        <f t="shared" si="0"/>
        <v>35</v>
      </c>
      <c r="I56" s="7" t="str">
        <f t="shared" si="1"/>
        <v>23</v>
      </c>
      <c r="J56" s="12"/>
    </row>
    <row r="57" spans="1:10" x14ac:dyDescent="0.25">
      <c r="A57" t="s">
        <v>437</v>
      </c>
      <c r="H57" s="7"/>
      <c r="I57" s="7"/>
      <c r="J57" s="12"/>
    </row>
    <row r="58" spans="1:10" x14ac:dyDescent="0.25">
      <c r="A58" t="s">
        <v>388</v>
      </c>
      <c r="B58" t="s">
        <v>27</v>
      </c>
      <c r="F58" t="s">
        <v>26</v>
      </c>
      <c r="G58" s="7">
        <v>40</v>
      </c>
      <c r="H58" s="7" t="str">
        <f xml:space="preserve"> "" &amp; H56+LEN(G56)/2</f>
        <v>36</v>
      </c>
      <c r="I58" s="7" t="str">
        <f t="shared" si="1"/>
        <v>24</v>
      </c>
      <c r="J58" s="12"/>
    </row>
    <row r="59" spans="1:10" x14ac:dyDescent="0.25">
      <c r="B59" t="s">
        <v>62</v>
      </c>
      <c r="F59" t="s">
        <v>79</v>
      </c>
      <c r="G59" s="7" t="s">
        <v>81</v>
      </c>
      <c r="H59" s="7" t="str">
        <f t="shared" si="0"/>
        <v>37</v>
      </c>
      <c r="I59" s="7" t="str">
        <f t="shared" si="1"/>
        <v>25</v>
      </c>
      <c r="J59" s="12"/>
    </row>
    <row r="60" spans="1:10" x14ac:dyDescent="0.25">
      <c r="B60" t="s">
        <v>61</v>
      </c>
      <c r="F60" t="s">
        <v>80</v>
      </c>
      <c r="G60" s="7" t="s">
        <v>82</v>
      </c>
      <c r="H60" s="7" t="str">
        <f t="shared" si="0"/>
        <v>38</v>
      </c>
      <c r="I60" s="7" t="str">
        <f t="shared" si="1"/>
        <v>26</v>
      </c>
      <c r="J60" s="12"/>
    </row>
    <row r="61" spans="1:10" x14ac:dyDescent="0.25">
      <c r="B61" t="s">
        <v>166</v>
      </c>
      <c r="C61" t="s">
        <v>366</v>
      </c>
      <c r="F61" t="s">
        <v>167</v>
      </c>
      <c r="G61" s="7" t="s">
        <v>168</v>
      </c>
      <c r="H61" s="7" t="str">
        <f t="shared" si="0"/>
        <v>39</v>
      </c>
      <c r="I61" s="7" t="str">
        <f t="shared" si="1"/>
        <v>27</v>
      </c>
      <c r="J61" s="12"/>
    </row>
    <row r="62" spans="1:10" x14ac:dyDescent="0.25">
      <c r="B62" t="str">
        <f>"jump (" &amp; ROW()+5</f>
        <v>jump (67</v>
      </c>
      <c r="D62" t="s">
        <v>362</v>
      </c>
      <c r="F62" t="s">
        <v>441</v>
      </c>
      <c r="G62" s="7">
        <v>780032</v>
      </c>
      <c r="H62" s="7" t="str">
        <f t="shared" si="0"/>
        <v>41</v>
      </c>
      <c r="I62" s="7" t="str">
        <f t="shared" si="1"/>
        <v>29</v>
      </c>
      <c r="J62" s="12"/>
    </row>
    <row r="63" spans="1:10" x14ac:dyDescent="0.25">
      <c r="C63" t="s">
        <v>367</v>
      </c>
      <c r="F63" t="s">
        <v>26</v>
      </c>
      <c r="G63" s="7">
        <v>40</v>
      </c>
      <c r="H63" s="7" t="str">
        <f t="shared" si="0"/>
        <v>44</v>
      </c>
      <c r="I63" s="7" t="str">
        <f t="shared" si="1"/>
        <v>2C</v>
      </c>
      <c r="J63" s="12"/>
    </row>
    <row r="64" spans="1:10" x14ac:dyDescent="0.25">
      <c r="B64" t="s">
        <v>127</v>
      </c>
      <c r="C64" t="s">
        <v>65</v>
      </c>
      <c r="F64" t="s">
        <v>75</v>
      </c>
      <c r="G64" s="7" t="s">
        <v>69</v>
      </c>
      <c r="H64" s="7" t="str">
        <f t="shared" si="0"/>
        <v>45</v>
      </c>
      <c r="I64" s="7" t="str">
        <f t="shared" si="1"/>
        <v>2D</v>
      </c>
      <c r="J64" s="12"/>
    </row>
    <row r="65" spans="1:10" x14ac:dyDescent="0.25">
      <c r="B65" t="s">
        <v>128</v>
      </c>
      <c r="C65" t="s">
        <v>64</v>
      </c>
      <c r="F65" t="s">
        <v>96</v>
      </c>
      <c r="G65" s="7" t="s">
        <v>97</v>
      </c>
      <c r="H65" s="7" t="str">
        <f t="shared" si="0"/>
        <v>46</v>
      </c>
      <c r="I65" s="7" t="str">
        <f t="shared" si="1"/>
        <v>2E</v>
      </c>
      <c r="J65" s="12"/>
    </row>
    <row r="66" spans="1:10" x14ac:dyDescent="0.25">
      <c r="C66" t="s">
        <v>442</v>
      </c>
      <c r="F66" t="s">
        <v>443</v>
      </c>
      <c r="G66" s="7">
        <v>740003</v>
      </c>
      <c r="H66" s="7" t="str">
        <f t="shared" si="0"/>
        <v>47</v>
      </c>
      <c r="I66" s="7" t="str">
        <f t="shared" si="1"/>
        <v>2F</v>
      </c>
      <c r="J66" s="12"/>
    </row>
    <row r="67" spans="1:10" x14ac:dyDescent="0.25">
      <c r="B67" t="s">
        <v>143</v>
      </c>
      <c r="F67" t="s">
        <v>26</v>
      </c>
      <c r="G67" s="7">
        <v>40</v>
      </c>
      <c r="H67" s="7" t="str">
        <f t="shared" si="0"/>
        <v>50</v>
      </c>
      <c r="I67" s="7" t="str">
        <f t="shared" si="1"/>
        <v>32</v>
      </c>
      <c r="J67" s="12"/>
    </row>
    <row r="68" spans="1:10" x14ac:dyDescent="0.25">
      <c r="B68" t="s">
        <v>64</v>
      </c>
      <c r="F68" t="s">
        <v>96</v>
      </c>
      <c r="G68" s="7" t="s">
        <v>97</v>
      </c>
      <c r="H68" s="7" t="str">
        <f t="shared" si="0"/>
        <v>51</v>
      </c>
      <c r="I68" s="7" t="str">
        <f t="shared" si="1"/>
        <v>33</v>
      </c>
      <c r="J68" s="12"/>
    </row>
    <row r="69" spans="1:10" x14ac:dyDescent="0.25">
      <c r="B69" t="s">
        <v>65</v>
      </c>
      <c r="F69" t="s">
        <v>75</v>
      </c>
      <c r="G69" s="7" t="s">
        <v>69</v>
      </c>
      <c r="H69" s="7" t="str">
        <f t="shared" si="0"/>
        <v>52</v>
      </c>
      <c r="I69" s="7" t="str">
        <f t="shared" si="1"/>
        <v>34</v>
      </c>
      <c r="J69" s="12"/>
    </row>
    <row r="70" spans="1:10" x14ac:dyDescent="0.25">
      <c r="B70" t="s">
        <v>62</v>
      </c>
      <c r="F70" t="s">
        <v>79</v>
      </c>
      <c r="G70" s="7" t="s">
        <v>81</v>
      </c>
      <c r="H70" s="7" t="str">
        <f t="shared" si="0"/>
        <v>53</v>
      </c>
      <c r="I70" s="7" t="str">
        <f t="shared" si="1"/>
        <v>35</v>
      </c>
      <c r="J70" s="12"/>
    </row>
    <row r="71" spans="1:10" x14ac:dyDescent="0.25">
      <c r="B71" t="s">
        <v>61</v>
      </c>
      <c r="F71" t="s">
        <v>80</v>
      </c>
      <c r="G71" s="7" t="s">
        <v>82</v>
      </c>
      <c r="H71" s="7" t="str">
        <f t="shared" si="0"/>
        <v>54</v>
      </c>
      <c r="I71" s="7" t="str">
        <f t="shared" si="1"/>
        <v>36</v>
      </c>
      <c r="J71" s="12"/>
    </row>
    <row r="72" spans="1:10" x14ac:dyDescent="0.25">
      <c r="B72" t="s">
        <v>166</v>
      </c>
      <c r="C72" t="s">
        <v>373</v>
      </c>
      <c r="F72" t="s">
        <v>167</v>
      </c>
      <c r="G72" s="7" t="s">
        <v>168</v>
      </c>
      <c r="H72" s="7" t="str">
        <f t="shared" si="0"/>
        <v>55</v>
      </c>
      <c r="I72" s="7" t="str">
        <f t="shared" si="1"/>
        <v>37</v>
      </c>
      <c r="J72" s="12"/>
    </row>
    <row r="73" spans="1:10" x14ac:dyDescent="0.25">
      <c r="B73" t="s">
        <v>374</v>
      </c>
      <c r="F73" s="7" t="s">
        <v>375</v>
      </c>
      <c r="G73" s="7" t="s">
        <v>376</v>
      </c>
      <c r="H73" s="7" t="str">
        <f t="shared" si="0"/>
        <v>57</v>
      </c>
      <c r="I73" s="7" t="str">
        <f t="shared" si="1"/>
        <v>39</v>
      </c>
      <c r="J73" s="12"/>
    </row>
    <row r="74" spans="1:10" x14ac:dyDescent="0.25">
      <c r="B74" t="s">
        <v>369</v>
      </c>
      <c r="D74" t="s">
        <v>364</v>
      </c>
      <c r="F74" t="s">
        <v>448</v>
      </c>
      <c r="G74" s="7">
        <v>720043</v>
      </c>
      <c r="H74" s="7" t="str">
        <f t="shared" si="0"/>
        <v>59</v>
      </c>
      <c r="I74" s="7" t="str">
        <f t="shared" si="1"/>
        <v>3B</v>
      </c>
      <c r="J74" s="12"/>
    </row>
    <row r="75" spans="1:10" x14ac:dyDescent="0.25">
      <c r="B75" t="s">
        <v>151</v>
      </c>
      <c r="F75" t="s">
        <v>96</v>
      </c>
      <c r="G75" s="7" t="s">
        <v>97</v>
      </c>
      <c r="H75" s="7" t="str">
        <f t="shared" si="0"/>
        <v>62</v>
      </c>
      <c r="I75" s="7" t="str">
        <f t="shared" si="1"/>
        <v>3E</v>
      </c>
      <c r="J75" s="12"/>
    </row>
    <row r="76" spans="1:10" x14ac:dyDescent="0.25">
      <c r="B76" t="s">
        <v>152</v>
      </c>
      <c r="F76" t="s">
        <v>75</v>
      </c>
      <c r="G76" s="7" t="s">
        <v>69</v>
      </c>
      <c r="H76" s="7" t="str">
        <f t="shared" si="0"/>
        <v>63</v>
      </c>
      <c r="I76" s="7" t="str">
        <f t="shared" si="1"/>
        <v>3F</v>
      </c>
      <c r="J76" s="12"/>
    </row>
    <row r="77" spans="1:10" x14ac:dyDescent="0.25">
      <c r="B77" t="s">
        <v>442</v>
      </c>
      <c r="F77" t="s">
        <v>443</v>
      </c>
      <c r="G77" s="7">
        <v>740003</v>
      </c>
      <c r="H77" s="7" t="str">
        <f t="shared" si="0"/>
        <v>64</v>
      </c>
      <c r="I77" s="7" t="str">
        <f t="shared" si="1"/>
        <v>40</v>
      </c>
      <c r="J77" s="12"/>
    </row>
    <row r="78" spans="1:10" x14ac:dyDescent="0.25">
      <c r="A78" t="s">
        <v>449</v>
      </c>
      <c r="B78" t="s">
        <v>155</v>
      </c>
      <c r="F78" t="s">
        <v>156</v>
      </c>
      <c r="G78" s="7">
        <v>91</v>
      </c>
      <c r="H78" s="7" t="str">
        <f t="shared" si="0"/>
        <v>67</v>
      </c>
      <c r="I78" s="7" t="str">
        <f t="shared" si="1"/>
        <v>43</v>
      </c>
      <c r="J78" s="12"/>
    </row>
    <row r="79" spans="1:10" x14ac:dyDescent="0.25">
      <c r="A79" t="s">
        <v>450</v>
      </c>
      <c r="B79" t="s">
        <v>411</v>
      </c>
      <c r="G79" s="29" t="s">
        <v>412</v>
      </c>
      <c r="H79" s="7" t="str">
        <f t="shared" si="0"/>
        <v>68</v>
      </c>
      <c r="I79" s="7" t="str">
        <f t="shared" si="1"/>
        <v>44</v>
      </c>
      <c r="J79" s="12"/>
    </row>
    <row r="80" spans="1:10" x14ac:dyDescent="0.25">
      <c r="B80" t="s">
        <v>418</v>
      </c>
      <c r="G80" s="55" t="s">
        <v>403</v>
      </c>
      <c r="H80" s="7" t="str">
        <f t="shared" si="0"/>
        <v>69</v>
      </c>
      <c r="I80" s="7" t="str">
        <f t="shared" si="1"/>
        <v>45</v>
      </c>
      <c r="J80" s="12"/>
    </row>
    <row r="81" spans="1:10" x14ac:dyDescent="0.25">
      <c r="J81" s="12"/>
    </row>
    <row r="82" spans="1:10" x14ac:dyDescent="0.25">
      <c r="A82" t="str">
        <f>_xlfn.CONCAT(G33:G80)</f>
        <v>5004b0c0700f720024540044700e7400165000520044a0455100b2b0c2b1b1c0a4a4a66040b1b3a00178003240b2b074000340b0b2b1b3a001700f720043b0b27400039100746865626C61636B706972617465</v>
      </c>
      <c r="J82" s="12"/>
    </row>
    <row r="83" spans="1:10" x14ac:dyDescent="0.25">
      <c r="A83" s="12"/>
      <c r="B83" s="12"/>
      <c r="C83" s="12"/>
      <c r="D83" s="12"/>
      <c r="E83" s="12"/>
      <c r="F83" s="12"/>
      <c r="G83" s="13"/>
      <c r="H83" s="12"/>
      <c r="I83" s="12"/>
      <c r="J83" s="12"/>
    </row>
  </sheetData>
  <mergeCells count="3">
    <mergeCell ref="H16:I17"/>
    <mergeCell ref="H23:I24"/>
    <mergeCell ref="K34:M36"/>
  </mergeCells>
  <conditionalFormatting sqref="B17">
    <cfRule type="expression" dxfId="7" priority="6">
      <formula>AND(MOD(ROW(),2)=0,GetBackgroundColor(INDIRECT(ADDRESS(ROW(),COLUMN())))=16777215)</formula>
    </cfRule>
  </conditionalFormatting>
  <conditionalFormatting sqref="B19">
    <cfRule type="expression" dxfId="6" priority="5">
      <formula>AND(MOD(ROW(),2)=0,GetBackgroundColor(INDIRECT(ADDRESS(ROW(),COLUMN())))=16777215)</formula>
    </cfRule>
  </conditionalFormatting>
  <conditionalFormatting sqref="B53">
    <cfRule type="expression" dxfId="5" priority="4">
      <formula>AND(MOD(ROW(),2)=0,GetBackgroundColor(INDIRECT(ADDRESS(ROW(),COLUMN())))=16777215)</formula>
    </cfRule>
  </conditionalFormatting>
  <conditionalFormatting sqref="B55">
    <cfRule type="expression" dxfId="4" priority="3">
      <formula>AND(MOD(ROW(),2)=0,GetBackgroundColor(INDIRECT(ADDRESS(ROW(),COLUMN())))=16777215)</formula>
    </cfRule>
  </conditionalFormatting>
  <conditionalFormatting sqref="F48">
    <cfRule type="expression" dxfId="3" priority="1">
      <formula>AND(MOD(ROW(),2)=0,GetBackgroundColor(INDIRECT(ADDRESS(ROW(),COLUMN())))=16777215)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420-D31F-45A8-965A-D306E6F72B37}">
  <dimension ref="A1:L58"/>
  <sheetViews>
    <sheetView tabSelected="1" zoomScale="145" zoomScaleNormal="145" workbookViewId="0">
      <selection activeCell="K5" sqref="K5"/>
    </sheetView>
  </sheetViews>
  <sheetFormatPr defaultRowHeight="14.3" x14ac:dyDescent="0.25"/>
  <cols>
    <col min="6" max="9" width="9" style="7"/>
  </cols>
  <sheetData>
    <row r="1" spans="1:12" x14ac:dyDescent="0.25">
      <c r="A1" t="s">
        <v>474</v>
      </c>
      <c r="D1" t="s">
        <v>473</v>
      </c>
    </row>
    <row r="2" spans="1:12" x14ac:dyDescent="0.25">
      <c r="A2" t="s">
        <v>385</v>
      </c>
      <c r="B2" t="s">
        <v>384</v>
      </c>
      <c r="L2" s="42"/>
    </row>
    <row r="3" spans="1:12" x14ac:dyDescent="0.25">
      <c r="B3" t="s">
        <v>382</v>
      </c>
    </row>
    <row r="4" spans="1:12" ht="14.95" thickBot="1" x14ac:dyDescent="0.3">
      <c r="A4" s="47" t="s">
        <v>387</v>
      </c>
      <c r="B4" s="47" t="s">
        <v>163</v>
      </c>
      <c r="C4" s="47"/>
      <c r="F4" s="47" t="s">
        <v>71</v>
      </c>
      <c r="G4" s="47" t="s">
        <v>72</v>
      </c>
      <c r="H4" s="47" t="s">
        <v>161</v>
      </c>
      <c r="I4" s="47" t="s">
        <v>162</v>
      </c>
    </row>
    <row r="5" spans="1:12" x14ac:dyDescent="0.25">
      <c r="A5" t="s">
        <v>388</v>
      </c>
      <c r="B5" t="s">
        <v>404</v>
      </c>
      <c r="F5" s="7" t="s">
        <v>405</v>
      </c>
      <c r="G5" s="7">
        <v>5004</v>
      </c>
      <c r="H5" s="7">
        <v>0</v>
      </c>
      <c r="I5" s="7">
        <v>0</v>
      </c>
    </row>
    <row r="6" spans="1:12" x14ac:dyDescent="0.25">
      <c r="B6" t="s">
        <v>64</v>
      </c>
      <c r="F6" s="7" t="s">
        <v>96</v>
      </c>
      <c r="G6" s="7" t="s">
        <v>97</v>
      </c>
      <c r="H6" s="7" t="str">
        <f xml:space="preserve"> "" &amp; H5+LEN(G5)/2</f>
        <v>2</v>
      </c>
      <c r="I6" s="7" t="str">
        <f>DEC2HEX(H6)</f>
        <v>2</v>
      </c>
    </row>
    <row r="7" spans="1:12" x14ac:dyDescent="0.25">
      <c r="B7" t="s">
        <v>65</v>
      </c>
      <c r="F7" s="7" t="s">
        <v>75</v>
      </c>
      <c r="G7" s="7" t="s">
        <v>69</v>
      </c>
      <c r="H7" s="7" t="str">
        <f xml:space="preserve"> "" &amp; H6+LEN(G6)/2</f>
        <v>3</v>
      </c>
      <c r="I7" s="7" t="str">
        <f>DEC2HEX(H7)</f>
        <v>3</v>
      </c>
    </row>
    <row r="8" spans="1:12" x14ac:dyDescent="0.25">
      <c r="A8" t="s">
        <v>406</v>
      </c>
      <c r="B8" t="s">
        <v>60</v>
      </c>
      <c r="F8" s="7" t="s">
        <v>77</v>
      </c>
      <c r="G8" s="7" t="s">
        <v>78</v>
      </c>
      <c r="H8" s="7" t="str">
        <f xml:space="preserve"> "" &amp; H7+LEN(G7)/2</f>
        <v>4</v>
      </c>
      <c r="I8" s="7" t="str">
        <f>DEC2HEX(H8)</f>
        <v>4</v>
      </c>
    </row>
    <row r="9" spans="1:12" x14ac:dyDescent="0.25">
      <c r="B9" t="s">
        <v>386</v>
      </c>
      <c r="F9" s="7" t="s">
        <v>84</v>
      </c>
      <c r="G9" s="7">
        <v>7000</v>
      </c>
      <c r="H9" s="7" t="str">
        <f xml:space="preserve"> "" &amp; H8+LEN(G8)/2</f>
        <v>5</v>
      </c>
      <c r="I9" s="7" t="str">
        <f>DEC2HEX(H9)</f>
        <v>5</v>
      </c>
    </row>
    <row r="10" spans="1:12" x14ac:dyDescent="0.25">
      <c r="B10" t="s">
        <v>438</v>
      </c>
      <c r="F10" s="7" t="s">
        <v>407</v>
      </c>
      <c r="G10" s="7" t="s">
        <v>460</v>
      </c>
      <c r="H10" s="7" t="str">
        <f xml:space="preserve"> "" &amp; H9+LEN(G9)/2</f>
        <v>7</v>
      </c>
      <c r="I10" s="7" t="str">
        <f>DEC2HEX(H10)</f>
        <v>7</v>
      </c>
    </row>
    <row r="11" spans="1:12" x14ac:dyDescent="0.25">
      <c r="A11" t="s">
        <v>435</v>
      </c>
      <c r="B11" t="s">
        <v>409</v>
      </c>
    </row>
    <row r="12" spans="1:12" x14ac:dyDescent="0.25">
      <c r="B12" t="s">
        <v>410</v>
      </c>
      <c r="F12" s="7" t="s">
        <v>463</v>
      </c>
      <c r="G12" s="7" t="s">
        <v>467</v>
      </c>
      <c r="H12" s="7" t="str">
        <f xml:space="preserve"> "" &amp; H10+LEN(G10)/2</f>
        <v>10</v>
      </c>
      <c r="I12" s="7" t="str">
        <f t="shared" ref="I12:I24" si="0">DEC2HEX(H12)</f>
        <v>A</v>
      </c>
    </row>
    <row r="13" spans="1:12" x14ac:dyDescent="0.25">
      <c r="A13" t="s">
        <v>422</v>
      </c>
      <c r="B13" t="s">
        <v>420</v>
      </c>
      <c r="F13" s="7" t="s">
        <v>457</v>
      </c>
      <c r="G13" s="7" t="s">
        <v>415</v>
      </c>
      <c r="H13" s="7" t="str">
        <f t="shared" ref="H13:H24" si="1" xml:space="preserve"> "" &amp; H12+LEN(G12)/2</f>
        <v>13</v>
      </c>
      <c r="I13" s="7" t="str">
        <f t="shared" si="0"/>
        <v>D</v>
      </c>
    </row>
    <row r="14" spans="1:12" x14ac:dyDescent="0.25">
      <c r="A14" t="s">
        <v>421</v>
      </c>
      <c r="B14" t="str">
        <f>"jump (" &amp; ROW()+3</f>
        <v>jump (17</v>
      </c>
      <c r="F14" s="7" t="s">
        <v>175</v>
      </c>
      <c r="G14" s="7">
        <v>740017</v>
      </c>
      <c r="H14" s="7" t="str">
        <f t="shared" si="1"/>
        <v>15</v>
      </c>
      <c r="I14" s="7" t="str">
        <f t="shared" si="0"/>
        <v>F</v>
      </c>
    </row>
    <row r="15" spans="1:12" x14ac:dyDescent="0.25">
      <c r="A15" t="s">
        <v>423</v>
      </c>
      <c r="C15" t="s">
        <v>424</v>
      </c>
      <c r="F15" s="7" t="s">
        <v>427</v>
      </c>
      <c r="G15" s="7">
        <v>5000</v>
      </c>
      <c r="H15" s="7" t="str">
        <f t="shared" si="1"/>
        <v>18</v>
      </c>
      <c r="I15" s="7" t="str">
        <f t="shared" si="0"/>
        <v>12</v>
      </c>
    </row>
    <row r="16" spans="1:12" x14ac:dyDescent="0.25">
      <c r="A16" t="s">
        <v>426</v>
      </c>
      <c r="C16" t="s">
        <v>425</v>
      </c>
      <c r="F16" s="7" t="s">
        <v>461</v>
      </c>
      <c r="G16" s="7" t="s">
        <v>468</v>
      </c>
      <c r="H16" s="7" t="str">
        <f t="shared" si="1"/>
        <v>20</v>
      </c>
      <c r="I16" s="7" t="str">
        <f t="shared" si="0"/>
        <v>14</v>
      </c>
    </row>
    <row r="17" spans="1:9" x14ac:dyDescent="0.25">
      <c r="B17" t="s">
        <v>413</v>
      </c>
      <c r="F17" s="7" t="s">
        <v>462</v>
      </c>
      <c r="G17" s="7" t="s">
        <v>469</v>
      </c>
      <c r="H17" s="7" t="str">
        <f t="shared" si="1"/>
        <v>23</v>
      </c>
      <c r="I17" s="7" t="str">
        <f t="shared" si="0"/>
        <v>17</v>
      </c>
    </row>
    <row r="18" spans="1:9" x14ac:dyDescent="0.25">
      <c r="B18" t="s">
        <v>428</v>
      </c>
      <c r="F18" s="7" t="s">
        <v>432</v>
      </c>
      <c r="G18" s="7">
        <v>5100</v>
      </c>
      <c r="H18" s="7" t="str">
        <f t="shared" si="1"/>
        <v>25</v>
      </c>
      <c r="I18" s="7" t="str">
        <f t="shared" si="0"/>
        <v>19</v>
      </c>
    </row>
    <row r="19" spans="1:9" x14ac:dyDescent="0.25">
      <c r="B19" t="s">
        <v>65</v>
      </c>
      <c r="F19" s="7" t="s">
        <v>75</v>
      </c>
      <c r="G19" s="7" t="s">
        <v>69</v>
      </c>
      <c r="H19" s="7" t="str">
        <f t="shared" si="1"/>
        <v>27</v>
      </c>
      <c r="I19" s="7" t="str">
        <f t="shared" si="0"/>
        <v>1B</v>
      </c>
    </row>
    <row r="20" spans="1:9" x14ac:dyDescent="0.25">
      <c r="B20" t="s">
        <v>64</v>
      </c>
      <c r="C20" t="s">
        <v>429</v>
      </c>
      <c r="F20" s="7" t="s">
        <v>96</v>
      </c>
      <c r="G20" s="7" t="s">
        <v>97</v>
      </c>
      <c r="H20" s="7" t="str">
        <f t="shared" si="1"/>
        <v>28</v>
      </c>
      <c r="I20" s="7" t="str">
        <f t="shared" si="0"/>
        <v>1C</v>
      </c>
    </row>
    <row r="21" spans="1:9" x14ac:dyDescent="0.25">
      <c r="B21" t="s">
        <v>431</v>
      </c>
      <c r="D21" t="s">
        <v>408</v>
      </c>
      <c r="F21" s="7" t="s">
        <v>439</v>
      </c>
      <c r="G21" s="7" t="s">
        <v>440</v>
      </c>
      <c r="H21" s="7" t="str">
        <f t="shared" si="1"/>
        <v>29</v>
      </c>
      <c r="I21" s="7" t="str">
        <f t="shared" si="0"/>
        <v>1D</v>
      </c>
    </row>
    <row r="22" spans="1:9" x14ac:dyDescent="0.25">
      <c r="B22" t="s">
        <v>62</v>
      </c>
      <c r="F22" s="7" t="s">
        <v>79</v>
      </c>
      <c r="G22" s="7" t="s">
        <v>81</v>
      </c>
      <c r="H22" s="7" t="str">
        <f t="shared" si="1"/>
        <v>30</v>
      </c>
      <c r="I22" s="7" t="str">
        <f t="shared" si="0"/>
        <v>1E</v>
      </c>
    </row>
    <row r="23" spans="1:9" x14ac:dyDescent="0.25">
      <c r="B23" t="s">
        <v>62</v>
      </c>
      <c r="C23" t="s">
        <v>433</v>
      </c>
      <c r="F23" s="7" t="s">
        <v>79</v>
      </c>
      <c r="G23" s="7" t="s">
        <v>81</v>
      </c>
      <c r="H23" s="7" t="str">
        <f t="shared" si="1"/>
        <v>31</v>
      </c>
      <c r="I23" s="7" t="str">
        <f t="shared" si="0"/>
        <v>1F</v>
      </c>
    </row>
    <row r="24" spans="1:9" x14ac:dyDescent="0.25">
      <c r="B24" t="s">
        <v>60</v>
      </c>
      <c r="F24" s="7" t="s">
        <v>77</v>
      </c>
      <c r="G24" s="7" t="s">
        <v>78</v>
      </c>
      <c r="H24" s="7" t="str">
        <f t="shared" si="1"/>
        <v>32</v>
      </c>
      <c r="I24" s="7" t="str">
        <f t="shared" si="0"/>
        <v>20</v>
      </c>
    </row>
    <row r="25" spans="1:9" x14ac:dyDescent="0.25">
      <c r="A25" t="s">
        <v>436</v>
      </c>
      <c r="C25" t="s">
        <v>434</v>
      </c>
    </row>
    <row r="26" spans="1:9" x14ac:dyDescent="0.25">
      <c r="A26" t="s">
        <v>389</v>
      </c>
      <c r="B26" s="7" t="s">
        <v>277</v>
      </c>
      <c r="F26" s="7" t="s">
        <v>395</v>
      </c>
      <c r="G26" s="7" t="s">
        <v>396</v>
      </c>
      <c r="H26" s="7" t="str">
        <f xml:space="preserve"> "" &amp; H24+LEN(G24)/2</f>
        <v>33</v>
      </c>
      <c r="I26" s="7" t="str">
        <f>DEC2HEX(H26)</f>
        <v>21</v>
      </c>
    </row>
    <row r="27" spans="1:9" x14ac:dyDescent="0.25">
      <c r="B27" t="s">
        <v>390</v>
      </c>
      <c r="F27" s="7" t="s">
        <v>395</v>
      </c>
      <c r="G27" s="7" t="s">
        <v>396</v>
      </c>
      <c r="H27" s="7" t="str">
        <f xml:space="preserve"> "" &amp; H26+LEN(G26)/2</f>
        <v>34</v>
      </c>
      <c r="I27" s="7" t="str">
        <f>DEC2HEX(H27)</f>
        <v>22</v>
      </c>
    </row>
    <row r="28" spans="1:9" x14ac:dyDescent="0.25">
      <c r="B28" s="7" t="s">
        <v>392</v>
      </c>
      <c r="F28" s="7" t="s">
        <v>393</v>
      </c>
      <c r="G28" s="7" t="s">
        <v>394</v>
      </c>
      <c r="H28" s="7" t="str">
        <f xml:space="preserve"> "" &amp; H27+LEN(G27)/2</f>
        <v>35</v>
      </c>
      <c r="I28" s="7" t="str">
        <f>DEC2HEX(H28)</f>
        <v>23</v>
      </c>
    </row>
    <row r="29" spans="1:9" x14ac:dyDescent="0.25">
      <c r="B29" t="s">
        <v>44</v>
      </c>
      <c r="F29" s="7" t="s">
        <v>13</v>
      </c>
      <c r="G29" s="7">
        <v>60</v>
      </c>
      <c r="H29" s="7" t="str">
        <f xml:space="preserve"> "" &amp; H28+LEN(G28)/2</f>
        <v>36</v>
      </c>
      <c r="I29" s="7" t="str">
        <f>DEC2HEX(H29)</f>
        <v>24</v>
      </c>
    </row>
    <row r="30" spans="1:9" x14ac:dyDescent="0.25">
      <c r="B30" t="s">
        <v>410</v>
      </c>
      <c r="F30" s="7" t="s">
        <v>463</v>
      </c>
      <c r="G30" s="7" t="s">
        <v>467</v>
      </c>
      <c r="H30" s="7" t="str">
        <f t="shared" ref="H30:H56" si="2" xml:space="preserve"> "" &amp; H29+LEN(G29)/2</f>
        <v>37</v>
      </c>
      <c r="I30" s="7" t="str">
        <f t="shared" ref="I30:I56" si="3">DEC2HEX(H30)</f>
        <v>25</v>
      </c>
    </row>
    <row r="31" spans="1:9" x14ac:dyDescent="0.25">
      <c r="B31" t="s">
        <v>458</v>
      </c>
      <c r="C31" t="s">
        <v>166</v>
      </c>
      <c r="F31" s="7" t="s">
        <v>167</v>
      </c>
      <c r="G31" s="7" t="s">
        <v>168</v>
      </c>
      <c r="H31" s="7" t="str">
        <f t="shared" si="2"/>
        <v>40</v>
      </c>
      <c r="I31" s="7" t="str">
        <f t="shared" si="3"/>
        <v>28</v>
      </c>
    </row>
    <row r="32" spans="1:9" x14ac:dyDescent="0.25">
      <c r="C32" t="s">
        <v>459</v>
      </c>
      <c r="F32" s="7" t="s">
        <v>464</v>
      </c>
      <c r="G32" s="7" t="s">
        <v>468</v>
      </c>
      <c r="H32" s="7" t="str">
        <f t="shared" si="2"/>
        <v>42</v>
      </c>
      <c r="I32" s="7" t="str">
        <f t="shared" si="3"/>
        <v>2A</v>
      </c>
    </row>
    <row r="33" spans="1:9" x14ac:dyDescent="0.25">
      <c r="A33" t="s">
        <v>437</v>
      </c>
    </row>
    <row r="34" spans="1:9" x14ac:dyDescent="0.25">
      <c r="A34" s="7" t="s">
        <v>388</v>
      </c>
      <c r="B34" t="s">
        <v>27</v>
      </c>
      <c r="F34" s="7" t="s">
        <v>26</v>
      </c>
      <c r="G34" s="7">
        <v>40</v>
      </c>
      <c r="H34" s="7" t="str">
        <f xml:space="preserve"> "" &amp; H32+LEN(G32)/2</f>
        <v>45</v>
      </c>
      <c r="I34" s="7" t="str">
        <f t="shared" si="3"/>
        <v>2D</v>
      </c>
    </row>
    <row r="35" spans="1:9" x14ac:dyDescent="0.25">
      <c r="A35" s="7"/>
      <c r="B35" t="s">
        <v>62</v>
      </c>
      <c r="F35" s="7" t="s">
        <v>79</v>
      </c>
      <c r="G35" s="7" t="s">
        <v>81</v>
      </c>
      <c r="H35" s="7" t="str">
        <f t="shared" si="2"/>
        <v>46</v>
      </c>
      <c r="I35" s="7" t="str">
        <f t="shared" si="3"/>
        <v>2E</v>
      </c>
    </row>
    <row r="36" spans="1:9" x14ac:dyDescent="0.25">
      <c r="A36" s="7"/>
      <c r="B36" t="s">
        <v>61</v>
      </c>
      <c r="F36" s="7" t="s">
        <v>80</v>
      </c>
      <c r="G36" s="7" t="s">
        <v>82</v>
      </c>
      <c r="H36" s="7" t="str">
        <f t="shared" si="2"/>
        <v>47</v>
      </c>
      <c r="I36" s="7" t="str">
        <f t="shared" si="3"/>
        <v>2F</v>
      </c>
    </row>
    <row r="37" spans="1:9" x14ac:dyDescent="0.25">
      <c r="A37" s="7"/>
      <c r="B37" t="s">
        <v>166</v>
      </c>
      <c r="C37" t="s">
        <v>366</v>
      </c>
      <c r="F37" s="7" t="s">
        <v>167</v>
      </c>
      <c r="G37" s="7" t="s">
        <v>168</v>
      </c>
      <c r="H37" s="7" t="str">
        <f t="shared" si="2"/>
        <v>48</v>
      </c>
      <c r="I37" s="7" t="str">
        <f t="shared" si="3"/>
        <v>30</v>
      </c>
    </row>
    <row r="38" spans="1:9" x14ac:dyDescent="0.25">
      <c r="A38" s="7"/>
      <c r="B38" t="str">
        <f>"jump (" &amp; ROW()+5</f>
        <v>jump (43</v>
      </c>
      <c r="D38" t="s">
        <v>362</v>
      </c>
      <c r="F38" s="7" t="s">
        <v>465</v>
      </c>
      <c r="G38" s="7" t="s">
        <v>470</v>
      </c>
      <c r="H38" s="7" t="str">
        <f t="shared" si="2"/>
        <v>50</v>
      </c>
      <c r="I38" s="7" t="str">
        <f t="shared" si="3"/>
        <v>32</v>
      </c>
    </row>
    <row r="39" spans="1:9" x14ac:dyDescent="0.25">
      <c r="A39" s="7"/>
      <c r="C39" t="s">
        <v>367</v>
      </c>
      <c r="F39" s="7" t="s">
        <v>26</v>
      </c>
      <c r="G39" s="7">
        <v>40</v>
      </c>
      <c r="H39" s="7" t="str">
        <f t="shared" si="2"/>
        <v>53</v>
      </c>
      <c r="I39" s="7" t="str">
        <f t="shared" si="3"/>
        <v>35</v>
      </c>
    </row>
    <row r="40" spans="1:9" x14ac:dyDescent="0.25">
      <c r="A40" s="7"/>
      <c r="B40" t="s">
        <v>127</v>
      </c>
      <c r="C40" t="s">
        <v>65</v>
      </c>
      <c r="F40" s="7" t="s">
        <v>75</v>
      </c>
      <c r="G40" s="7" t="s">
        <v>69</v>
      </c>
      <c r="H40" s="7" t="str">
        <f t="shared" si="2"/>
        <v>54</v>
      </c>
      <c r="I40" s="7" t="str">
        <f t="shared" si="3"/>
        <v>36</v>
      </c>
    </row>
    <row r="41" spans="1:9" x14ac:dyDescent="0.25">
      <c r="A41" s="7"/>
      <c r="B41" t="s">
        <v>128</v>
      </c>
      <c r="C41" t="s">
        <v>64</v>
      </c>
      <c r="F41" s="7" t="s">
        <v>96</v>
      </c>
      <c r="G41" s="7" t="s">
        <v>97</v>
      </c>
      <c r="H41" s="7" t="str">
        <f t="shared" si="2"/>
        <v>55</v>
      </c>
      <c r="I41" s="7" t="str">
        <f t="shared" si="3"/>
        <v>37</v>
      </c>
    </row>
    <row r="42" spans="1:9" x14ac:dyDescent="0.25">
      <c r="A42" s="7"/>
      <c r="C42" t="s">
        <v>442</v>
      </c>
      <c r="F42" s="7" t="s">
        <v>456</v>
      </c>
      <c r="G42" s="7">
        <v>740004</v>
      </c>
      <c r="H42" s="7" t="str">
        <f t="shared" si="2"/>
        <v>56</v>
      </c>
      <c r="I42" s="7" t="str">
        <f t="shared" si="3"/>
        <v>38</v>
      </c>
    </row>
    <row r="43" spans="1:9" x14ac:dyDescent="0.25">
      <c r="A43" s="7"/>
      <c r="B43" t="s">
        <v>143</v>
      </c>
      <c r="F43" s="7" t="s">
        <v>26</v>
      </c>
      <c r="G43" s="7">
        <v>40</v>
      </c>
      <c r="H43" s="7" t="str">
        <f t="shared" si="2"/>
        <v>59</v>
      </c>
      <c r="I43" s="7" t="str">
        <f t="shared" si="3"/>
        <v>3B</v>
      </c>
    </row>
    <row r="44" spans="1:9" x14ac:dyDescent="0.25">
      <c r="A44" s="7"/>
      <c r="B44" t="s">
        <v>64</v>
      </c>
      <c r="F44" s="7" t="s">
        <v>96</v>
      </c>
      <c r="G44" s="7" t="s">
        <v>97</v>
      </c>
      <c r="H44" s="7" t="str">
        <f t="shared" si="2"/>
        <v>60</v>
      </c>
      <c r="I44" s="7" t="str">
        <f t="shared" si="3"/>
        <v>3C</v>
      </c>
    </row>
    <row r="45" spans="1:9" x14ac:dyDescent="0.25">
      <c r="A45" s="7"/>
      <c r="B45" t="s">
        <v>65</v>
      </c>
      <c r="F45" s="7" t="s">
        <v>75</v>
      </c>
      <c r="G45" s="7" t="s">
        <v>69</v>
      </c>
      <c r="H45" s="7" t="str">
        <f t="shared" si="2"/>
        <v>61</v>
      </c>
      <c r="I45" s="7" t="str">
        <f t="shared" si="3"/>
        <v>3D</v>
      </c>
    </row>
    <row r="46" spans="1:9" x14ac:dyDescent="0.25">
      <c r="A46" s="7"/>
      <c r="B46" t="s">
        <v>62</v>
      </c>
      <c r="F46" s="7" t="s">
        <v>79</v>
      </c>
      <c r="G46" s="7" t="s">
        <v>81</v>
      </c>
      <c r="H46" s="7" t="str">
        <f t="shared" si="2"/>
        <v>62</v>
      </c>
      <c r="I46" s="7" t="str">
        <f t="shared" si="3"/>
        <v>3E</v>
      </c>
    </row>
    <row r="47" spans="1:9" x14ac:dyDescent="0.25">
      <c r="A47" s="7"/>
      <c r="B47" t="s">
        <v>61</v>
      </c>
      <c r="F47" s="7" t="s">
        <v>80</v>
      </c>
      <c r="G47" s="7" t="s">
        <v>82</v>
      </c>
      <c r="H47" s="7" t="str">
        <f t="shared" si="2"/>
        <v>63</v>
      </c>
      <c r="I47" s="7" t="str">
        <f t="shared" si="3"/>
        <v>3F</v>
      </c>
    </row>
    <row r="48" spans="1:9" x14ac:dyDescent="0.25">
      <c r="A48" s="7"/>
      <c r="B48" t="s">
        <v>166</v>
      </c>
      <c r="C48" t="s">
        <v>373</v>
      </c>
      <c r="F48" s="7" t="s">
        <v>167</v>
      </c>
      <c r="G48" s="7" t="s">
        <v>168</v>
      </c>
      <c r="H48" s="7" t="str">
        <f t="shared" si="2"/>
        <v>64</v>
      </c>
      <c r="I48" s="7" t="str">
        <f t="shared" si="3"/>
        <v>40</v>
      </c>
    </row>
    <row r="49" spans="1:11" x14ac:dyDescent="0.25">
      <c r="A49" s="7"/>
      <c r="B49" t="s">
        <v>374</v>
      </c>
      <c r="F49" s="7" t="s">
        <v>375</v>
      </c>
      <c r="G49" s="7" t="s">
        <v>376</v>
      </c>
      <c r="H49" s="7" t="str">
        <f t="shared" si="2"/>
        <v>66</v>
      </c>
      <c r="I49" s="7" t="str">
        <f t="shared" si="3"/>
        <v>42</v>
      </c>
    </row>
    <row r="50" spans="1:11" x14ac:dyDescent="0.25">
      <c r="A50" s="7"/>
      <c r="B50" t="s">
        <v>369</v>
      </c>
      <c r="D50" t="s">
        <v>364</v>
      </c>
      <c r="F50" s="7" t="s">
        <v>466</v>
      </c>
      <c r="G50" s="7" t="s">
        <v>471</v>
      </c>
      <c r="H50" s="7" t="str">
        <f t="shared" si="2"/>
        <v>68</v>
      </c>
      <c r="I50" s="7" t="str">
        <f t="shared" si="3"/>
        <v>44</v>
      </c>
    </row>
    <row r="51" spans="1:11" x14ac:dyDescent="0.25">
      <c r="A51" s="7"/>
      <c r="B51" t="s">
        <v>151</v>
      </c>
      <c r="F51" s="7" t="s">
        <v>96</v>
      </c>
      <c r="G51" s="7" t="s">
        <v>97</v>
      </c>
      <c r="H51" s="7" t="str">
        <f t="shared" si="2"/>
        <v>71</v>
      </c>
      <c r="I51" s="7" t="str">
        <f t="shared" si="3"/>
        <v>47</v>
      </c>
    </row>
    <row r="52" spans="1:11" x14ac:dyDescent="0.25">
      <c r="A52" s="7"/>
      <c r="B52" t="s">
        <v>152</v>
      </c>
      <c r="F52" s="7" t="s">
        <v>75</v>
      </c>
      <c r="G52" s="7" t="s">
        <v>69</v>
      </c>
      <c r="H52" s="7" t="str">
        <f t="shared" si="2"/>
        <v>72</v>
      </c>
      <c r="I52" s="7" t="str">
        <f t="shared" si="3"/>
        <v>48</v>
      </c>
    </row>
    <row r="53" spans="1:11" x14ac:dyDescent="0.25">
      <c r="A53" s="7"/>
      <c r="B53" t="s">
        <v>442</v>
      </c>
      <c r="F53" s="7" t="s">
        <v>456</v>
      </c>
      <c r="G53" s="7">
        <v>740004</v>
      </c>
      <c r="H53" s="7" t="str">
        <f t="shared" si="2"/>
        <v>73</v>
      </c>
      <c r="I53" s="7" t="str">
        <f t="shared" si="3"/>
        <v>49</v>
      </c>
    </row>
    <row r="54" spans="1:11" x14ac:dyDescent="0.25">
      <c r="A54" s="7" t="s">
        <v>449</v>
      </c>
      <c r="B54" t="s">
        <v>155</v>
      </c>
      <c r="F54" s="7" t="s">
        <v>156</v>
      </c>
      <c r="G54" s="7">
        <v>91</v>
      </c>
      <c r="H54" s="7" t="str">
        <f t="shared" si="2"/>
        <v>76</v>
      </c>
      <c r="I54" s="7" t="str">
        <f t="shared" si="3"/>
        <v>4C</v>
      </c>
    </row>
    <row r="55" spans="1:11" x14ac:dyDescent="0.25">
      <c r="A55" s="7" t="s">
        <v>450</v>
      </c>
      <c r="B55" t="s">
        <v>411</v>
      </c>
      <c r="G55" s="29" t="s">
        <v>412</v>
      </c>
      <c r="H55" s="7" t="str">
        <f t="shared" si="2"/>
        <v>77</v>
      </c>
      <c r="I55" s="7" t="str">
        <f t="shared" si="3"/>
        <v>4D</v>
      </c>
      <c r="K55" t="s">
        <v>419</v>
      </c>
    </row>
    <row r="56" spans="1:11" x14ac:dyDescent="0.25">
      <c r="A56" s="7"/>
      <c r="B56" t="s">
        <v>418</v>
      </c>
      <c r="G56" s="55" t="s">
        <v>403</v>
      </c>
      <c r="H56" s="7" t="str">
        <f t="shared" si="2"/>
        <v>78</v>
      </c>
      <c r="I56" s="7" t="str">
        <f t="shared" si="3"/>
        <v>4E</v>
      </c>
      <c r="K56" t="s">
        <v>403</v>
      </c>
    </row>
    <row r="57" spans="1:11" x14ac:dyDescent="0.25">
      <c r="A57" s="7"/>
    </row>
    <row r="58" spans="1:11" x14ac:dyDescent="0.25">
      <c r="A58" s="7" t="str">
        <f>_xlfn.CONCAT(G5:G56)</f>
        <v>5004b0b2c0700072002d54004d700e740017500052004da04e5100b2b0c2b1b1c0a4a4a66054004da00152004d40b1b3a00178003b40b2b074000440b0b2b1b3a001700f72004cb0b27400049100746865626C61636B706972617465</v>
      </c>
    </row>
  </sheetData>
  <conditionalFormatting sqref="B26">
    <cfRule type="expression" dxfId="2" priority="3">
      <formula>AND(MOD(ROW(),2)=0,GetBackgroundColor(INDIRECT(ADDRESS(ROW(),COLUMN())))=16777215)</formula>
    </cfRule>
  </conditionalFormatting>
  <conditionalFormatting sqref="B28">
    <cfRule type="expression" dxfId="1" priority="2">
      <formula>AND(MOD(ROW(),2)=0,GetBackgroundColor(INDIRECT(ADDRESS(ROW(),COLUMN())))=16777215)</formula>
    </cfRule>
  </conditionalFormatting>
  <conditionalFormatting sqref="F21">
    <cfRule type="expression" dxfId="0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esempi</vt:lpstr>
      <vt:lpstr>appunti</vt:lpstr>
      <vt:lpstr>tests</vt:lpstr>
      <vt:lpstr>leggendo tutto</vt:lpstr>
      <vt:lpstr>ragionamento</vt:lpstr>
      <vt:lpstr>soluzione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 Lore</dc:creator>
  <cp:lastModifiedBy>Ill Lore</cp:lastModifiedBy>
  <dcterms:created xsi:type="dcterms:W3CDTF">2023-10-07T20:17:34Z</dcterms:created>
  <dcterms:modified xsi:type="dcterms:W3CDTF">2023-10-13T11:46:18Z</dcterms:modified>
</cp:coreProperties>
</file>