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fer\OneDrive\Documenti\GitHub\climate-change\Excel datasets\"/>
    </mc:Choice>
  </mc:AlternateContent>
  <xr:revisionPtr revIDLastSave="0" documentId="13_ncr:1_{0E1F4156-F927-455D-A0A0-046904D80EEF}" xr6:coauthVersionLast="47" xr6:coauthVersionMax="47" xr10:uidLastSave="{00000000-0000-0000-0000-000000000000}"/>
  <bookViews>
    <workbookView xWindow="-120" yWindow="-120" windowWidth="20730" windowHeight="11160" activeTab="3" xr2:uid="{F79D6581-5FED-4542-91AF-130A34A04AC2}"/>
  </bookViews>
  <sheets>
    <sheet name="Foglio1" sheetId="1" r:id="rId1"/>
    <sheet name="Foglio2" sheetId="2" r:id="rId2"/>
    <sheet name="Foglio3" sheetId="3" r:id="rId3"/>
    <sheet name="Foglio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F6" i="4"/>
  <c r="F55" i="4" s="1"/>
  <c r="G6" i="4"/>
  <c r="G55" i="4" s="1"/>
  <c r="H6" i="4"/>
  <c r="H55" i="4" s="1"/>
  <c r="I6" i="4"/>
  <c r="I55" i="4" s="1"/>
  <c r="J6" i="4"/>
  <c r="J55" i="4" s="1"/>
  <c r="K6" i="4"/>
  <c r="K55" i="4" s="1"/>
  <c r="F7" i="4"/>
  <c r="F56" i="4" s="1"/>
  <c r="G7" i="4"/>
  <c r="G56" i="4" s="1"/>
  <c r="H7" i="4"/>
  <c r="H56" i="4" s="1"/>
  <c r="I7" i="4"/>
  <c r="I56" i="4" s="1"/>
  <c r="J7" i="4"/>
  <c r="J56" i="4" s="1"/>
  <c r="K7" i="4"/>
  <c r="K56" i="4" s="1"/>
  <c r="F8" i="4"/>
  <c r="F57" i="4" s="1"/>
  <c r="G8" i="4"/>
  <c r="G57" i="4" s="1"/>
  <c r="H8" i="4"/>
  <c r="H57" i="4" s="1"/>
  <c r="I8" i="4"/>
  <c r="I57" i="4" s="1"/>
  <c r="J8" i="4"/>
  <c r="J57" i="4" s="1"/>
  <c r="K8" i="4"/>
  <c r="K57" i="4" s="1"/>
  <c r="F9" i="4"/>
  <c r="F58" i="4" s="1"/>
  <c r="G9" i="4"/>
  <c r="G58" i="4" s="1"/>
  <c r="H9" i="4"/>
  <c r="H58" i="4" s="1"/>
  <c r="I9" i="4"/>
  <c r="I58" i="4" s="1"/>
  <c r="J9" i="4"/>
  <c r="J58" i="4" s="1"/>
  <c r="K9" i="4"/>
  <c r="K58" i="4" s="1"/>
  <c r="F10" i="4"/>
  <c r="F59" i="4" s="1"/>
  <c r="G10" i="4"/>
  <c r="G59" i="4" s="1"/>
  <c r="H10" i="4"/>
  <c r="H59" i="4" s="1"/>
  <c r="I10" i="4"/>
  <c r="I59" i="4" s="1"/>
  <c r="J10" i="4"/>
  <c r="J59" i="4" s="1"/>
  <c r="K10" i="4"/>
  <c r="K59" i="4" s="1"/>
  <c r="F11" i="4"/>
  <c r="F60" i="4" s="1"/>
  <c r="G11" i="4"/>
  <c r="G60" i="4" s="1"/>
  <c r="H11" i="4"/>
  <c r="H60" i="4" s="1"/>
  <c r="I11" i="4"/>
  <c r="I60" i="4" s="1"/>
  <c r="J11" i="4"/>
  <c r="J60" i="4" s="1"/>
  <c r="K11" i="4"/>
  <c r="K60" i="4" s="1"/>
  <c r="F12" i="4"/>
  <c r="F61" i="4" s="1"/>
  <c r="G12" i="4"/>
  <c r="G61" i="4" s="1"/>
  <c r="H12" i="4"/>
  <c r="H61" i="4" s="1"/>
  <c r="I12" i="4"/>
  <c r="I61" i="4" s="1"/>
  <c r="J12" i="4"/>
  <c r="J61" i="4" s="1"/>
  <c r="K12" i="4"/>
  <c r="K61" i="4" s="1"/>
  <c r="F13" i="4"/>
  <c r="F62" i="4" s="1"/>
  <c r="G13" i="4"/>
  <c r="G62" i="4" s="1"/>
  <c r="H13" i="4"/>
  <c r="H62" i="4" s="1"/>
  <c r="I13" i="4"/>
  <c r="I62" i="4" s="1"/>
  <c r="J13" i="4"/>
  <c r="J62" i="4" s="1"/>
  <c r="K13" i="4"/>
  <c r="K62" i="4" s="1"/>
  <c r="F14" i="4"/>
  <c r="F63" i="4" s="1"/>
  <c r="G14" i="4"/>
  <c r="G63" i="4" s="1"/>
  <c r="H14" i="4"/>
  <c r="H63" i="4" s="1"/>
  <c r="I14" i="4"/>
  <c r="I63" i="4" s="1"/>
  <c r="J14" i="4"/>
  <c r="J63" i="4" s="1"/>
  <c r="K14" i="4"/>
  <c r="K63" i="4" s="1"/>
  <c r="F15" i="4"/>
  <c r="F64" i="4" s="1"/>
  <c r="G15" i="4"/>
  <c r="G64" i="4" s="1"/>
  <c r="H15" i="4"/>
  <c r="H64" i="4" s="1"/>
  <c r="I15" i="4"/>
  <c r="I64" i="4" s="1"/>
  <c r="J15" i="4"/>
  <c r="J64" i="4" s="1"/>
  <c r="K15" i="4"/>
  <c r="K64" i="4" s="1"/>
  <c r="F16" i="4"/>
  <c r="F65" i="4" s="1"/>
  <c r="G16" i="4"/>
  <c r="G65" i="4" s="1"/>
  <c r="H16" i="4"/>
  <c r="H65" i="4" s="1"/>
  <c r="I16" i="4"/>
  <c r="I65" i="4" s="1"/>
  <c r="J16" i="4"/>
  <c r="J65" i="4" s="1"/>
  <c r="K16" i="4"/>
  <c r="K65" i="4" s="1"/>
  <c r="F17" i="4"/>
  <c r="F66" i="4" s="1"/>
  <c r="G17" i="4"/>
  <c r="G66" i="4" s="1"/>
  <c r="H17" i="4"/>
  <c r="H66" i="4" s="1"/>
  <c r="I17" i="4"/>
  <c r="I66" i="4" s="1"/>
  <c r="J17" i="4"/>
  <c r="J66" i="4" s="1"/>
  <c r="K17" i="4"/>
  <c r="K66" i="4" s="1"/>
  <c r="F18" i="4"/>
  <c r="F67" i="4" s="1"/>
  <c r="G18" i="4"/>
  <c r="G67" i="4" s="1"/>
  <c r="H18" i="4"/>
  <c r="H67" i="4" s="1"/>
  <c r="I18" i="4"/>
  <c r="I67" i="4" s="1"/>
  <c r="J18" i="4"/>
  <c r="J67" i="4" s="1"/>
  <c r="K18" i="4"/>
  <c r="K67" i="4" s="1"/>
  <c r="F19" i="4"/>
  <c r="F68" i="4" s="1"/>
  <c r="G19" i="4"/>
  <c r="G68" i="4" s="1"/>
  <c r="H19" i="4"/>
  <c r="H68" i="4" s="1"/>
  <c r="I19" i="4"/>
  <c r="I68" i="4" s="1"/>
  <c r="J19" i="4"/>
  <c r="J68" i="4" s="1"/>
  <c r="K19" i="4"/>
  <c r="K68" i="4" s="1"/>
  <c r="F20" i="4"/>
  <c r="F69" i="4" s="1"/>
  <c r="G20" i="4"/>
  <c r="G69" i="4" s="1"/>
  <c r="H20" i="4"/>
  <c r="H69" i="4" s="1"/>
  <c r="I20" i="4"/>
  <c r="I69" i="4" s="1"/>
  <c r="J20" i="4"/>
  <c r="J69" i="4" s="1"/>
  <c r="K20" i="4"/>
  <c r="K69" i="4" s="1"/>
  <c r="F21" i="4"/>
  <c r="F70" i="4" s="1"/>
  <c r="G21" i="4"/>
  <c r="G70" i="4" s="1"/>
  <c r="H21" i="4"/>
  <c r="H70" i="4" s="1"/>
  <c r="I21" i="4"/>
  <c r="I70" i="4" s="1"/>
  <c r="J21" i="4"/>
  <c r="J70" i="4" s="1"/>
  <c r="K21" i="4"/>
  <c r="K70" i="4" s="1"/>
  <c r="F22" i="4"/>
  <c r="F71" i="4" s="1"/>
  <c r="G22" i="4"/>
  <c r="G71" i="4" s="1"/>
  <c r="H22" i="4"/>
  <c r="H71" i="4" s="1"/>
  <c r="I22" i="4"/>
  <c r="I71" i="4" s="1"/>
  <c r="J22" i="4"/>
  <c r="J71" i="4" s="1"/>
  <c r="K22" i="4"/>
  <c r="K71" i="4" s="1"/>
  <c r="F23" i="4"/>
  <c r="F72" i="4" s="1"/>
  <c r="G23" i="4"/>
  <c r="G72" i="4" s="1"/>
  <c r="H23" i="4"/>
  <c r="H72" i="4" s="1"/>
  <c r="I23" i="4"/>
  <c r="I72" i="4" s="1"/>
  <c r="J23" i="4"/>
  <c r="J72" i="4" s="1"/>
  <c r="K23" i="4"/>
  <c r="K72" i="4" s="1"/>
  <c r="F24" i="4"/>
  <c r="F73" i="4" s="1"/>
  <c r="G24" i="4"/>
  <c r="G73" i="4" s="1"/>
  <c r="H24" i="4"/>
  <c r="H73" i="4" s="1"/>
  <c r="I24" i="4"/>
  <c r="I73" i="4" s="1"/>
  <c r="J24" i="4"/>
  <c r="J73" i="4" s="1"/>
  <c r="K24" i="4"/>
  <c r="K73" i="4" s="1"/>
  <c r="F25" i="4"/>
  <c r="F74" i="4" s="1"/>
  <c r="G25" i="4"/>
  <c r="G74" i="4" s="1"/>
  <c r="H25" i="4"/>
  <c r="H74" i="4" s="1"/>
  <c r="I25" i="4"/>
  <c r="I74" i="4" s="1"/>
  <c r="J25" i="4"/>
  <c r="J74" i="4" s="1"/>
  <c r="K25" i="4"/>
  <c r="K74" i="4" s="1"/>
  <c r="F26" i="4"/>
  <c r="F75" i="4" s="1"/>
  <c r="G26" i="4"/>
  <c r="G75" i="4" s="1"/>
  <c r="H26" i="4"/>
  <c r="H75" i="4" s="1"/>
  <c r="I26" i="4"/>
  <c r="I75" i="4" s="1"/>
  <c r="J26" i="4"/>
  <c r="J75" i="4" s="1"/>
  <c r="K26" i="4"/>
  <c r="K75" i="4" s="1"/>
  <c r="F27" i="4"/>
  <c r="F76" i="4" s="1"/>
  <c r="G27" i="4"/>
  <c r="G76" i="4" s="1"/>
  <c r="H27" i="4"/>
  <c r="H76" i="4" s="1"/>
  <c r="I27" i="4"/>
  <c r="I76" i="4" s="1"/>
  <c r="J27" i="4"/>
  <c r="J76" i="4" s="1"/>
  <c r="K27" i="4"/>
  <c r="K76" i="4" s="1"/>
  <c r="F28" i="4"/>
  <c r="F77" i="4" s="1"/>
  <c r="G28" i="4"/>
  <c r="G77" i="4" s="1"/>
  <c r="H28" i="4"/>
  <c r="H77" i="4" s="1"/>
  <c r="I28" i="4"/>
  <c r="I77" i="4" s="1"/>
  <c r="J28" i="4"/>
  <c r="J77" i="4" s="1"/>
  <c r="K28" i="4"/>
  <c r="K77" i="4" s="1"/>
  <c r="F29" i="4"/>
  <c r="F78" i="4" s="1"/>
  <c r="G29" i="4"/>
  <c r="G78" i="4" s="1"/>
  <c r="H29" i="4"/>
  <c r="H78" i="4" s="1"/>
  <c r="I29" i="4"/>
  <c r="I78" i="4" s="1"/>
  <c r="J29" i="4"/>
  <c r="J78" i="4" s="1"/>
  <c r="K29" i="4"/>
  <c r="K78" i="4" s="1"/>
  <c r="F30" i="4"/>
  <c r="F79" i="4" s="1"/>
  <c r="G30" i="4"/>
  <c r="G79" i="4" s="1"/>
  <c r="H30" i="4"/>
  <c r="H79" i="4" s="1"/>
  <c r="I30" i="4"/>
  <c r="I79" i="4" s="1"/>
  <c r="J30" i="4"/>
  <c r="J79" i="4" s="1"/>
  <c r="K30" i="4"/>
  <c r="K79" i="4" s="1"/>
  <c r="F31" i="4"/>
  <c r="F80" i="4" s="1"/>
  <c r="G31" i="4"/>
  <c r="G80" i="4" s="1"/>
  <c r="H31" i="4"/>
  <c r="H80" i="4" s="1"/>
  <c r="I31" i="4"/>
  <c r="I80" i="4" s="1"/>
  <c r="J31" i="4"/>
  <c r="J80" i="4" s="1"/>
  <c r="K31" i="4"/>
  <c r="K80" i="4" s="1"/>
  <c r="F32" i="4"/>
  <c r="F81" i="4" s="1"/>
  <c r="G32" i="4"/>
  <c r="G81" i="4" s="1"/>
  <c r="H32" i="4"/>
  <c r="H81" i="4" s="1"/>
  <c r="I32" i="4"/>
  <c r="I81" i="4" s="1"/>
  <c r="J32" i="4"/>
  <c r="J81" i="4" s="1"/>
  <c r="K32" i="4"/>
  <c r="K81" i="4" s="1"/>
  <c r="F33" i="4"/>
  <c r="F82" i="4" s="1"/>
  <c r="G33" i="4"/>
  <c r="G82" i="4" s="1"/>
  <c r="H33" i="4"/>
  <c r="H82" i="4" s="1"/>
  <c r="I33" i="4"/>
  <c r="I82" i="4" s="1"/>
  <c r="J33" i="4"/>
  <c r="J82" i="4" s="1"/>
  <c r="K33" i="4"/>
  <c r="K82" i="4" s="1"/>
  <c r="F34" i="4"/>
  <c r="F83" i="4" s="1"/>
  <c r="G34" i="4"/>
  <c r="G83" i="4" s="1"/>
  <c r="H34" i="4"/>
  <c r="H83" i="4" s="1"/>
  <c r="I34" i="4"/>
  <c r="I83" i="4" s="1"/>
  <c r="J34" i="4"/>
  <c r="J83" i="4" s="1"/>
  <c r="K34" i="4"/>
  <c r="K83" i="4" s="1"/>
  <c r="F35" i="4"/>
  <c r="F84" i="4" s="1"/>
  <c r="G35" i="4"/>
  <c r="G84" i="4" s="1"/>
  <c r="H35" i="4"/>
  <c r="H84" i="4" s="1"/>
  <c r="I35" i="4"/>
  <c r="I84" i="4" s="1"/>
  <c r="J35" i="4"/>
  <c r="J84" i="4" s="1"/>
  <c r="K35" i="4"/>
  <c r="K84" i="4" s="1"/>
  <c r="F36" i="4"/>
  <c r="F85" i="4" s="1"/>
  <c r="G36" i="4"/>
  <c r="G85" i="4" s="1"/>
  <c r="H36" i="4"/>
  <c r="H85" i="4" s="1"/>
  <c r="I36" i="4"/>
  <c r="I85" i="4" s="1"/>
  <c r="J36" i="4"/>
  <c r="J85" i="4" s="1"/>
  <c r="K36" i="4"/>
  <c r="K85" i="4" s="1"/>
  <c r="F37" i="4"/>
  <c r="F86" i="4" s="1"/>
  <c r="G37" i="4"/>
  <c r="G86" i="4" s="1"/>
  <c r="H37" i="4"/>
  <c r="H86" i="4" s="1"/>
  <c r="I37" i="4"/>
  <c r="I86" i="4" s="1"/>
  <c r="J37" i="4"/>
  <c r="J86" i="4" s="1"/>
  <c r="K37" i="4"/>
  <c r="K86" i="4" s="1"/>
  <c r="F38" i="4"/>
  <c r="F87" i="4" s="1"/>
  <c r="G38" i="4"/>
  <c r="G87" i="4" s="1"/>
  <c r="H38" i="4"/>
  <c r="H87" i="4" s="1"/>
  <c r="I38" i="4"/>
  <c r="I87" i="4" s="1"/>
  <c r="J38" i="4"/>
  <c r="J87" i="4" s="1"/>
  <c r="K38" i="4"/>
  <c r="K87" i="4" s="1"/>
  <c r="F39" i="4"/>
  <c r="F88" i="4" s="1"/>
  <c r="G39" i="4"/>
  <c r="G88" i="4" s="1"/>
  <c r="H39" i="4"/>
  <c r="H88" i="4" s="1"/>
  <c r="I39" i="4"/>
  <c r="I88" i="4" s="1"/>
  <c r="J39" i="4"/>
  <c r="J88" i="4" s="1"/>
  <c r="K39" i="4"/>
  <c r="K88" i="4" s="1"/>
  <c r="F40" i="4"/>
  <c r="F89" i="4" s="1"/>
  <c r="G40" i="4"/>
  <c r="G89" i="4" s="1"/>
  <c r="H40" i="4"/>
  <c r="H89" i="4" s="1"/>
  <c r="I40" i="4"/>
  <c r="I89" i="4" s="1"/>
  <c r="J40" i="4"/>
  <c r="J89" i="4" s="1"/>
  <c r="K40" i="4"/>
  <c r="K89" i="4" s="1"/>
  <c r="F41" i="4"/>
  <c r="F90" i="4" s="1"/>
  <c r="G41" i="4"/>
  <c r="G90" i="4" s="1"/>
  <c r="H41" i="4"/>
  <c r="H90" i="4" s="1"/>
  <c r="I41" i="4"/>
  <c r="I90" i="4" s="1"/>
  <c r="J41" i="4"/>
  <c r="J90" i="4" s="1"/>
  <c r="K41" i="4"/>
  <c r="K90" i="4" s="1"/>
  <c r="F42" i="4"/>
  <c r="F91" i="4" s="1"/>
  <c r="G42" i="4"/>
  <c r="G91" i="4" s="1"/>
  <c r="H42" i="4"/>
  <c r="H91" i="4" s="1"/>
  <c r="I42" i="4"/>
  <c r="I91" i="4" s="1"/>
  <c r="J42" i="4"/>
  <c r="J91" i="4" s="1"/>
  <c r="K42" i="4"/>
  <c r="K91" i="4" s="1"/>
  <c r="F43" i="4"/>
  <c r="F92" i="4" s="1"/>
  <c r="G43" i="4"/>
  <c r="G92" i="4" s="1"/>
  <c r="H43" i="4"/>
  <c r="H92" i="4" s="1"/>
  <c r="I43" i="4"/>
  <c r="I92" i="4" s="1"/>
  <c r="J43" i="4"/>
  <c r="J92" i="4" s="1"/>
  <c r="K43" i="4"/>
  <c r="K92" i="4" s="1"/>
  <c r="F44" i="4"/>
  <c r="F93" i="4" s="1"/>
  <c r="G44" i="4"/>
  <c r="G93" i="4" s="1"/>
  <c r="H44" i="4"/>
  <c r="H93" i="4" s="1"/>
  <c r="I44" i="4"/>
  <c r="I93" i="4" s="1"/>
  <c r="J44" i="4"/>
  <c r="J93" i="4" s="1"/>
  <c r="K44" i="4"/>
  <c r="K93" i="4" s="1"/>
  <c r="F45" i="4"/>
  <c r="F94" i="4" s="1"/>
  <c r="G45" i="4"/>
  <c r="G94" i="4" s="1"/>
  <c r="H45" i="4"/>
  <c r="H94" i="4" s="1"/>
  <c r="I45" i="4"/>
  <c r="I94" i="4" s="1"/>
  <c r="J45" i="4"/>
  <c r="J94" i="4" s="1"/>
  <c r="K45" i="4"/>
  <c r="K94" i="4" s="1"/>
  <c r="F46" i="4"/>
  <c r="F95" i="4" s="1"/>
  <c r="G46" i="4"/>
  <c r="G95" i="4" s="1"/>
  <c r="H46" i="4"/>
  <c r="H95" i="4" s="1"/>
  <c r="I46" i="4"/>
  <c r="I95" i="4" s="1"/>
  <c r="J46" i="4"/>
  <c r="J95" i="4" s="1"/>
  <c r="K46" i="4"/>
  <c r="K95" i="4" s="1"/>
  <c r="F47" i="4"/>
  <c r="F96" i="4" s="1"/>
  <c r="G47" i="4"/>
  <c r="G96" i="4" s="1"/>
  <c r="H47" i="4"/>
  <c r="H96" i="4" s="1"/>
  <c r="I47" i="4"/>
  <c r="I96" i="4" s="1"/>
  <c r="J47" i="4"/>
  <c r="J96" i="4" s="1"/>
  <c r="K47" i="4"/>
  <c r="K96" i="4" s="1"/>
  <c r="F48" i="4"/>
  <c r="F97" i="4" s="1"/>
  <c r="G48" i="4"/>
  <c r="G97" i="4" s="1"/>
  <c r="H48" i="4"/>
  <c r="H97" i="4" s="1"/>
  <c r="I48" i="4"/>
  <c r="I97" i="4" s="1"/>
  <c r="J48" i="4"/>
  <c r="J97" i="4" s="1"/>
  <c r="K48" i="4"/>
  <c r="K97" i="4" s="1"/>
  <c r="F49" i="4"/>
  <c r="F98" i="4" s="1"/>
  <c r="G49" i="4"/>
  <c r="G98" i="4" s="1"/>
  <c r="H49" i="4"/>
  <c r="H98" i="4" s="1"/>
  <c r="I49" i="4"/>
  <c r="I98" i="4" s="1"/>
  <c r="J49" i="4"/>
  <c r="J98" i="4" s="1"/>
  <c r="K49" i="4"/>
  <c r="K98" i="4" s="1"/>
  <c r="F50" i="4"/>
  <c r="F99" i="4" s="1"/>
  <c r="G50" i="4"/>
  <c r="G99" i="4" s="1"/>
  <c r="H50" i="4"/>
  <c r="H99" i="4" s="1"/>
  <c r="I50" i="4"/>
  <c r="I99" i="4" s="1"/>
  <c r="J50" i="4"/>
  <c r="J99" i="4" s="1"/>
  <c r="K50" i="4"/>
  <c r="K99" i="4" s="1"/>
  <c r="K5" i="4"/>
  <c r="K54" i="4" s="1"/>
  <c r="J5" i="4"/>
  <c r="J54" i="4" s="1"/>
  <c r="I5" i="4"/>
  <c r="I54" i="4" s="1"/>
  <c r="H5" i="4"/>
  <c r="H54" i="4" s="1"/>
  <c r="G5" i="4"/>
  <c r="G54" i="4" s="1"/>
  <c r="F5" i="4"/>
  <c r="F54" i="4" s="1"/>
  <c r="C5" i="4"/>
  <c r="C54" i="4" s="1"/>
  <c r="D6" i="4"/>
  <c r="D55" i="4" s="1"/>
  <c r="E6" i="4"/>
  <c r="E55" i="4" s="1"/>
  <c r="D7" i="4"/>
  <c r="D56" i="4" s="1"/>
  <c r="E7" i="4"/>
  <c r="E56" i="4" s="1"/>
  <c r="D8" i="4"/>
  <c r="D57" i="4" s="1"/>
  <c r="E8" i="4"/>
  <c r="E57" i="4" s="1"/>
  <c r="D9" i="4"/>
  <c r="D58" i="4" s="1"/>
  <c r="E9" i="4"/>
  <c r="E58" i="4" s="1"/>
  <c r="D10" i="4"/>
  <c r="D59" i="4" s="1"/>
  <c r="E10" i="4"/>
  <c r="E59" i="4" s="1"/>
  <c r="D11" i="4"/>
  <c r="D60" i="4" s="1"/>
  <c r="E11" i="4"/>
  <c r="E60" i="4" s="1"/>
  <c r="D12" i="4"/>
  <c r="D61" i="4" s="1"/>
  <c r="E12" i="4"/>
  <c r="E61" i="4" s="1"/>
  <c r="D13" i="4"/>
  <c r="D62" i="4" s="1"/>
  <c r="E13" i="4"/>
  <c r="E62" i="4" s="1"/>
  <c r="D14" i="4"/>
  <c r="D63" i="4" s="1"/>
  <c r="E14" i="4"/>
  <c r="E63" i="4" s="1"/>
  <c r="D15" i="4"/>
  <c r="D64" i="4" s="1"/>
  <c r="E15" i="4"/>
  <c r="E64" i="4" s="1"/>
  <c r="D16" i="4"/>
  <c r="D65" i="4" s="1"/>
  <c r="E16" i="4"/>
  <c r="E65" i="4" s="1"/>
  <c r="D17" i="4"/>
  <c r="D66" i="4" s="1"/>
  <c r="E17" i="4"/>
  <c r="E66" i="4" s="1"/>
  <c r="D18" i="4"/>
  <c r="D67" i="4" s="1"/>
  <c r="E18" i="4"/>
  <c r="E67" i="4" s="1"/>
  <c r="D19" i="4"/>
  <c r="D68" i="4" s="1"/>
  <c r="E19" i="4"/>
  <c r="E68" i="4" s="1"/>
  <c r="D20" i="4"/>
  <c r="D69" i="4" s="1"/>
  <c r="E20" i="4"/>
  <c r="E69" i="4" s="1"/>
  <c r="D21" i="4"/>
  <c r="D70" i="4" s="1"/>
  <c r="E21" i="4"/>
  <c r="E70" i="4" s="1"/>
  <c r="D22" i="4"/>
  <c r="D71" i="4" s="1"/>
  <c r="E22" i="4"/>
  <c r="E71" i="4" s="1"/>
  <c r="D23" i="4"/>
  <c r="D72" i="4" s="1"/>
  <c r="E23" i="4"/>
  <c r="E72" i="4" s="1"/>
  <c r="D24" i="4"/>
  <c r="D73" i="4" s="1"/>
  <c r="E24" i="4"/>
  <c r="E73" i="4" s="1"/>
  <c r="D25" i="4"/>
  <c r="D74" i="4" s="1"/>
  <c r="E25" i="4"/>
  <c r="E74" i="4" s="1"/>
  <c r="D26" i="4"/>
  <c r="D75" i="4" s="1"/>
  <c r="E26" i="4"/>
  <c r="E75" i="4" s="1"/>
  <c r="D27" i="4"/>
  <c r="D76" i="4" s="1"/>
  <c r="E27" i="4"/>
  <c r="E76" i="4" s="1"/>
  <c r="D28" i="4"/>
  <c r="D77" i="4" s="1"/>
  <c r="E28" i="4"/>
  <c r="E77" i="4" s="1"/>
  <c r="D29" i="4"/>
  <c r="D78" i="4" s="1"/>
  <c r="E29" i="4"/>
  <c r="E78" i="4" s="1"/>
  <c r="D30" i="4"/>
  <c r="D79" i="4" s="1"/>
  <c r="E30" i="4"/>
  <c r="E79" i="4" s="1"/>
  <c r="D31" i="4"/>
  <c r="D80" i="4" s="1"/>
  <c r="E31" i="4"/>
  <c r="E80" i="4" s="1"/>
  <c r="D32" i="4"/>
  <c r="D81" i="4" s="1"/>
  <c r="E32" i="4"/>
  <c r="E81" i="4" s="1"/>
  <c r="D33" i="4"/>
  <c r="D82" i="4" s="1"/>
  <c r="E33" i="4"/>
  <c r="E82" i="4" s="1"/>
  <c r="D34" i="4"/>
  <c r="D83" i="4" s="1"/>
  <c r="E34" i="4"/>
  <c r="E83" i="4" s="1"/>
  <c r="D35" i="4"/>
  <c r="D84" i="4" s="1"/>
  <c r="E35" i="4"/>
  <c r="E84" i="4" s="1"/>
  <c r="D36" i="4"/>
  <c r="D85" i="4" s="1"/>
  <c r="E36" i="4"/>
  <c r="E85" i="4" s="1"/>
  <c r="D37" i="4"/>
  <c r="D86" i="4" s="1"/>
  <c r="E37" i="4"/>
  <c r="E86" i="4" s="1"/>
  <c r="D38" i="4"/>
  <c r="D87" i="4" s="1"/>
  <c r="E38" i="4"/>
  <c r="E87" i="4" s="1"/>
  <c r="D39" i="4"/>
  <c r="D88" i="4" s="1"/>
  <c r="E39" i="4"/>
  <c r="E88" i="4" s="1"/>
  <c r="D40" i="4"/>
  <c r="D89" i="4" s="1"/>
  <c r="E40" i="4"/>
  <c r="E89" i="4" s="1"/>
  <c r="D41" i="4"/>
  <c r="D90" i="4" s="1"/>
  <c r="E41" i="4"/>
  <c r="E90" i="4" s="1"/>
  <c r="D42" i="4"/>
  <c r="D91" i="4" s="1"/>
  <c r="E42" i="4"/>
  <c r="E91" i="4" s="1"/>
  <c r="D43" i="4"/>
  <c r="D92" i="4" s="1"/>
  <c r="E43" i="4"/>
  <c r="E92" i="4" s="1"/>
  <c r="D44" i="4"/>
  <c r="D93" i="4" s="1"/>
  <c r="E44" i="4"/>
  <c r="E93" i="4" s="1"/>
  <c r="D45" i="4"/>
  <c r="D94" i="4" s="1"/>
  <c r="E45" i="4"/>
  <c r="E94" i="4" s="1"/>
  <c r="D46" i="4"/>
  <c r="D95" i="4" s="1"/>
  <c r="E46" i="4"/>
  <c r="E95" i="4" s="1"/>
  <c r="D47" i="4"/>
  <c r="D96" i="4" s="1"/>
  <c r="E47" i="4"/>
  <c r="E96" i="4" s="1"/>
  <c r="D48" i="4"/>
  <c r="D97" i="4" s="1"/>
  <c r="E48" i="4"/>
  <c r="E97" i="4" s="1"/>
  <c r="D49" i="4"/>
  <c r="D98" i="4" s="1"/>
  <c r="E49" i="4"/>
  <c r="E98" i="4" s="1"/>
  <c r="D50" i="4"/>
  <c r="D99" i="4" s="1"/>
  <c r="E50" i="4"/>
  <c r="E99" i="4" s="1"/>
  <c r="E5" i="4"/>
  <c r="E54" i="4" s="1"/>
  <c r="D5" i="4"/>
  <c r="D54" i="4" s="1"/>
  <c r="C47" i="4"/>
  <c r="C96" i="4" s="1"/>
  <c r="C48" i="4"/>
  <c r="C97" i="4" s="1"/>
  <c r="C49" i="4"/>
  <c r="C98" i="4" s="1"/>
  <c r="C50" i="4"/>
  <c r="C99" i="4" s="1"/>
  <c r="C55" i="4"/>
  <c r="C7" i="4"/>
  <c r="C56" i="4" s="1"/>
  <c r="C8" i="4"/>
  <c r="C57" i="4" s="1"/>
  <c r="C9" i="4"/>
  <c r="C58" i="4" s="1"/>
  <c r="C10" i="4"/>
  <c r="C59" i="4" s="1"/>
  <c r="C11" i="4"/>
  <c r="C60" i="4" s="1"/>
  <c r="C12" i="4"/>
  <c r="C61" i="4" s="1"/>
  <c r="C13" i="4"/>
  <c r="C62" i="4" s="1"/>
  <c r="C14" i="4"/>
  <c r="C63" i="4" s="1"/>
  <c r="C15" i="4"/>
  <c r="C64" i="4" s="1"/>
  <c r="C16" i="4"/>
  <c r="C65" i="4" s="1"/>
  <c r="C17" i="4"/>
  <c r="C66" i="4" s="1"/>
  <c r="C18" i="4"/>
  <c r="C67" i="4" s="1"/>
  <c r="C19" i="4"/>
  <c r="C68" i="4" s="1"/>
  <c r="C20" i="4"/>
  <c r="C69" i="4" s="1"/>
  <c r="C21" i="4"/>
  <c r="C70" i="4" s="1"/>
  <c r="C22" i="4"/>
  <c r="C71" i="4" s="1"/>
  <c r="C23" i="4"/>
  <c r="C72" i="4" s="1"/>
  <c r="C24" i="4"/>
  <c r="C73" i="4" s="1"/>
  <c r="C25" i="4"/>
  <c r="C74" i="4" s="1"/>
  <c r="C26" i="4"/>
  <c r="C75" i="4" s="1"/>
  <c r="C27" i="4"/>
  <c r="C76" i="4" s="1"/>
  <c r="C28" i="4"/>
  <c r="C77" i="4" s="1"/>
  <c r="C29" i="4"/>
  <c r="C78" i="4" s="1"/>
  <c r="C30" i="4"/>
  <c r="C79" i="4" s="1"/>
  <c r="C31" i="4"/>
  <c r="C80" i="4" s="1"/>
  <c r="C32" i="4"/>
  <c r="C81" i="4" s="1"/>
  <c r="C33" i="4"/>
  <c r="C82" i="4" s="1"/>
  <c r="C34" i="4"/>
  <c r="C83" i="4" s="1"/>
  <c r="C35" i="4"/>
  <c r="C84" i="4" s="1"/>
  <c r="C36" i="4"/>
  <c r="C85" i="4" s="1"/>
  <c r="C37" i="4"/>
  <c r="C86" i="4" s="1"/>
  <c r="C38" i="4"/>
  <c r="C87" i="4" s="1"/>
  <c r="C39" i="4"/>
  <c r="C88" i="4" s="1"/>
  <c r="C40" i="4"/>
  <c r="C89" i="4" s="1"/>
  <c r="C41" i="4"/>
  <c r="C90" i="4" s="1"/>
  <c r="C42" i="4"/>
  <c r="C91" i="4" s="1"/>
  <c r="C43" i="4"/>
  <c r="C92" i="4" s="1"/>
  <c r="C44" i="4"/>
  <c r="C93" i="4" s="1"/>
  <c r="C45" i="4"/>
  <c r="C94" i="4" s="1"/>
  <c r="C46" i="4"/>
  <c r="C95" i="4" s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3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I2" i="2"/>
  <c r="J2" i="2"/>
  <c r="H2" i="2"/>
  <c r="F39" i="2"/>
  <c r="F40" i="2"/>
  <c r="F41" i="2"/>
  <c r="F42" i="2"/>
  <c r="F43" i="2"/>
  <c r="F44" i="2"/>
  <c r="F45" i="2"/>
  <c r="F46" i="2"/>
  <c r="F47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L8" i="1"/>
  <c r="J5" i="1"/>
  <c r="O17" i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F8" i="1"/>
  <c r="J43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16" i="1"/>
  <c r="N3" i="1"/>
  <c r="J6" i="1"/>
  <c r="J7" i="1"/>
  <c r="J8" i="1"/>
  <c r="J9" i="1"/>
  <c r="J10" i="1"/>
  <c r="J11" i="1"/>
  <c r="J12" i="1"/>
  <c r="L12" i="1" s="1"/>
  <c r="J13" i="1"/>
  <c r="L13" i="1" s="1"/>
  <c r="J14" i="1"/>
  <c r="J15" i="1"/>
  <c r="J4" i="1"/>
  <c r="Q44" i="1"/>
  <c r="H44" i="1" s="1"/>
  <c r="Q45" i="1"/>
  <c r="Q46" i="1"/>
  <c r="Q47" i="1"/>
  <c r="Q48" i="1"/>
  <c r="Q49" i="1"/>
  <c r="H49" i="1" s="1"/>
  <c r="Q50" i="1"/>
  <c r="Q51" i="1"/>
  <c r="H51" i="1" s="1"/>
  <c r="Q52" i="1"/>
  <c r="H52" i="1" s="1"/>
  <c r="Q53" i="1"/>
  <c r="Q18" i="1"/>
  <c r="H18" i="1" s="1"/>
  <c r="Q19" i="1"/>
  <c r="Q20" i="1" s="1"/>
  <c r="Q17" i="1"/>
  <c r="H17" i="1" s="1"/>
  <c r="P17" i="1"/>
  <c r="Q43" i="1"/>
  <c r="H43" i="1"/>
  <c r="H53" i="1"/>
  <c r="G53" i="1"/>
  <c r="F53" i="1"/>
  <c r="G52" i="1"/>
  <c r="F52" i="1"/>
  <c r="G51" i="1"/>
  <c r="F51" i="1"/>
  <c r="H50" i="1"/>
  <c r="G50" i="1"/>
  <c r="F50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G44" i="1"/>
  <c r="F44" i="1"/>
  <c r="G43" i="1"/>
  <c r="F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R16" i="1"/>
  <c r="P18" i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L9" i="1"/>
  <c r="L10" i="1"/>
  <c r="L11" i="1"/>
  <c r="L14" i="1"/>
  <c r="L15" i="1"/>
  <c r="A44" i="1"/>
  <c r="D44" i="1" s="1"/>
  <c r="A24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A16" i="1"/>
  <c r="D16" i="1" s="1"/>
  <c r="D17" i="1" s="1"/>
  <c r="D18" i="1" s="1"/>
  <c r="D19" i="1" s="1"/>
  <c r="D20" i="1" s="1"/>
  <c r="D21" i="1" s="1"/>
  <c r="D22" i="1" s="1"/>
  <c r="O38" i="1" l="1"/>
  <c r="O39" i="1" s="1"/>
  <c r="O40" i="1" s="1"/>
  <c r="O41" i="1" s="1"/>
  <c r="O42" i="1" s="1"/>
  <c r="F17" i="1"/>
  <c r="Q21" i="1"/>
  <c r="H20" i="1"/>
  <c r="H19" i="1"/>
  <c r="L30" i="1"/>
  <c r="L28" i="1"/>
  <c r="L35" i="1"/>
  <c r="L27" i="1"/>
  <c r="L19" i="1"/>
  <c r="L22" i="1"/>
  <c r="L36" i="1"/>
  <c r="L34" i="1"/>
  <c r="L33" i="1"/>
  <c r="L38" i="1"/>
  <c r="L20" i="1"/>
  <c r="L26" i="1"/>
  <c r="L17" i="1"/>
  <c r="L42" i="1"/>
  <c r="L18" i="1"/>
  <c r="L41" i="1"/>
  <c r="L25" i="1"/>
  <c r="L40" i="1"/>
  <c r="L32" i="1"/>
  <c r="L24" i="1"/>
  <c r="L16" i="1"/>
  <c r="L39" i="1"/>
  <c r="L31" i="1"/>
  <c r="L23" i="1"/>
  <c r="L37" i="1"/>
  <c r="L29" i="1"/>
  <c r="L21" i="1"/>
  <c r="D45" i="1"/>
  <c r="F18" i="1" l="1"/>
  <c r="Q22" i="1"/>
  <c r="H21" i="1"/>
  <c r="D46" i="1"/>
  <c r="F19" i="1" l="1"/>
  <c r="Q23" i="1"/>
  <c r="H22" i="1"/>
  <c r="D47" i="1"/>
  <c r="F20" i="1" l="1"/>
  <c r="Q24" i="1"/>
  <c r="H23" i="1"/>
  <c r="D48" i="1"/>
  <c r="F21" i="1" l="1"/>
  <c r="H24" i="1"/>
  <c r="Q25" i="1"/>
  <c r="D49" i="1"/>
  <c r="F22" i="1" l="1"/>
  <c r="Q26" i="1"/>
  <c r="H25" i="1"/>
  <c r="D50" i="1"/>
  <c r="F23" i="1" l="1"/>
  <c r="H26" i="1"/>
  <c r="Q27" i="1"/>
  <c r="D51" i="1"/>
  <c r="F24" i="1" l="1"/>
  <c r="Q28" i="1"/>
  <c r="H27" i="1"/>
  <c r="D52" i="1"/>
  <c r="F25" i="1" l="1"/>
  <c r="Q29" i="1"/>
  <c r="H28" i="1"/>
  <c r="D53" i="1"/>
  <c r="F26" i="1" l="1"/>
  <c r="H29" i="1"/>
  <c r="Q30" i="1"/>
  <c r="D54" i="1"/>
  <c r="D55" i="1" s="1"/>
  <c r="D56" i="1" s="1"/>
  <c r="D57" i="1" s="1"/>
  <c r="D58" i="1" s="1"/>
  <c r="D59" i="1" s="1"/>
  <c r="D60" i="1" s="1"/>
  <c r="D61" i="1" s="1"/>
  <c r="D62" i="1" s="1"/>
  <c r="F27" i="1" l="1"/>
  <c r="H30" i="1"/>
  <c r="Q31" i="1"/>
  <c r="F28" i="1" l="1"/>
  <c r="Q32" i="1"/>
  <c r="H31" i="1"/>
  <c r="F29" i="1" l="1"/>
  <c r="H32" i="1"/>
  <c r="Q33" i="1"/>
  <c r="F30" i="1" l="1"/>
  <c r="Q34" i="1"/>
  <c r="H33" i="1"/>
  <c r="F31" i="1" l="1"/>
  <c r="H34" i="1"/>
  <c r="Q35" i="1"/>
  <c r="F32" i="1" l="1"/>
  <c r="Q36" i="1"/>
  <c r="H35" i="1"/>
  <c r="F33" i="1" l="1"/>
  <c r="Q37" i="1"/>
  <c r="H36" i="1"/>
  <c r="F34" i="1" l="1"/>
  <c r="Q38" i="1"/>
  <c r="H37" i="1"/>
  <c r="F35" i="1" l="1"/>
  <c r="Q39" i="1"/>
  <c r="H38" i="1"/>
  <c r="F36" i="1" l="1"/>
  <c r="Q40" i="1"/>
  <c r="H39" i="1"/>
  <c r="F37" i="1" l="1"/>
  <c r="H40" i="1"/>
  <c r="Q41" i="1"/>
  <c r="F38" i="1" l="1"/>
  <c r="Q42" i="1"/>
  <c r="H42" i="1" s="1"/>
  <c r="H41" i="1"/>
  <c r="J53" i="1"/>
  <c r="L53" i="1" s="1"/>
  <c r="J52" i="1"/>
  <c r="L52" i="1" s="1"/>
  <c r="J51" i="1"/>
  <c r="L51" i="1" s="1"/>
  <c r="J50" i="1"/>
  <c r="L50" i="1" s="1"/>
  <c r="J49" i="1"/>
  <c r="L49" i="1" s="1"/>
  <c r="J48" i="1"/>
  <c r="L48" i="1" s="1"/>
  <c r="J47" i="1"/>
  <c r="L47" i="1" s="1"/>
  <c r="J46" i="1"/>
  <c r="L46" i="1" s="1"/>
  <c r="J45" i="1"/>
  <c r="L45" i="1" s="1"/>
  <c r="J44" i="1"/>
  <c r="L44" i="1" s="1"/>
  <c r="L43" i="1"/>
  <c r="M17" i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F39" i="1" l="1"/>
  <c r="F40" i="1" l="1"/>
  <c r="F42" i="1" l="1"/>
  <c r="F41" i="1"/>
</calcChain>
</file>

<file path=xl/sharedStrings.xml><?xml version="1.0" encoding="utf-8"?>
<sst xmlns="http://schemas.openxmlformats.org/spreadsheetml/2006/main" count="237" uniqueCount="119">
  <si>
    <t>popolazione</t>
  </si>
  <si>
    <t>anno</t>
  </si>
  <si>
    <t>scen1 - tanta acqua</t>
  </si>
  <si>
    <t>acqua per uso umano [m3]</t>
  </si>
  <si>
    <t>hectars irrigated</t>
  </si>
  <si>
    <t>acqua per uso agricolo [m3]</t>
  </si>
  <si>
    <t>tot acqua</t>
  </si>
  <si>
    <t>scen2 - tot acqua</t>
  </si>
  <si>
    <t>scen3 - no acqua</t>
  </si>
  <si>
    <t>in km3</t>
  </si>
  <si>
    <t>in m3</t>
  </si>
  <si>
    <t>scen3 -chiede poca acqua</t>
  </si>
  <si>
    <t>scen2 -  chiede tot acqua</t>
  </si>
  <si>
    <t>scen1 -  chiede tanta acqua</t>
  </si>
  <si>
    <t>ITALY.HY.2015</t>
  </si>
  <si>
    <t>ITALY.HY.2016</t>
  </si>
  <si>
    <t>ITALY.HY.2017</t>
  </si>
  <si>
    <t>ITALY.HY.2018</t>
  </si>
  <si>
    <t>ITALY.HY.2019</t>
  </si>
  <si>
    <t>ITALY.HY.2020</t>
  </si>
  <si>
    <t>ITALY.HY.2021</t>
  </si>
  <si>
    <t>ITALY.HY.2022</t>
  </si>
  <si>
    <t>ITALY.HY.2023</t>
  </si>
  <si>
    <t>ITALY.HY.2024</t>
  </si>
  <si>
    <t>ITALY.HY.2025</t>
  </si>
  <si>
    <t>ITALY.HY.2026</t>
  </si>
  <si>
    <t>ITALY.HY.2027</t>
  </si>
  <si>
    <t>ITALY.HY.2028</t>
  </si>
  <si>
    <t>ITALY.HY.2029</t>
  </si>
  <si>
    <t>ITALY.HY.2030</t>
  </si>
  <si>
    <t>ITALY.HY.2031</t>
  </si>
  <si>
    <t>ITALY.HY.2032</t>
  </si>
  <si>
    <t>ITALY.HY.2033</t>
  </si>
  <si>
    <t>ITALY.HY.2034</t>
  </si>
  <si>
    <t>ITALY.HY.2035</t>
  </si>
  <si>
    <t>ITALY.HY.2036</t>
  </si>
  <si>
    <t>ITALY.HY.2037</t>
  </si>
  <si>
    <t>ITALY.HY.2038</t>
  </si>
  <si>
    <t>ITALY.HY.2039</t>
  </si>
  <si>
    <t>ITALY.HY.2040</t>
  </si>
  <si>
    <t>ITALY.HY.2041</t>
  </si>
  <si>
    <t>ITALY.HY.2042</t>
  </si>
  <si>
    <t>ITALY.HY.2043</t>
  </si>
  <si>
    <t>ITALY.HY.2044</t>
  </si>
  <si>
    <t>ITALY.HY.2045</t>
  </si>
  <si>
    <t>ITALY.HY.2046</t>
  </si>
  <si>
    <t>ITALY.HY.2047</t>
  </si>
  <si>
    <t>ITALY.HY.2048</t>
  </si>
  <si>
    <t>ITALY.HY.2049</t>
  </si>
  <si>
    <t>ITALY.HY.2050</t>
  </si>
  <si>
    <t>ITALY.HY.2051</t>
  </si>
  <si>
    <t>ITALY.HY.2052</t>
  </si>
  <si>
    <t>ITALY.HY.2053</t>
  </si>
  <si>
    <t>ITALY.HY.2054</t>
  </si>
  <si>
    <t>ITALY.HY.2055</t>
  </si>
  <si>
    <t>ITALY.HY.2056</t>
  </si>
  <si>
    <t>ITALY.HY.2057</t>
  </si>
  <si>
    <t>ITALY.HY.2058</t>
  </si>
  <si>
    <t>ITALY.HY.2059</t>
  </si>
  <si>
    <t>ITALY.HY.2060</t>
  </si>
  <si>
    <t>Demand</t>
  </si>
  <si>
    <t>Low</t>
  </si>
  <si>
    <t>Medium</t>
  </si>
  <si>
    <t>High</t>
  </si>
  <si>
    <t>RCP 2.6</t>
  </si>
  <si>
    <t>RCP 4.5</t>
  </si>
  <si>
    <t>RCP 8.5</t>
  </si>
  <si>
    <t>Precipitation</t>
  </si>
  <si>
    <t>acqua per uso umano [km3]</t>
  </si>
  <si>
    <t>acqua per industria non energetica [km3]</t>
  </si>
  <si>
    <t>acqua per uso agricolo [km3]</t>
  </si>
  <si>
    <t>Scenario</t>
  </si>
  <si>
    <t>RCP</t>
  </si>
  <si>
    <t xml:space="preserve">SpecifiedAnnualDemand(r,'HY','2015') = </t>
  </si>
  <si>
    <t xml:space="preserve">SpecifiedAnnualDemand(r,'HY','2016') = </t>
  </si>
  <si>
    <t xml:space="preserve">SpecifiedAnnualDemand(r,'HY','2017') = </t>
  </si>
  <si>
    <t xml:space="preserve">SpecifiedAnnualDemand(r,'HY','2018') = </t>
  </si>
  <si>
    <t xml:space="preserve">SpecifiedAnnualDemand(r,'HY','2019') = </t>
  </si>
  <si>
    <t xml:space="preserve">SpecifiedAnnualDemand(r,'HY','2020') = </t>
  </si>
  <si>
    <t xml:space="preserve">SpecifiedAnnualDemand(r,'HY','2021') = </t>
  </si>
  <si>
    <t xml:space="preserve">SpecifiedAnnualDemand(r,'HY','2022') = </t>
  </si>
  <si>
    <t xml:space="preserve">SpecifiedAnnualDemand(r,'HY','2023') = </t>
  </si>
  <si>
    <t xml:space="preserve">SpecifiedAnnualDemand(r,'HY','2024') = </t>
  </si>
  <si>
    <t xml:space="preserve">SpecifiedAnnualDemand(r,'HY','2025') = </t>
  </si>
  <si>
    <t xml:space="preserve">SpecifiedAnnualDemand(r,'HY','2026') = </t>
  </si>
  <si>
    <t xml:space="preserve">SpecifiedAnnualDemand(r,'HY','2027') = </t>
  </si>
  <si>
    <t xml:space="preserve">SpecifiedAnnualDemand(r,'HY','2028') = </t>
  </si>
  <si>
    <t xml:space="preserve">SpecifiedAnnualDemand(r,'HY','2029') = </t>
  </si>
  <si>
    <t xml:space="preserve">SpecifiedAnnualDemand(r,'HY','2030') = </t>
  </si>
  <si>
    <t xml:space="preserve">SpecifiedAnnualDemand(r,'HY','2031') = </t>
  </si>
  <si>
    <t xml:space="preserve">SpecifiedAnnualDemand(r,'HY','2032') = </t>
  </si>
  <si>
    <t xml:space="preserve">SpecifiedAnnualDemand(r,'HY','2033') = </t>
  </si>
  <si>
    <t xml:space="preserve">SpecifiedAnnualDemand(r,'HY','2034') = </t>
  </si>
  <si>
    <t xml:space="preserve">SpecifiedAnnualDemand(r,'HY','2035') = </t>
  </si>
  <si>
    <t xml:space="preserve">SpecifiedAnnualDemand(r,'HY','2036') = </t>
  </si>
  <si>
    <t xml:space="preserve">SpecifiedAnnualDemand(r,'HY','2037') = </t>
  </si>
  <si>
    <t xml:space="preserve">SpecifiedAnnualDemand(r,'HY','2038') = </t>
  </si>
  <si>
    <t xml:space="preserve">SpecifiedAnnualDemand(r,'HY','2039') = </t>
  </si>
  <si>
    <t xml:space="preserve">SpecifiedAnnualDemand(r,'HY','2040') = </t>
  </si>
  <si>
    <t xml:space="preserve">SpecifiedAnnualDemand(r,'HY','2041') = </t>
  </si>
  <si>
    <t xml:space="preserve">SpecifiedAnnualDemand(r,'HY','2042') = </t>
  </si>
  <si>
    <t xml:space="preserve">SpecifiedAnnualDemand(r,'HY','2043') = </t>
  </si>
  <si>
    <t xml:space="preserve">SpecifiedAnnualDemand(r,'HY','2044') = </t>
  </si>
  <si>
    <t xml:space="preserve">SpecifiedAnnualDemand(r,'HY','2045') = </t>
  </si>
  <si>
    <t xml:space="preserve">SpecifiedAnnualDemand(r,'HY','2046') = </t>
  </si>
  <si>
    <t xml:space="preserve">SpecifiedAnnualDemand(r,'HY','2047') = </t>
  </si>
  <si>
    <t xml:space="preserve">SpecifiedAnnualDemand(r,'HY','2048') = </t>
  </si>
  <si>
    <t xml:space="preserve">SpecifiedAnnualDemand(r,'HY','2049') = </t>
  </si>
  <si>
    <t xml:space="preserve">SpecifiedAnnualDemand(r,'HY','2050') = </t>
  </si>
  <si>
    <t xml:space="preserve">SpecifiedAnnualDemand(r,'HY','2051') = </t>
  </si>
  <si>
    <t xml:space="preserve">SpecifiedAnnualDemand(r,'HY','2052') = </t>
  </si>
  <si>
    <t xml:space="preserve">SpecifiedAnnualDemand(r,'HY','2053') = </t>
  </si>
  <si>
    <t xml:space="preserve">SpecifiedAnnualDemand(r,'HY','2054') = </t>
  </si>
  <si>
    <t xml:space="preserve">SpecifiedAnnualDemand(r,'HY','2055') = </t>
  </si>
  <si>
    <t xml:space="preserve">SpecifiedAnnualDemand(r,'HY','2056') = </t>
  </si>
  <si>
    <t xml:space="preserve">SpecifiedAnnualDemand(r,'HY','2057') = </t>
  </si>
  <si>
    <t xml:space="preserve">SpecifiedAnnualDemand(r,'HY','2058') = </t>
  </si>
  <si>
    <t xml:space="preserve">SpecifiedAnnualDemand(r,'HY','2059') = </t>
  </si>
  <si>
    <t xml:space="preserve">SpecifiedAnnualDemand(r,'HY','2060')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</si>
</sst>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" fontId="0" fillId="0" borderId="4" xfId="0" applyNumberFormat="1" applyBorder="1"/>
    <xf numFmtId="3" fontId="0" fillId="2" borderId="4" xfId="0" applyNumberFormat="1" applyFill="1" applyBorder="1"/>
    <xf numFmtId="3" fontId="0" fillId="0" borderId="6" xfId="0" applyNumberForma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3" fontId="1" fillId="0" borderId="10" xfId="0" applyNumberFormat="1" applyFont="1" applyBorder="1"/>
    <xf numFmtId="3" fontId="0" fillId="0" borderId="10" xfId="0" applyNumberFormat="1" applyBorder="1"/>
    <xf numFmtId="3" fontId="0" fillId="2" borderId="10" xfId="0" applyNumberFormat="1" applyFill="1" applyBorder="1"/>
    <xf numFmtId="3" fontId="0" fillId="0" borderId="11" xfId="0" applyNumberFormat="1" applyBorder="1"/>
    <xf numFmtId="3" fontId="0" fillId="0" borderId="7" xfId="0" applyNumberFormat="1" applyBorder="1"/>
    <xf numFmtId="3" fontId="0" fillId="0" borderId="5" xfId="0" applyNumberFormat="1" applyBorder="1"/>
    <xf numFmtId="3" fontId="0" fillId="0" borderId="8" xfId="0" applyNumberFormat="1" applyBorder="1"/>
    <xf numFmtId="3" fontId="0" fillId="2" borderId="5" xfId="0" applyNumberFormat="1" applyFill="1" applyBorder="1"/>
    <xf numFmtId="0" fontId="0" fillId="2" borderId="0" xfId="0" applyFill="1"/>
    <xf numFmtId="164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Foglio1!$H$2</c:f>
              <c:strCache>
                <c:ptCount val="1"/>
                <c:pt idx="0">
                  <c:v>scen1 - tanta acqua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Foglio1!$H$8:$H$53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8920794955.2250004</c:v>
                </c:pt>
                <c:pt idx="10">
                  <c:v>8849093457.25</c:v>
                </c:pt>
                <c:pt idx="11">
                  <c:v>8777679561.4500008</c:v>
                </c:pt>
                <c:pt idx="12">
                  <c:v>8706553267.8250008</c:v>
                </c:pt>
                <c:pt idx="13">
                  <c:v>8635714576.3750019</c:v>
                </c:pt>
                <c:pt idx="14">
                  <c:v>8565163487.1000013</c:v>
                </c:pt>
                <c:pt idx="15">
                  <c:v>8494900000.0000019</c:v>
                </c:pt>
                <c:pt idx="16">
                  <c:v>8441814666.6666679</c:v>
                </c:pt>
                <c:pt idx="17">
                  <c:v>8388888000.0000019</c:v>
                </c:pt>
                <c:pt idx="18">
                  <c:v>8336120000.0000019</c:v>
                </c:pt>
                <c:pt idx="19">
                  <c:v>8283510666.6666689</c:v>
                </c:pt>
                <c:pt idx="20">
                  <c:v>8231060000.0000029</c:v>
                </c:pt>
                <c:pt idx="21">
                  <c:v>8178768000.0000029</c:v>
                </c:pt>
                <c:pt idx="22">
                  <c:v>8126634666.6666698</c:v>
                </c:pt>
                <c:pt idx="23">
                  <c:v>8074660000.0000029</c:v>
                </c:pt>
                <c:pt idx="24">
                  <c:v>8022844000.0000038</c:v>
                </c:pt>
                <c:pt idx="25">
                  <c:v>7971186666.6666698</c:v>
                </c:pt>
                <c:pt idx="26">
                  <c:v>7919688000.0000038</c:v>
                </c:pt>
                <c:pt idx="27">
                  <c:v>7868348000.0000038</c:v>
                </c:pt>
                <c:pt idx="28">
                  <c:v>7817166666.6666708</c:v>
                </c:pt>
                <c:pt idx="29">
                  <c:v>7766144000.0000048</c:v>
                </c:pt>
                <c:pt idx="30">
                  <c:v>7715280000.0000048</c:v>
                </c:pt>
                <c:pt idx="31">
                  <c:v>7664574666.6666718</c:v>
                </c:pt>
                <c:pt idx="32">
                  <c:v>7614028000.0000048</c:v>
                </c:pt>
                <c:pt idx="33">
                  <c:v>7563640000.0000048</c:v>
                </c:pt>
                <c:pt idx="34">
                  <c:v>7513410666.6666718</c:v>
                </c:pt>
                <c:pt idx="35">
                  <c:v>7463339999.999999</c:v>
                </c:pt>
                <c:pt idx="36">
                  <c:v>7418587499.999999</c:v>
                </c:pt>
                <c:pt idx="37">
                  <c:v>7373834999.999999</c:v>
                </c:pt>
                <c:pt idx="38">
                  <c:v>7329082499.999999</c:v>
                </c:pt>
                <c:pt idx="39">
                  <c:v>7284329999.999999</c:v>
                </c:pt>
                <c:pt idx="40">
                  <c:v>7239577499.999999</c:v>
                </c:pt>
                <c:pt idx="41">
                  <c:v>7194824999.999999</c:v>
                </c:pt>
                <c:pt idx="42">
                  <c:v>7150072499.999999</c:v>
                </c:pt>
                <c:pt idx="43">
                  <c:v>7105319999.999999</c:v>
                </c:pt>
                <c:pt idx="44">
                  <c:v>7060567499.999999</c:v>
                </c:pt>
                <c:pt idx="45">
                  <c:v>7015814999.999999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A-4580-8570-F2559DFFBD8D}"/>
            </c:ext>
          </c:extLst>
        </c:ser>
        <c:ser>
          <c:idx val="1"/>
          <c:order val="1"/>
          <c:tx>
            <c:strRef>
              <c:f>Foglio1!$G$2</c:f>
              <c:strCache>
                <c:ptCount val="1"/>
                <c:pt idx="0">
                  <c:v>scen2 - tot acqua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Foglio1!$G$8:$G$53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8817405029</c:v>
                </c:pt>
                <c:pt idx="10">
                  <c:v>8643210246.8749981</c:v>
                </c:pt>
                <c:pt idx="11">
                  <c:v>8470199708.9999981</c:v>
                </c:pt>
                <c:pt idx="12">
                  <c:v>8298373415.3749981</c:v>
                </c:pt>
                <c:pt idx="13">
                  <c:v>8127731365.9999971</c:v>
                </c:pt>
                <c:pt idx="14">
                  <c:v>7958273560.8749971</c:v>
                </c:pt>
                <c:pt idx="15">
                  <c:v>7789999999.9999962</c:v>
                </c:pt>
                <c:pt idx="16">
                  <c:v>7638193333.3333292</c:v>
                </c:pt>
                <c:pt idx="17">
                  <c:v>7487039999.9999952</c:v>
                </c:pt>
                <c:pt idx="18">
                  <c:v>7336539999.9999943</c:v>
                </c:pt>
                <c:pt idx="19">
                  <c:v>7186693333.3333282</c:v>
                </c:pt>
                <c:pt idx="20">
                  <c:v>7037499999.9999952</c:v>
                </c:pt>
                <c:pt idx="21">
                  <c:v>6888959999.9999952</c:v>
                </c:pt>
                <c:pt idx="22">
                  <c:v>6741073333.3333292</c:v>
                </c:pt>
                <c:pt idx="23">
                  <c:v>6593839999.9999962</c:v>
                </c:pt>
                <c:pt idx="24">
                  <c:v>6447259999.9999962</c:v>
                </c:pt>
                <c:pt idx="25">
                  <c:v>6301333333.3333302</c:v>
                </c:pt>
                <c:pt idx="26">
                  <c:v>6156059999.9999971</c:v>
                </c:pt>
                <c:pt idx="27">
                  <c:v>6011439999.9999971</c:v>
                </c:pt>
                <c:pt idx="28">
                  <c:v>5867473333.3333311</c:v>
                </c:pt>
                <c:pt idx="29">
                  <c:v>5724159999.9999981</c:v>
                </c:pt>
                <c:pt idx="30">
                  <c:v>5581499999.9999981</c:v>
                </c:pt>
                <c:pt idx="31">
                  <c:v>5439493333.3333311</c:v>
                </c:pt>
                <c:pt idx="32">
                  <c:v>5298139999.9999981</c:v>
                </c:pt>
                <c:pt idx="33">
                  <c:v>5157439999.999999</c:v>
                </c:pt>
                <c:pt idx="34">
                  <c:v>5017393333.3333321</c:v>
                </c:pt>
                <c:pt idx="35">
                  <c:v>4878000000</c:v>
                </c:pt>
                <c:pt idx="36">
                  <c:v>4848750000</c:v>
                </c:pt>
                <c:pt idx="37">
                  <c:v>4819500000</c:v>
                </c:pt>
                <c:pt idx="38">
                  <c:v>4790250000</c:v>
                </c:pt>
                <c:pt idx="39">
                  <c:v>4761000000</c:v>
                </c:pt>
                <c:pt idx="40">
                  <c:v>4731750000</c:v>
                </c:pt>
                <c:pt idx="41">
                  <c:v>4702500000</c:v>
                </c:pt>
                <c:pt idx="42">
                  <c:v>4673250000</c:v>
                </c:pt>
                <c:pt idx="43">
                  <c:v>4644000000</c:v>
                </c:pt>
                <c:pt idx="44">
                  <c:v>4614750000</c:v>
                </c:pt>
                <c:pt idx="45">
                  <c:v>4585500000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A-4580-8570-F2559DFFBD8D}"/>
            </c:ext>
          </c:extLst>
        </c:ser>
        <c:ser>
          <c:idx val="2"/>
          <c:order val="2"/>
          <c:tx>
            <c:strRef>
              <c:f>Foglio1!$F$2</c:f>
              <c:strCache>
                <c:ptCount val="1"/>
                <c:pt idx="0">
                  <c:v>scen3 - no acqua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Foglio1!$F$8:$F$53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8719867362.75</c:v>
                </c:pt>
                <c:pt idx="10">
                  <c:v>8448980803.125</c:v>
                </c:pt>
                <c:pt idx="11">
                  <c:v>8180124376.5</c:v>
                </c:pt>
                <c:pt idx="12">
                  <c:v>7913298082.875</c:v>
                </c:pt>
                <c:pt idx="13">
                  <c:v>7648501922.25</c:v>
                </c:pt>
                <c:pt idx="14">
                  <c:v>7385735894.625</c:v>
                </c:pt>
                <c:pt idx="15">
                  <c:v>7125000000</c:v>
                </c:pt>
                <c:pt idx="16">
                  <c:v>6880060000</c:v>
                </c:pt>
                <c:pt idx="17">
                  <c:v>6636240000</c:v>
                </c:pt>
                <c:pt idx="18">
                  <c:v>6393540000</c:v>
                </c:pt>
                <c:pt idx="19">
                  <c:v>6151960000</c:v>
                </c:pt>
                <c:pt idx="20">
                  <c:v>5911500000</c:v>
                </c:pt>
                <c:pt idx="21">
                  <c:v>5672160000</c:v>
                </c:pt>
                <c:pt idx="22">
                  <c:v>5433940000</c:v>
                </c:pt>
                <c:pt idx="23">
                  <c:v>5196840000</c:v>
                </c:pt>
                <c:pt idx="24">
                  <c:v>4960860000</c:v>
                </c:pt>
                <c:pt idx="25">
                  <c:v>4726000000</c:v>
                </c:pt>
                <c:pt idx="26">
                  <c:v>4492260000</c:v>
                </c:pt>
                <c:pt idx="27">
                  <c:v>4259640000</c:v>
                </c:pt>
                <c:pt idx="28">
                  <c:v>4028140000</c:v>
                </c:pt>
                <c:pt idx="29">
                  <c:v>3797760000</c:v>
                </c:pt>
                <c:pt idx="30">
                  <c:v>3568500000</c:v>
                </c:pt>
                <c:pt idx="31">
                  <c:v>3340360000</c:v>
                </c:pt>
                <c:pt idx="32">
                  <c:v>3113340000</c:v>
                </c:pt>
                <c:pt idx="33">
                  <c:v>2887440000</c:v>
                </c:pt>
                <c:pt idx="34">
                  <c:v>2662660000</c:v>
                </c:pt>
                <c:pt idx="35">
                  <c:v>2439000000</c:v>
                </c:pt>
                <c:pt idx="36">
                  <c:v>2424375000</c:v>
                </c:pt>
                <c:pt idx="37">
                  <c:v>2409750000</c:v>
                </c:pt>
                <c:pt idx="38">
                  <c:v>2395125000</c:v>
                </c:pt>
                <c:pt idx="39">
                  <c:v>2380500000</c:v>
                </c:pt>
                <c:pt idx="40">
                  <c:v>2365875000</c:v>
                </c:pt>
                <c:pt idx="41">
                  <c:v>2351250000</c:v>
                </c:pt>
                <c:pt idx="42">
                  <c:v>2336625000</c:v>
                </c:pt>
                <c:pt idx="43">
                  <c:v>2322000000</c:v>
                </c:pt>
                <c:pt idx="44">
                  <c:v>2307375000</c:v>
                </c:pt>
                <c:pt idx="45">
                  <c:v>2292750000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A-4580-8570-F2559DFFB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76159"/>
        <c:axId val="1092176639"/>
      </c:areaChart>
      <c:catAx>
        <c:axId val="1092176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639"/>
        <c:crosses val="autoZero"/>
        <c:auto val="1"/>
        <c:lblAlgn val="ctr"/>
        <c:lblOffset val="100"/>
        <c:noMultiLvlLbl val="0"/>
      </c:catAx>
      <c:valAx>
        <c:axId val="10921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scen1 - tanta acqua</a:t>
            </a:r>
            <a:r>
              <a:rPr lang="it-IT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Foglio1!$J$1</c:f>
              <c:strCache>
                <c:ptCount val="1"/>
                <c:pt idx="0">
                  <c:v>acqua per uso agricolo [m3]</c:v>
                </c:pt>
              </c:strCache>
            </c:strRef>
          </c:tx>
          <c:spPr>
            <a:ln w="25400">
              <a:noFill/>
            </a:ln>
          </c:spPr>
          <c:val>
            <c:numRef>
              <c:f>Foglio1!$L$8:$L$53</c:f>
              <c:numCache>
                <c:formatCode>#,##0</c:formatCode>
                <c:ptCount val="46"/>
                <c:pt idx="0">
                  <c:v>11620474116.338558</c:v>
                </c:pt>
                <c:pt idx="1">
                  <c:v>11593145431.581474</c:v>
                </c:pt>
                <c:pt idx="2">
                  <c:v>11603425014.799585</c:v>
                </c:pt>
                <c:pt idx="3">
                  <c:v>11597775789.39698</c:v>
                </c:pt>
                <c:pt idx="4">
                  <c:v>11489822385.080423</c:v>
                </c:pt>
                <c:pt idx="5">
                  <c:v>11583974380.92219</c:v>
                </c:pt>
                <c:pt idx="6">
                  <c:v>11539053529.885101</c:v>
                </c:pt>
                <c:pt idx="7">
                  <c:v>11577581524.227419</c:v>
                </c:pt>
                <c:pt idx="8">
                  <c:v>11568054988.877459</c:v>
                </c:pt>
                <c:pt idx="9">
                  <c:v>11524995502.127863</c:v>
                </c:pt>
                <c:pt idx="10">
                  <c:v>11481935756.444435</c:v>
                </c:pt>
                <c:pt idx="11">
                  <c:v>11438875748.44412</c:v>
                </c:pt>
                <c:pt idx="12">
                  <c:v>11395815474.684687</c:v>
                </c:pt>
                <c:pt idx="13">
                  <c:v>11352754931.663395</c:v>
                </c:pt>
                <c:pt idx="14">
                  <c:v>11309694115.815689</c:v>
                </c:pt>
                <c:pt idx="15">
                  <c:v>11266633023.513813</c:v>
                </c:pt>
                <c:pt idx="16">
                  <c:v>11246073018.843409</c:v>
                </c:pt>
                <c:pt idx="17">
                  <c:v>11203081158.400755</c:v>
                </c:pt>
                <c:pt idx="18">
                  <c:v>11160089484.406837</c:v>
                </c:pt>
                <c:pt idx="19">
                  <c:v>11117097998.245687</c:v>
                </c:pt>
                <c:pt idx="20">
                  <c:v>11074106701.315069</c:v>
                </c:pt>
                <c:pt idx="21">
                  <c:v>11031115595.026651</c:v>
                </c:pt>
                <c:pt idx="22">
                  <c:v>10988124680.806171</c:v>
                </c:pt>
                <c:pt idx="23">
                  <c:v>10945133960.093624</c:v>
                </c:pt>
                <c:pt idx="24">
                  <c:v>10902143434.343443</c:v>
                </c:pt>
                <c:pt idx="25">
                  <c:v>10859153105.02466</c:v>
                </c:pt>
                <c:pt idx="26">
                  <c:v>10816162973.621113</c:v>
                </c:pt>
                <c:pt idx="27">
                  <c:v>10773173041.631617</c:v>
                </c:pt>
                <c:pt idx="28">
                  <c:v>10730183310.57016</c:v>
                </c:pt>
                <c:pt idx="29">
                  <c:v>10687193781.966103</c:v>
                </c:pt>
                <c:pt idx="30">
                  <c:v>10644204457.364353</c:v>
                </c:pt>
                <c:pt idx="31">
                  <c:v>10601215338.325586</c:v>
                </c:pt>
                <c:pt idx="32">
                  <c:v>10558226426.426441</c:v>
                </c:pt>
                <c:pt idx="33">
                  <c:v>10515237723.259706</c:v>
                </c:pt>
                <c:pt idx="34">
                  <c:v>10472249230.434561</c:v>
                </c:pt>
                <c:pt idx="35">
                  <c:v>10429260949.576738</c:v>
                </c:pt>
                <c:pt idx="36">
                  <c:v>10393501383.763836</c:v>
                </c:pt>
                <c:pt idx="37">
                  <c:v>10393123155.452436</c:v>
                </c:pt>
                <c:pt idx="38">
                  <c:v>10392740336.134453</c:v>
                </c:pt>
                <c:pt idx="39">
                  <c:v>10392352841.709724</c:v>
                </c:pt>
                <c:pt idx="40">
                  <c:v>10391960586.011341</c:v>
                </c:pt>
                <c:pt idx="41">
                  <c:v>10391563480.741796</c:v>
                </c:pt>
                <c:pt idx="42">
                  <c:v>10391161435.406696</c:v>
                </c:pt>
                <c:pt idx="43">
                  <c:v>10390754357.246029</c:v>
                </c:pt>
                <c:pt idx="44">
                  <c:v>10390342151.16279</c:v>
                </c:pt>
                <c:pt idx="45">
                  <c:v>10389924719.648952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E86-BE01-564BB9918A4F}"/>
            </c:ext>
          </c:extLst>
        </c:ser>
        <c:ser>
          <c:idx val="4"/>
          <c:order val="1"/>
          <c:tx>
            <c:strRef>
              <c:f>Foglio1!$H$2</c:f>
              <c:strCache>
                <c:ptCount val="1"/>
                <c:pt idx="0">
                  <c:v>scen1 - tanta acqua</c:v>
                </c:pt>
              </c:strCache>
            </c:strRef>
          </c:tx>
          <c:val>
            <c:numRef>
              <c:f>Foglio1!$H$8:$H$53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8920794955.2250004</c:v>
                </c:pt>
                <c:pt idx="10">
                  <c:v>8849093457.25</c:v>
                </c:pt>
                <c:pt idx="11">
                  <c:v>8777679561.4500008</c:v>
                </c:pt>
                <c:pt idx="12">
                  <c:v>8706553267.8250008</c:v>
                </c:pt>
                <c:pt idx="13">
                  <c:v>8635714576.3750019</c:v>
                </c:pt>
                <c:pt idx="14">
                  <c:v>8565163487.1000013</c:v>
                </c:pt>
                <c:pt idx="15">
                  <c:v>8494900000.0000019</c:v>
                </c:pt>
                <c:pt idx="16">
                  <c:v>8441814666.6666679</c:v>
                </c:pt>
                <c:pt idx="17">
                  <c:v>8388888000.0000019</c:v>
                </c:pt>
                <c:pt idx="18">
                  <c:v>8336120000.0000019</c:v>
                </c:pt>
                <c:pt idx="19">
                  <c:v>8283510666.6666689</c:v>
                </c:pt>
                <c:pt idx="20">
                  <c:v>8231060000.0000029</c:v>
                </c:pt>
                <c:pt idx="21">
                  <c:v>8178768000.0000029</c:v>
                </c:pt>
                <c:pt idx="22">
                  <c:v>8126634666.6666698</c:v>
                </c:pt>
                <c:pt idx="23">
                  <c:v>8074660000.0000029</c:v>
                </c:pt>
                <c:pt idx="24">
                  <c:v>8022844000.0000038</c:v>
                </c:pt>
                <c:pt idx="25">
                  <c:v>7971186666.6666698</c:v>
                </c:pt>
                <c:pt idx="26">
                  <c:v>7919688000.0000038</c:v>
                </c:pt>
                <c:pt idx="27">
                  <c:v>7868348000.0000038</c:v>
                </c:pt>
                <c:pt idx="28">
                  <c:v>7817166666.6666708</c:v>
                </c:pt>
                <c:pt idx="29">
                  <c:v>7766144000.0000048</c:v>
                </c:pt>
                <c:pt idx="30">
                  <c:v>7715280000.0000048</c:v>
                </c:pt>
                <c:pt idx="31">
                  <c:v>7664574666.6666718</c:v>
                </c:pt>
                <c:pt idx="32">
                  <c:v>7614028000.0000048</c:v>
                </c:pt>
                <c:pt idx="33">
                  <c:v>7563640000.0000048</c:v>
                </c:pt>
                <c:pt idx="34">
                  <c:v>7513410666.6666718</c:v>
                </c:pt>
                <c:pt idx="35">
                  <c:v>7463339999.999999</c:v>
                </c:pt>
                <c:pt idx="36">
                  <c:v>7418587499.999999</c:v>
                </c:pt>
                <c:pt idx="37">
                  <c:v>7373834999.999999</c:v>
                </c:pt>
                <c:pt idx="38">
                  <c:v>7329082499.999999</c:v>
                </c:pt>
                <c:pt idx="39">
                  <c:v>7284329999.999999</c:v>
                </c:pt>
                <c:pt idx="40">
                  <c:v>7239577499.999999</c:v>
                </c:pt>
                <c:pt idx="41">
                  <c:v>7194824999.999999</c:v>
                </c:pt>
                <c:pt idx="42">
                  <c:v>7150072499.999999</c:v>
                </c:pt>
                <c:pt idx="43">
                  <c:v>7105319999.999999</c:v>
                </c:pt>
                <c:pt idx="44">
                  <c:v>7060567499.999999</c:v>
                </c:pt>
                <c:pt idx="45">
                  <c:v>7015814999.999999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1-4E86-BE01-564BB9918A4F}"/>
            </c:ext>
          </c:extLst>
        </c:ser>
        <c:ser>
          <c:idx val="0"/>
          <c:order val="2"/>
          <c:spPr>
            <a:ln w="25400">
              <a:noFill/>
            </a:ln>
          </c:spPr>
          <c:val>
            <c:numRef>
              <c:f>Foglio1!$H$2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1-4E86-BE01-564BB9918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76159"/>
        <c:axId val="1092176639"/>
      </c:areaChart>
      <c:catAx>
        <c:axId val="1092176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639"/>
        <c:crosses val="autoZero"/>
        <c:auto val="1"/>
        <c:lblAlgn val="ctr"/>
        <c:lblOffset val="100"/>
        <c:noMultiLvlLbl val="0"/>
      </c:catAx>
      <c:valAx>
        <c:axId val="10921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15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scen2 - tot acqua</a:t>
            </a:r>
            <a:r>
              <a:rPr lang="it-IT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Foglio1!$J$1</c:f>
              <c:strCache>
                <c:ptCount val="1"/>
                <c:pt idx="0">
                  <c:v>acqua per uso agricolo [m3]</c:v>
                </c:pt>
              </c:strCache>
            </c:strRef>
          </c:tx>
          <c:spPr>
            <a:ln w="25400">
              <a:noFill/>
            </a:ln>
          </c:spPr>
          <c:val>
            <c:numRef>
              <c:f>Foglio1!$L$8:$L$53</c:f>
              <c:numCache>
                <c:formatCode>#,##0</c:formatCode>
                <c:ptCount val="46"/>
                <c:pt idx="0">
                  <c:v>11620474116.338558</c:v>
                </c:pt>
                <c:pt idx="1">
                  <c:v>11593145431.581474</c:v>
                </c:pt>
                <c:pt idx="2">
                  <c:v>11603425014.799585</c:v>
                </c:pt>
                <c:pt idx="3">
                  <c:v>11597775789.39698</c:v>
                </c:pt>
                <c:pt idx="4">
                  <c:v>11489822385.080423</c:v>
                </c:pt>
                <c:pt idx="5">
                  <c:v>11583974380.92219</c:v>
                </c:pt>
                <c:pt idx="6">
                  <c:v>11539053529.885101</c:v>
                </c:pt>
                <c:pt idx="7">
                  <c:v>11577581524.227419</c:v>
                </c:pt>
                <c:pt idx="8">
                  <c:v>11568054988.877459</c:v>
                </c:pt>
                <c:pt idx="9">
                  <c:v>11524995502.127863</c:v>
                </c:pt>
                <c:pt idx="10">
                  <c:v>11481935756.444435</c:v>
                </c:pt>
                <c:pt idx="11">
                  <c:v>11438875748.44412</c:v>
                </c:pt>
                <c:pt idx="12">
                  <c:v>11395815474.684687</c:v>
                </c:pt>
                <c:pt idx="13">
                  <c:v>11352754931.663395</c:v>
                </c:pt>
                <c:pt idx="14">
                  <c:v>11309694115.815689</c:v>
                </c:pt>
                <c:pt idx="15">
                  <c:v>11266633023.513813</c:v>
                </c:pt>
                <c:pt idx="16">
                  <c:v>11246073018.843409</c:v>
                </c:pt>
                <c:pt idx="17">
                  <c:v>11203081158.400755</c:v>
                </c:pt>
                <c:pt idx="18">
                  <c:v>11160089484.406837</c:v>
                </c:pt>
                <c:pt idx="19">
                  <c:v>11117097998.245687</c:v>
                </c:pt>
                <c:pt idx="20">
                  <c:v>11074106701.315069</c:v>
                </c:pt>
                <c:pt idx="21">
                  <c:v>11031115595.026651</c:v>
                </c:pt>
                <c:pt idx="22">
                  <c:v>10988124680.806171</c:v>
                </c:pt>
                <c:pt idx="23">
                  <c:v>10945133960.093624</c:v>
                </c:pt>
                <c:pt idx="24">
                  <c:v>10902143434.343443</c:v>
                </c:pt>
                <c:pt idx="25">
                  <c:v>10859153105.02466</c:v>
                </c:pt>
                <c:pt idx="26">
                  <c:v>10816162973.621113</c:v>
                </c:pt>
                <c:pt idx="27">
                  <c:v>10773173041.631617</c:v>
                </c:pt>
                <c:pt idx="28">
                  <c:v>10730183310.57016</c:v>
                </c:pt>
                <c:pt idx="29">
                  <c:v>10687193781.966103</c:v>
                </c:pt>
                <c:pt idx="30">
                  <c:v>10644204457.364353</c:v>
                </c:pt>
                <c:pt idx="31">
                  <c:v>10601215338.325586</c:v>
                </c:pt>
                <c:pt idx="32">
                  <c:v>10558226426.426441</c:v>
                </c:pt>
                <c:pt idx="33">
                  <c:v>10515237723.259706</c:v>
                </c:pt>
                <c:pt idx="34">
                  <c:v>10472249230.434561</c:v>
                </c:pt>
                <c:pt idx="35">
                  <c:v>10429260949.576738</c:v>
                </c:pt>
                <c:pt idx="36">
                  <c:v>10393501383.763836</c:v>
                </c:pt>
                <c:pt idx="37">
                  <c:v>10393123155.452436</c:v>
                </c:pt>
                <c:pt idx="38">
                  <c:v>10392740336.134453</c:v>
                </c:pt>
                <c:pt idx="39">
                  <c:v>10392352841.709724</c:v>
                </c:pt>
                <c:pt idx="40">
                  <c:v>10391960586.011341</c:v>
                </c:pt>
                <c:pt idx="41">
                  <c:v>10391563480.741796</c:v>
                </c:pt>
                <c:pt idx="42">
                  <c:v>10391161435.406696</c:v>
                </c:pt>
                <c:pt idx="43">
                  <c:v>10390754357.246029</c:v>
                </c:pt>
                <c:pt idx="44">
                  <c:v>10390342151.16279</c:v>
                </c:pt>
                <c:pt idx="45">
                  <c:v>10389924719.648952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A-4BAA-A820-38850F3594D0}"/>
            </c:ext>
          </c:extLst>
        </c:ser>
        <c:ser>
          <c:idx val="4"/>
          <c:order val="1"/>
          <c:tx>
            <c:strRef>
              <c:f>Foglio1!$G$2</c:f>
              <c:strCache>
                <c:ptCount val="1"/>
                <c:pt idx="0">
                  <c:v>scen2 - tot acqua</c:v>
                </c:pt>
              </c:strCache>
            </c:strRef>
          </c:tx>
          <c:val>
            <c:numRef>
              <c:f>Foglio1!$G$8:$G$53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8817405029</c:v>
                </c:pt>
                <c:pt idx="10">
                  <c:v>8643210246.8749981</c:v>
                </c:pt>
                <c:pt idx="11">
                  <c:v>8470199708.9999981</c:v>
                </c:pt>
                <c:pt idx="12">
                  <c:v>8298373415.3749981</c:v>
                </c:pt>
                <c:pt idx="13">
                  <c:v>8127731365.9999971</c:v>
                </c:pt>
                <c:pt idx="14">
                  <c:v>7958273560.8749971</c:v>
                </c:pt>
                <c:pt idx="15">
                  <c:v>7789999999.9999962</c:v>
                </c:pt>
                <c:pt idx="16">
                  <c:v>7638193333.3333292</c:v>
                </c:pt>
                <c:pt idx="17">
                  <c:v>7487039999.9999952</c:v>
                </c:pt>
                <c:pt idx="18">
                  <c:v>7336539999.9999943</c:v>
                </c:pt>
                <c:pt idx="19">
                  <c:v>7186693333.3333282</c:v>
                </c:pt>
                <c:pt idx="20">
                  <c:v>7037499999.9999952</c:v>
                </c:pt>
                <c:pt idx="21">
                  <c:v>6888959999.9999952</c:v>
                </c:pt>
                <c:pt idx="22">
                  <c:v>6741073333.3333292</c:v>
                </c:pt>
                <c:pt idx="23">
                  <c:v>6593839999.9999962</c:v>
                </c:pt>
                <c:pt idx="24">
                  <c:v>6447259999.9999962</c:v>
                </c:pt>
                <c:pt idx="25">
                  <c:v>6301333333.3333302</c:v>
                </c:pt>
                <c:pt idx="26">
                  <c:v>6156059999.9999971</c:v>
                </c:pt>
                <c:pt idx="27">
                  <c:v>6011439999.9999971</c:v>
                </c:pt>
                <c:pt idx="28">
                  <c:v>5867473333.3333311</c:v>
                </c:pt>
                <c:pt idx="29">
                  <c:v>5724159999.9999981</c:v>
                </c:pt>
                <c:pt idx="30">
                  <c:v>5581499999.9999981</c:v>
                </c:pt>
                <c:pt idx="31">
                  <c:v>5439493333.3333311</c:v>
                </c:pt>
                <c:pt idx="32">
                  <c:v>5298139999.9999981</c:v>
                </c:pt>
                <c:pt idx="33">
                  <c:v>5157439999.999999</c:v>
                </c:pt>
                <c:pt idx="34">
                  <c:v>5017393333.3333321</c:v>
                </c:pt>
                <c:pt idx="35">
                  <c:v>4878000000</c:v>
                </c:pt>
                <c:pt idx="36">
                  <c:v>4848750000</c:v>
                </c:pt>
                <c:pt idx="37">
                  <c:v>4819500000</c:v>
                </c:pt>
                <c:pt idx="38">
                  <c:v>4790250000</c:v>
                </c:pt>
                <c:pt idx="39">
                  <c:v>4761000000</c:v>
                </c:pt>
                <c:pt idx="40">
                  <c:v>4731750000</c:v>
                </c:pt>
                <c:pt idx="41">
                  <c:v>4702500000</c:v>
                </c:pt>
                <c:pt idx="42">
                  <c:v>4673250000</c:v>
                </c:pt>
                <c:pt idx="43">
                  <c:v>4644000000</c:v>
                </c:pt>
                <c:pt idx="44">
                  <c:v>4614750000</c:v>
                </c:pt>
                <c:pt idx="45">
                  <c:v>4585500000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CA-4BAA-A820-38850F35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76159"/>
        <c:axId val="1092176639"/>
      </c:areaChart>
      <c:catAx>
        <c:axId val="1092176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639"/>
        <c:crosses val="autoZero"/>
        <c:auto val="1"/>
        <c:lblAlgn val="ctr"/>
        <c:lblOffset val="100"/>
        <c:noMultiLvlLbl val="0"/>
      </c:catAx>
      <c:valAx>
        <c:axId val="10921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15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scen3 - no acqua</a:t>
            </a:r>
            <a:r>
              <a:rPr lang="it-IT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Foglio1!$J$1</c:f>
              <c:strCache>
                <c:ptCount val="1"/>
                <c:pt idx="0">
                  <c:v>acqua per uso agricolo [m3]</c:v>
                </c:pt>
              </c:strCache>
            </c:strRef>
          </c:tx>
          <c:spPr>
            <a:ln w="25400">
              <a:noFill/>
            </a:ln>
          </c:spPr>
          <c:val>
            <c:numRef>
              <c:f>Foglio1!$L$8:$L$53</c:f>
              <c:numCache>
                <c:formatCode>#,##0</c:formatCode>
                <c:ptCount val="46"/>
                <c:pt idx="0">
                  <c:v>11620474116.338558</c:v>
                </c:pt>
                <c:pt idx="1">
                  <c:v>11593145431.581474</c:v>
                </c:pt>
                <c:pt idx="2">
                  <c:v>11603425014.799585</c:v>
                </c:pt>
                <c:pt idx="3">
                  <c:v>11597775789.39698</c:v>
                </c:pt>
                <c:pt idx="4">
                  <c:v>11489822385.080423</c:v>
                </c:pt>
                <c:pt idx="5">
                  <c:v>11583974380.92219</c:v>
                </c:pt>
                <c:pt idx="6">
                  <c:v>11539053529.885101</c:v>
                </c:pt>
                <c:pt idx="7">
                  <c:v>11577581524.227419</c:v>
                </c:pt>
                <c:pt idx="8">
                  <c:v>11568054988.877459</c:v>
                </c:pt>
                <c:pt idx="9">
                  <c:v>11524995502.127863</c:v>
                </c:pt>
                <c:pt idx="10">
                  <c:v>11481935756.444435</c:v>
                </c:pt>
                <c:pt idx="11">
                  <c:v>11438875748.44412</c:v>
                </c:pt>
                <c:pt idx="12">
                  <c:v>11395815474.684687</c:v>
                </c:pt>
                <c:pt idx="13">
                  <c:v>11352754931.663395</c:v>
                </c:pt>
                <c:pt idx="14">
                  <c:v>11309694115.815689</c:v>
                </c:pt>
                <c:pt idx="15">
                  <c:v>11266633023.513813</c:v>
                </c:pt>
                <c:pt idx="16">
                  <c:v>11246073018.843409</c:v>
                </c:pt>
                <c:pt idx="17">
                  <c:v>11203081158.400755</c:v>
                </c:pt>
                <c:pt idx="18">
                  <c:v>11160089484.406837</c:v>
                </c:pt>
                <c:pt idx="19">
                  <c:v>11117097998.245687</c:v>
                </c:pt>
                <c:pt idx="20">
                  <c:v>11074106701.315069</c:v>
                </c:pt>
                <c:pt idx="21">
                  <c:v>11031115595.026651</c:v>
                </c:pt>
                <c:pt idx="22">
                  <c:v>10988124680.806171</c:v>
                </c:pt>
                <c:pt idx="23">
                  <c:v>10945133960.093624</c:v>
                </c:pt>
                <c:pt idx="24">
                  <c:v>10902143434.343443</c:v>
                </c:pt>
                <c:pt idx="25">
                  <c:v>10859153105.02466</c:v>
                </c:pt>
                <c:pt idx="26">
                  <c:v>10816162973.621113</c:v>
                </c:pt>
                <c:pt idx="27">
                  <c:v>10773173041.631617</c:v>
                </c:pt>
                <c:pt idx="28">
                  <c:v>10730183310.57016</c:v>
                </c:pt>
                <c:pt idx="29">
                  <c:v>10687193781.966103</c:v>
                </c:pt>
                <c:pt idx="30">
                  <c:v>10644204457.364353</c:v>
                </c:pt>
                <c:pt idx="31">
                  <c:v>10601215338.325586</c:v>
                </c:pt>
                <c:pt idx="32">
                  <c:v>10558226426.426441</c:v>
                </c:pt>
                <c:pt idx="33">
                  <c:v>10515237723.259706</c:v>
                </c:pt>
                <c:pt idx="34">
                  <c:v>10472249230.434561</c:v>
                </c:pt>
                <c:pt idx="35">
                  <c:v>10429260949.576738</c:v>
                </c:pt>
                <c:pt idx="36">
                  <c:v>10393501383.763836</c:v>
                </c:pt>
                <c:pt idx="37">
                  <c:v>10393123155.452436</c:v>
                </c:pt>
                <c:pt idx="38">
                  <c:v>10392740336.134453</c:v>
                </c:pt>
                <c:pt idx="39">
                  <c:v>10392352841.709724</c:v>
                </c:pt>
                <c:pt idx="40">
                  <c:v>10391960586.011341</c:v>
                </c:pt>
                <c:pt idx="41">
                  <c:v>10391563480.741796</c:v>
                </c:pt>
                <c:pt idx="42">
                  <c:v>10391161435.406696</c:v>
                </c:pt>
                <c:pt idx="43">
                  <c:v>10390754357.246029</c:v>
                </c:pt>
                <c:pt idx="44">
                  <c:v>10390342151.16279</c:v>
                </c:pt>
                <c:pt idx="45">
                  <c:v>10389924719.648952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0-4E4B-BB95-25F1782A5772}"/>
            </c:ext>
          </c:extLst>
        </c:ser>
        <c:ser>
          <c:idx val="4"/>
          <c:order val="1"/>
          <c:tx>
            <c:strRef>
              <c:f>Foglio1!$F$2</c:f>
              <c:strCache>
                <c:ptCount val="1"/>
                <c:pt idx="0">
                  <c:v>scen3 - no acqua</c:v>
                </c:pt>
              </c:strCache>
            </c:strRef>
          </c:tx>
          <c:spPr>
            <a:ln w="25400">
              <a:noFill/>
            </a:ln>
          </c:spPr>
          <c:val>
            <c:numRef>
              <c:f>Foglio1!$F$8:$F$53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8719867362.75</c:v>
                </c:pt>
                <c:pt idx="10">
                  <c:v>8448980803.125</c:v>
                </c:pt>
                <c:pt idx="11">
                  <c:v>8180124376.5</c:v>
                </c:pt>
                <c:pt idx="12">
                  <c:v>7913298082.875</c:v>
                </c:pt>
                <c:pt idx="13">
                  <c:v>7648501922.25</c:v>
                </c:pt>
                <c:pt idx="14">
                  <c:v>7385735894.625</c:v>
                </c:pt>
                <c:pt idx="15">
                  <c:v>7125000000</c:v>
                </c:pt>
                <c:pt idx="16">
                  <c:v>6880060000</c:v>
                </c:pt>
                <c:pt idx="17">
                  <c:v>6636240000</c:v>
                </c:pt>
                <c:pt idx="18">
                  <c:v>6393540000</c:v>
                </c:pt>
                <c:pt idx="19">
                  <c:v>6151960000</c:v>
                </c:pt>
                <c:pt idx="20">
                  <c:v>5911500000</c:v>
                </c:pt>
                <c:pt idx="21">
                  <c:v>5672160000</c:v>
                </c:pt>
                <c:pt idx="22">
                  <c:v>5433940000</c:v>
                </c:pt>
                <c:pt idx="23">
                  <c:v>5196840000</c:v>
                </c:pt>
                <c:pt idx="24">
                  <c:v>4960860000</c:v>
                </c:pt>
                <c:pt idx="25">
                  <c:v>4726000000</c:v>
                </c:pt>
                <c:pt idx="26">
                  <c:v>4492260000</c:v>
                </c:pt>
                <c:pt idx="27">
                  <c:v>4259640000</c:v>
                </c:pt>
                <c:pt idx="28">
                  <c:v>4028140000</c:v>
                </c:pt>
                <c:pt idx="29">
                  <c:v>3797760000</c:v>
                </c:pt>
                <c:pt idx="30">
                  <c:v>3568500000</c:v>
                </c:pt>
                <c:pt idx="31">
                  <c:v>3340360000</c:v>
                </c:pt>
                <c:pt idx="32">
                  <c:v>3113340000</c:v>
                </c:pt>
                <c:pt idx="33">
                  <c:v>2887440000</c:v>
                </c:pt>
                <c:pt idx="34">
                  <c:v>2662660000</c:v>
                </c:pt>
                <c:pt idx="35">
                  <c:v>2439000000</c:v>
                </c:pt>
                <c:pt idx="36">
                  <c:v>2424375000</c:v>
                </c:pt>
                <c:pt idx="37">
                  <c:v>2409750000</c:v>
                </c:pt>
                <c:pt idx="38">
                  <c:v>2395125000</c:v>
                </c:pt>
                <c:pt idx="39">
                  <c:v>2380500000</c:v>
                </c:pt>
                <c:pt idx="40">
                  <c:v>2365875000</c:v>
                </c:pt>
                <c:pt idx="41">
                  <c:v>2351250000</c:v>
                </c:pt>
                <c:pt idx="42">
                  <c:v>2336625000</c:v>
                </c:pt>
                <c:pt idx="43">
                  <c:v>2322000000</c:v>
                </c:pt>
                <c:pt idx="44">
                  <c:v>2307375000</c:v>
                </c:pt>
                <c:pt idx="45">
                  <c:v>2292750000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0-4E4B-BB95-25F1782A5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76159"/>
        <c:axId val="1092176639"/>
      </c:areaChart>
      <c:catAx>
        <c:axId val="1092176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639"/>
        <c:crosses val="autoZero"/>
        <c:auto val="1"/>
        <c:lblAlgn val="ctr"/>
        <c:lblOffset val="100"/>
        <c:noMultiLvlLbl val="0"/>
      </c:catAx>
      <c:valAx>
        <c:axId val="10921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15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Low 2.6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Foglio4!$B$5:$B$40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Foglio4!$C$5:$C$40</c:f>
              <c:numCache>
                <c:formatCode>General</c:formatCode>
                <c:ptCount val="36"/>
                <c:pt idx="0">
                  <c:v>26.422202752338556</c:v>
                </c:pt>
                <c:pt idx="1">
                  <c:v>26.374974734581475</c:v>
                </c:pt>
                <c:pt idx="2">
                  <c:v>26.373610099799585</c:v>
                </c:pt>
                <c:pt idx="3">
                  <c:v>26.351823658396981</c:v>
                </c:pt>
                <c:pt idx="4">
                  <c:v>26.141773354080421</c:v>
                </c:pt>
                <c:pt idx="5">
                  <c:v>26.209122044922189</c:v>
                </c:pt>
                <c:pt idx="6">
                  <c:v>26.102194118885102</c:v>
                </c:pt>
                <c:pt idx="7">
                  <c:v>26.109191873227417</c:v>
                </c:pt>
                <c:pt idx="8">
                  <c:v>26.060839044252457</c:v>
                </c:pt>
                <c:pt idx="9">
                  <c:v>25.744862864877863</c:v>
                </c:pt>
                <c:pt idx="10">
                  <c:v>25.430916559569436</c:v>
                </c:pt>
                <c:pt idx="11">
                  <c:v>25.119000124944122</c:v>
                </c:pt>
                <c:pt idx="12">
                  <c:v>24.809113557559687</c:v>
                </c:pt>
                <c:pt idx="13">
                  <c:v>24.501256853913397</c:v>
                </c:pt>
                <c:pt idx="14">
                  <c:v>24.195430010440688</c:v>
                </c:pt>
                <c:pt idx="15">
                  <c:v>23.891633023513812</c:v>
                </c:pt>
                <c:pt idx="16">
                  <c:v>23.626133018843408</c:v>
                </c:pt>
                <c:pt idx="17">
                  <c:v>23.339321158400757</c:v>
                </c:pt>
                <c:pt idx="18">
                  <c:v>23.053629484406837</c:v>
                </c:pt>
                <c:pt idx="19">
                  <c:v>22.769057998245685</c:v>
                </c:pt>
                <c:pt idx="20">
                  <c:v>22.485606701315071</c:v>
                </c:pt>
                <c:pt idx="21">
                  <c:v>22.203275595026653</c:v>
                </c:pt>
                <c:pt idx="22">
                  <c:v>21.922064680806173</c:v>
                </c:pt>
                <c:pt idx="23">
                  <c:v>21.641973960093623</c:v>
                </c:pt>
                <c:pt idx="24">
                  <c:v>21.363003434343444</c:v>
                </c:pt>
                <c:pt idx="25">
                  <c:v>21.085153105024659</c:v>
                </c:pt>
                <c:pt idx="26">
                  <c:v>20.808422973621113</c:v>
                </c:pt>
                <c:pt idx="27">
                  <c:v>20.53281304163162</c:v>
                </c:pt>
                <c:pt idx="28">
                  <c:v>20.258323310570162</c:v>
                </c:pt>
                <c:pt idx="29">
                  <c:v>19.984953781966105</c:v>
                </c:pt>
                <c:pt idx="30">
                  <c:v>19.712704457364353</c:v>
                </c:pt>
                <c:pt idx="31">
                  <c:v>19.441575338325585</c:v>
                </c:pt>
                <c:pt idx="32">
                  <c:v>19.171566426426445</c:v>
                </c:pt>
                <c:pt idx="33">
                  <c:v>18.902677723259707</c:v>
                </c:pt>
                <c:pt idx="34">
                  <c:v>18.634909230434559</c:v>
                </c:pt>
                <c:pt idx="35">
                  <c:v>18.368260949576737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F-4A45-A4EA-1B5316D43866}"/>
            </c:ext>
          </c:extLst>
        </c:ser>
        <c:ser>
          <c:idx val="1"/>
          <c:order val="1"/>
          <c:tx>
            <c:v>Low 4.5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Foglio4!$B$5:$B$40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Foglio4!$D$5:$D$40</c:f>
              <c:numCache>
                <c:formatCode>General</c:formatCode>
                <c:ptCount val="36"/>
                <c:pt idx="0">
                  <c:v>26.422202752338556</c:v>
                </c:pt>
                <c:pt idx="1">
                  <c:v>26.374974734581475</c:v>
                </c:pt>
                <c:pt idx="2">
                  <c:v>26.373610099799585</c:v>
                </c:pt>
                <c:pt idx="3">
                  <c:v>26.351823658396981</c:v>
                </c:pt>
                <c:pt idx="4">
                  <c:v>26.141773354080421</c:v>
                </c:pt>
                <c:pt idx="5">
                  <c:v>26.209122044922189</c:v>
                </c:pt>
                <c:pt idx="6">
                  <c:v>26.102194118885102</c:v>
                </c:pt>
                <c:pt idx="7">
                  <c:v>26.31259605446909</c:v>
                </c:pt>
                <c:pt idx="8">
                  <c:v>26.192392507051611</c:v>
                </c:pt>
                <c:pt idx="9">
                  <c:v>25.923291242972951</c:v>
                </c:pt>
                <c:pt idx="10">
                  <c:v>25.619840945808377</c:v>
                </c:pt>
                <c:pt idx="11">
                  <c:v>25.185402263942585</c:v>
                </c:pt>
                <c:pt idx="12">
                  <c:v>25.050704707568663</c:v>
                </c:pt>
                <c:pt idx="13">
                  <c:v>24.813819974299413</c:v>
                </c:pt>
                <c:pt idx="14">
                  <c:v>24.384956807415712</c:v>
                </c:pt>
                <c:pt idx="15">
                  <c:v>24.250014458585568</c:v>
                </c:pt>
                <c:pt idx="16">
                  <c:v>23.783602367486406</c:v>
                </c:pt>
                <c:pt idx="17">
                  <c:v>23.527571120139662</c:v>
                </c:pt>
                <c:pt idx="18">
                  <c:v>23.380655126222614</c:v>
                </c:pt>
                <c:pt idx="19">
                  <c:v>22.907666588632473</c:v>
                </c:pt>
                <c:pt idx="20">
                  <c:v>22.782297530627972</c:v>
                </c:pt>
                <c:pt idx="21">
                  <c:v>22.42777237126376</c:v>
                </c:pt>
                <c:pt idx="22">
                  <c:v>22.100813556253151</c:v>
                </c:pt>
                <c:pt idx="23">
                  <c:v>21.74203964597001</c:v>
                </c:pt>
                <c:pt idx="24">
                  <c:v>21.810572593080515</c:v>
                </c:pt>
                <c:pt idx="25">
                  <c:v>21.327999450521297</c:v>
                </c:pt>
                <c:pt idx="26">
                  <c:v>21.153911933184673</c:v>
                </c:pt>
                <c:pt idx="27">
                  <c:v>20.618537247830901</c:v>
                </c:pt>
                <c:pt idx="28">
                  <c:v>20.680427451217334</c:v>
                </c:pt>
                <c:pt idx="29">
                  <c:v>20.299598652469477</c:v>
                </c:pt>
                <c:pt idx="30">
                  <c:v>20.151219692994545</c:v>
                </c:pt>
                <c:pt idx="31">
                  <c:v>19.697943966045031</c:v>
                </c:pt>
                <c:pt idx="32">
                  <c:v>19.688110892329703</c:v>
                </c:pt>
                <c:pt idx="33">
                  <c:v>19.251333943745351</c:v>
                </c:pt>
                <c:pt idx="34">
                  <c:v>19.065742358259815</c:v>
                </c:pt>
                <c:pt idx="35">
                  <c:v>18.592862669552396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F-4A45-A4EA-1B5316D43866}"/>
            </c:ext>
          </c:extLst>
        </c:ser>
        <c:ser>
          <c:idx val="2"/>
          <c:order val="2"/>
          <c:tx>
            <c:v>Low 8.5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Foglio4!$B$5:$B$40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Foglio4!$E$5:$E$40</c:f>
              <c:numCache>
                <c:formatCode>General</c:formatCode>
                <c:ptCount val="36"/>
                <c:pt idx="0">
                  <c:v>26.422202752338556</c:v>
                </c:pt>
                <c:pt idx="1">
                  <c:v>26.374974734581475</c:v>
                </c:pt>
                <c:pt idx="2">
                  <c:v>26.373610099799585</c:v>
                </c:pt>
                <c:pt idx="3">
                  <c:v>26.351823658396981</c:v>
                </c:pt>
                <c:pt idx="4">
                  <c:v>26.141773354080421</c:v>
                </c:pt>
                <c:pt idx="5">
                  <c:v>26.209122044922189</c:v>
                </c:pt>
                <c:pt idx="6">
                  <c:v>26.102194118885102</c:v>
                </c:pt>
                <c:pt idx="7">
                  <c:v>26.395524729615676</c:v>
                </c:pt>
                <c:pt idx="8">
                  <c:v>26.25590008359741</c:v>
                </c:pt>
                <c:pt idx="9">
                  <c:v>26.202158547962334</c:v>
                </c:pt>
                <c:pt idx="10">
                  <c:v>25.779585438462107</c:v>
                </c:pt>
                <c:pt idx="11">
                  <c:v>25.480641966755961</c:v>
                </c:pt>
                <c:pt idx="12">
                  <c:v>25.324048877960131</c:v>
                </c:pt>
                <c:pt idx="13">
                  <c:v>25.03136517612856</c:v>
                </c:pt>
                <c:pt idx="14">
                  <c:v>24.829611092521912</c:v>
                </c:pt>
                <c:pt idx="15">
                  <c:v>24.807876314609786</c:v>
                </c:pt>
                <c:pt idx="16">
                  <c:v>24.066745906948313</c:v>
                </c:pt>
                <c:pt idx="17">
                  <c:v>23.806853697394892</c:v>
                </c:pt>
                <c:pt idx="18">
                  <c:v>23.878986809928673</c:v>
                </c:pt>
                <c:pt idx="19">
                  <c:v>23.385614221472903</c:v>
                </c:pt>
                <c:pt idx="20">
                  <c:v>23.34850973725802</c:v>
                </c:pt>
                <c:pt idx="21">
                  <c:v>23.051793179191673</c:v>
                </c:pt>
                <c:pt idx="22">
                  <c:v>22.692469366404964</c:v>
                </c:pt>
                <c:pt idx="23">
                  <c:v>22.386224785426911</c:v>
                </c:pt>
                <c:pt idx="24">
                  <c:v>22.436831866539258</c:v>
                </c:pt>
                <c:pt idx="25">
                  <c:v>22.089789749398822</c:v>
                </c:pt>
                <c:pt idx="26">
                  <c:v>21.788030171523346</c:v>
                </c:pt>
                <c:pt idx="27">
                  <c:v>21.443570044776894</c:v>
                </c:pt>
                <c:pt idx="28">
                  <c:v>21.605746752621492</c:v>
                </c:pt>
                <c:pt idx="29">
                  <c:v>21.080491410412332</c:v>
                </c:pt>
                <c:pt idx="30">
                  <c:v>21.08129159984399</c:v>
                </c:pt>
                <c:pt idx="31">
                  <c:v>20.781992625371018</c:v>
                </c:pt>
                <c:pt idx="32">
                  <c:v>20.371829664979948</c:v>
                </c:pt>
                <c:pt idx="33">
                  <c:v>20.116720478883511</c:v>
                </c:pt>
                <c:pt idx="34">
                  <c:v>20.137010176090278</c:v>
                </c:pt>
                <c:pt idx="35">
                  <c:v>19.839011180807063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FF-4A45-A4EA-1B5316D43866}"/>
            </c:ext>
          </c:extLst>
        </c:ser>
        <c:ser>
          <c:idx val="3"/>
          <c:order val="3"/>
          <c:tx>
            <c:v>Medium 2.6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Foglio4!$B$5:$B$40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Foglio4!$F$5:$F$40</c:f>
              <c:numCache>
                <c:formatCode>General</c:formatCode>
                <c:ptCount val="36"/>
                <c:pt idx="0">
                  <c:v>26.422202752338556</c:v>
                </c:pt>
                <c:pt idx="1">
                  <c:v>26.374974734581475</c:v>
                </c:pt>
                <c:pt idx="2">
                  <c:v>26.373610099799585</c:v>
                </c:pt>
                <c:pt idx="3">
                  <c:v>26.351823658396981</c:v>
                </c:pt>
                <c:pt idx="4">
                  <c:v>26.141773354080421</c:v>
                </c:pt>
                <c:pt idx="5">
                  <c:v>26.209122044922189</c:v>
                </c:pt>
                <c:pt idx="6">
                  <c:v>26.102194118885102</c:v>
                </c:pt>
                <c:pt idx="7">
                  <c:v>26.109191873227417</c:v>
                </c:pt>
                <c:pt idx="8">
                  <c:v>26.060839044252457</c:v>
                </c:pt>
                <c:pt idx="9">
                  <c:v>25.842400531127865</c:v>
                </c:pt>
                <c:pt idx="10">
                  <c:v>25.625146003319436</c:v>
                </c:pt>
                <c:pt idx="11">
                  <c:v>25.409075457444118</c:v>
                </c:pt>
                <c:pt idx="12">
                  <c:v>25.194188890059685</c:v>
                </c:pt>
                <c:pt idx="13">
                  <c:v>24.98048629766339</c:v>
                </c:pt>
                <c:pt idx="14">
                  <c:v>24.767967676690688</c:v>
                </c:pt>
                <c:pt idx="15">
                  <c:v>24.556633023513811</c:v>
                </c:pt>
                <c:pt idx="16">
                  <c:v>24.384266352176738</c:v>
                </c:pt>
                <c:pt idx="17">
                  <c:v>24.19012115840075</c:v>
                </c:pt>
                <c:pt idx="18">
                  <c:v>23.996629484406832</c:v>
                </c:pt>
                <c:pt idx="19">
                  <c:v>23.803791331579014</c:v>
                </c:pt>
                <c:pt idx="20">
                  <c:v>23.611606701315061</c:v>
                </c:pt>
                <c:pt idx="21">
                  <c:v>23.420075595026645</c:v>
                </c:pt>
                <c:pt idx="22">
                  <c:v>23.229198014139499</c:v>
                </c:pt>
                <c:pt idx="23">
                  <c:v>23.038973960093621</c:v>
                </c:pt>
                <c:pt idx="24">
                  <c:v>22.84940343434344</c:v>
                </c:pt>
                <c:pt idx="25">
                  <c:v>22.660486438357992</c:v>
                </c:pt>
                <c:pt idx="26">
                  <c:v>22.472222973621108</c:v>
                </c:pt>
                <c:pt idx="27">
                  <c:v>22.284613041631616</c:v>
                </c:pt>
                <c:pt idx="28">
                  <c:v>22.097656643903491</c:v>
                </c:pt>
                <c:pt idx="29">
                  <c:v>21.911353781966099</c:v>
                </c:pt>
                <c:pt idx="30">
                  <c:v>21.725704457364351</c:v>
                </c:pt>
                <c:pt idx="31">
                  <c:v>21.540708671658919</c:v>
                </c:pt>
                <c:pt idx="32">
                  <c:v>21.35636642642644</c:v>
                </c:pt>
                <c:pt idx="33">
                  <c:v>21.172677723259707</c:v>
                </c:pt>
                <c:pt idx="34">
                  <c:v>20.989642563767891</c:v>
                </c:pt>
                <c:pt idx="35">
                  <c:v>20.807260949576737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FF-4A45-A4EA-1B5316D43866}"/>
            </c:ext>
          </c:extLst>
        </c:ser>
        <c:ser>
          <c:idx val="4"/>
          <c:order val="4"/>
          <c:tx>
            <c:v>Medium 4.5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Foglio4!$B$5:$B$40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Foglio4!$G$5:$G$40</c:f>
              <c:numCache>
                <c:formatCode>General</c:formatCode>
                <c:ptCount val="36"/>
                <c:pt idx="0">
                  <c:v>26.422202752338556</c:v>
                </c:pt>
                <c:pt idx="1">
                  <c:v>26.374974734581475</c:v>
                </c:pt>
                <c:pt idx="2">
                  <c:v>26.373610099799585</c:v>
                </c:pt>
                <c:pt idx="3">
                  <c:v>26.351823658396981</c:v>
                </c:pt>
                <c:pt idx="4">
                  <c:v>26.141773354080421</c:v>
                </c:pt>
                <c:pt idx="5">
                  <c:v>26.209122044922189</c:v>
                </c:pt>
                <c:pt idx="6">
                  <c:v>26.102194118885102</c:v>
                </c:pt>
                <c:pt idx="7">
                  <c:v>26.31259605446909</c:v>
                </c:pt>
                <c:pt idx="8">
                  <c:v>26.192392507051611</c:v>
                </c:pt>
                <c:pt idx="9">
                  <c:v>26.020828909222949</c:v>
                </c:pt>
                <c:pt idx="10">
                  <c:v>25.814070389558378</c:v>
                </c:pt>
                <c:pt idx="11">
                  <c:v>25.47547759644258</c:v>
                </c:pt>
                <c:pt idx="12">
                  <c:v>25.435780040068661</c:v>
                </c:pt>
                <c:pt idx="13">
                  <c:v>25.29304941804941</c:v>
                </c:pt>
                <c:pt idx="14">
                  <c:v>24.957494473665712</c:v>
                </c:pt>
                <c:pt idx="15">
                  <c:v>24.915014458585567</c:v>
                </c:pt>
                <c:pt idx="16">
                  <c:v>24.541735700819736</c:v>
                </c:pt>
                <c:pt idx="17">
                  <c:v>24.378371120139654</c:v>
                </c:pt>
                <c:pt idx="18">
                  <c:v>24.323655126222608</c:v>
                </c:pt>
                <c:pt idx="19">
                  <c:v>23.942399921965801</c:v>
                </c:pt>
                <c:pt idx="20">
                  <c:v>23.908297530627966</c:v>
                </c:pt>
                <c:pt idx="21">
                  <c:v>23.644572371263756</c:v>
                </c:pt>
                <c:pt idx="22">
                  <c:v>23.407946889586476</c:v>
                </c:pt>
                <c:pt idx="23">
                  <c:v>23.139039645970009</c:v>
                </c:pt>
                <c:pt idx="24">
                  <c:v>23.296972593080511</c:v>
                </c:pt>
                <c:pt idx="25">
                  <c:v>22.90333278385463</c:v>
                </c:pt>
                <c:pt idx="26">
                  <c:v>22.817711933184668</c:v>
                </c:pt>
                <c:pt idx="27">
                  <c:v>22.370337247830896</c:v>
                </c:pt>
                <c:pt idx="28">
                  <c:v>22.519760784550666</c:v>
                </c:pt>
                <c:pt idx="29">
                  <c:v>22.225998652469471</c:v>
                </c:pt>
                <c:pt idx="30">
                  <c:v>22.164219692994543</c:v>
                </c:pt>
                <c:pt idx="31">
                  <c:v>21.797077299378358</c:v>
                </c:pt>
                <c:pt idx="32">
                  <c:v>21.872910892329699</c:v>
                </c:pt>
                <c:pt idx="33">
                  <c:v>21.521333943745347</c:v>
                </c:pt>
                <c:pt idx="34">
                  <c:v>21.420475691593147</c:v>
                </c:pt>
                <c:pt idx="35">
                  <c:v>21.031862669552396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FF-4A45-A4EA-1B5316D43866}"/>
            </c:ext>
          </c:extLst>
        </c:ser>
        <c:ser>
          <c:idx val="5"/>
          <c:order val="5"/>
          <c:tx>
            <c:v>Medium 8.5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Foglio4!$B$5:$B$40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Foglio4!$H$5:$H$40</c:f>
              <c:numCache>
                <c:formatCode>General</c:formatCode>
                <c:ptCount val="36"/>
                <c:pt idx="0">
                  <c:v>26.422202752338556</c:v>
                </c:pt>
                <c:pt idx="1">
                  <c:v>26.374974734581475</c:v>
                </c:pt>
                <c:pt idx="2">
                  <c:v>26.373610099799585</c:v>
                </c:pt>
                <c:pt idx="3">
                  <c:v>26.351823658396981</c:v>
                </c:pt>
                <c:pt idx="4">
                  <c:v>26.141773354080421</c:v>
                </c:pt>
                <c:pt idx="5">
                  <c:v>26.209122044922189</c:v>
                </c:pt>
                <c:pt idx="6">
                  <c:v>26.102194118885102</c:v>
                </c:pt>
                <c:pt idx="7">
                  <c:v>26.395524729615676</c:v>
                </c:pt>
                <c:pt idx="8">
                  <c:v>26.25590008359741</c:v>
                </c:pt>
                <c:pt idx="9">
                  <c:v>26.299696214212332</c:v>
                </c:pt>
                <c:pt idx="10">
                  <c:v>25.973814882212103</c:v>
                </c:pt>
                <c:pt idx="11">
                  <c:v>25.770717299255956</c:v>
                </c:pt>
                <c:pt idx="12">
                  <c:v>25.709124210460129</c:v>
                </c:pt>
                <c:pt idx="13">
                  <c:v>25.510594619878557</c:v>
                </c:pt>
                <c:pt idx="14">
                  <c:v>25.402148758771908</c:v>
                </c:pt>
                <c:pt idx="15">
                  <c:v>25.472876314609778</c:v>
                </c:pt>
                <c:pt idx="16">
                  <c:v>24.824879240281643</c:v>
                </c:pt>
                <c:pt idx="17">
                  <c:v>24.657653697394885</c:v>
                </c:pt>
                <c:pt idx="18">
                  <c:v>24.821986809928667</c:v>
                </c:pt>
                <c:pt idx="19">
                  <c:v>24.420347554806231</c:v>
                </c:pt>
                <c:pt idx="20">
                  <c:v>24.474509737258018</c:v>
                </c:pt>
                <c:pt idx="21">
                  <c:v>24.268593179191669</c:v>
                </c:pt>
                <c:pt idx="22">
                  <c:v>23.99960269973829</c:v>
                </c:pt>
                <c:pt idx="23">
                  <c:v>23.78322478542691</c:v>
                </c:pt>
                <c:pt idx="24">
                  <c:v>23.923231866539254</c:v>
                </c:pt>
                <c:pt idx="25">
                  <c:v>23.665123082732151</c:v>
                </c:pt>
                <c:pt idx="26">
                  <c:v>23.451830171523341</c:v>
                </c:pt>
                <c:pt idx="27">
                  <c:v>23.19537004477689</c:v>
                </c:pt>
                <c:pt idx="28">
                  <c:v>23.445080085954821</c:v>
                </c:pt>
                <c:pt idx="29">
                  <c:v>23.006891410412329</c:v>
                </c:pt>
                <c:pt idx="30">
                  <c:v>23.094291599843988</c:v>
                </c:pt>
                <c:pt idx="31">
                  <c:v>22.881125958704349</c:v>
                </c:pt>
                <c:pt idx="32">
                  <c:v>22.556629664979944</c:v>
                </c:pt>
                <c:pt idx="33">
                  <c:v>22.386720478883511</c:v>
                </c:pt>
                <c:pt idx="34">
                  <c:v>22.49174350942361</c:v>
                </c:pt>
                <c:pt idx="35">
                  <c:v>22.278011180807063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FF-4A45-A4EA-1B5316D43866}"/>
            </c:ext>
          </c:extLst>
        </c:ser>
        <c:ser>
          <c:idx val="6"/>
          <c:order val="6"/>
          <c:tx>
            <c:v>High 2.6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Foglio4!$B$5:$B$40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Foglio4!$I$5:$I$40</c:f>
              <c:numCache>
                <c:formatCode>General</c:formatCode>
                <c:ptCount val="36"/>
                <c:pt idx="0">
                  <c:v>26.422202752338556</c:v>
                </c:pt>
                <c:pt idx="1">
                  <c:v>26.374974734581475</c:v>
                </c:pt>
                <c:pt idx="2">
                  <c:v>26.373610099799585</c:v>
                </c:pt>
                <c:pt idx="3">
                  <c:v>26.351823658396981</c:v>
                </c:pt>
                <c:pt idx="4">
                  <c:v>26.141773354080421</c:v>
                </c:pt>
                <c:pt idx="5">
                  <c:v>26.209122044922189</c:v>
                </c:pt>
                <c:pt idx="6">
                  <c:v>26.102194118885102</c:v>
                </c:pt>
                <c:pt idx="7">
                  <c:v>26.109191873227417</c:v>
                </c:pt>
                <c:pt idx="8">
                  <c:v>26.060839044252457</c:v>
                </c:pt>
                <c:pt idx="9">
                  <c:v>25.945790457352864</c:v>
                </c:pt>
                <c:pt idx="10">
                  <c:v>25.831029213694435</c:v>
                </c:pt>
                <c:pt idx="11">
                  <c:v>25.716555309894119</c:v>
                </c:pt>
                <c:pt idx="12">
                  <c:v>25.60236874250969</c:v>
                </c:pt>
                <c:pt idx="13">
                  <c:v>25.488469508038396</c:v>
                </c:pt>
                <c:pt idx="14">
                  <c:v>25.374857602915689</c:v>
                </c:pt>
                <c:pt idx="15">
                  <c:v>25.261533023513813</c:v>
                </c:pt>
                <c:pt idx="16">
                  <c:v>25.187887685510077</c:v>
                </c:pt>
                <c:pt idx="17">
                  <c:v>25.091969158400758</c:v>
                </c:pt>
                <c:pt idx="18">
                  <c:v>24.99620948440684</c:v>
                </c:pt>
                <c:pt idx="19">
                  <c:v>24.900608664912355</c:v>
                </c:pt>
                <c:pt idx="20">
                  <c:v>24.805166701315073</c:v>
                </c:pt>
                <c:pt idx="21">
                  <c:v>24.709883595026653</c:v>
                </c:pt>
                <c:pt idx="22">
                  <c:v>24.614759347472841</c:v>
                </c:pt>
                <c:pt idx="23">
                  <c:v>24.519793960093629</c:v>
                </c:pt>
                <c:pt idx="24">
                  <c:v>24.42498743434345</c:v>
                </c:pt>
                <c:pt idx="25">
                  <c:v>24.330339771691328</c:v>
                </c:pt>
                <c:pt idx="26">
                  <c:v>24.235850973621119</c:v>
                </c:pt>
                <c:pt idx="27">
                  <c:v>24.14152104163162</c:v>
                </c:pt>
                <c:pt idx="28">
                  <c:v>24.047349977236831</c:v>
                </c:pt>
                <c:pt idx="29">
                  <c:v>23.953337781966106</c:v>
                </c:pt>
                <c:pt idx="30">
                  <c:v>23.859484457364356</c:v>
                </c:pt>
                <c:pt idx="31">
                  <c:v>23.765790004992258</c:v>
                </c:pt>
                <c:pt idx="32">
                  <c:v>23.672254426426449</c:v>
                </c:pt>
                <c:pt idx="33">
                  <c:v>23.578877723259712</c:v>
                </c:pt>
                <c:pt idx="34">
                  <c:v>23.485659897101232</c:v>
                </c:pt>
                <c:pt idx="35">
                  <c:v>23.392600949576739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FF-4A45-A4EA-1B5316D43866}"/>
            </c:ext>
          </c:extLst>
        </c:ser>
        <c:ser>
          <c:idx val="7"/>
          <c:order val="7"/>
          <c:tx>
            <c:v>High 4.5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Foglio4!$B$5:$B$40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Foglio4!$J$5:$J$40</c:f>
              <c:numCache>
                <c:formatCode>General</c:formatCode>
                <c:ptCount val="36"/>
                <c:pt idx="0">
                  <c:v>26.422202752338556</c:v>
                </c:pt>
                <c:pt idx="1">
                  <c:v>26.374974734581475</c:v>
                </c:pt>
                <c:pt idx="2">
                  <c:v>26.373610099799585</c:v>
                </c:pt>
                <c:pt idx="3">
                  <c:v>26.351823658396981</c:v>
                </c:pt>
                <c:pt idx="4">
                  <c:v>26.141773354080421</c:v>
                </c:pt>
                <c:pt idx="5">
                  <c:v>26.209122044922189</c:v>
                </c:pt>
                <c:pt idx="6">
                  <c:v>26.102194118885102</c:v>
                </c:pt>
                <c:pt idx="7">
                  <c:v>26.31259605446909</c:v>
                </c:pt>
                <c:pt idx="8">
                  <c:v>26.192392507051611</c:v>
                </c:pt>
                <c:pt idx="9">
                  <c:v>26.124218835447952</c:v>
                </c:pt>
                <c:pt idx="10">
                  <c:v>26.01995359993338</c:v>
                </c:pt>
                <c:pt idx="11">
                  <c:v>25.782957448892585</c:v>
                </c:pt>
                <c:pt idx="12">
                  <c:v>25.843959892518662</c:v>
                </c:pt>
                <c:pt idx="13">
                  <c:v>25.801032628424416</c:v>
                </c:pt>
                <c:pt idx="14">
                  <c:v>25.564384399890713</c:v>
                </c:pt>
                <c:pt idx="15">
                  <c:v>25.619914458585569</c:v>
                </c:pt>
                <c:pt idx="16">
                  <c:v>25.345357034153075</c:v>
                </c:pt>
                <c:pt idx="17">
                  <c:v>25.280219120139662</c:v>
                </c:pt>
                <c:pt idx="18">
                  <c:v>25.323235126222613</c:v>
                </c:pt>
                <c:pt idx="19">
                  <c:v>25.039217255299143</c:v>
                </c:pt>
                <c:pt idx="20">
                  <c:v>25.101857530627974</c:v>
                </c:pt>
                <c:pt idx="21">
                  <c:v>24.934380371263764</c:v>
                </c:pt>
                <c:pt idx="22">
                  <c:v>24.793508222919819</c:v>
                </c:pt>
                <c:pt idx="23">
                  <c:v>24.619859645970013</c:v>
                </c:pt>
                <c:pt idx="24">
                  <c:v>24.872556593080517</c:v>
                </c:pt>
                <c:pt idx="25">
                  <c:v>24.573186117187969</c:v>
                </c:pt>
                <c:pt idx="26">
                  <c:v>24.581339933184676</c:v>
                </c:pt>
                <c:pt idx="27">
                  <c:v>24.227245247830908</c:v>
                </c:pt>
                <c:pt idx="28">
                  <c:v>24.469454117884005</c:v>
                </c:pt>
                <c:pt idx="29">
                  <c:v>24.267982652469478</c:v>
                </c:pt>
                <c:pt idx="30">
                  <c:v>24.297999692994548</c:v>
                </c:pt>
                <c:pt idx="31">
                  <c:v>24.022158632711701</c:v>
                </c:pt>
                <c:pt idx="32">
                  <c:v>24.188798892329707</c:v>
                </c:pt>
                <c:pt idx="33">
                  <c:v>23.927533943745352</c:v>
                </c:pt>
                <c:pt idx="34">
                  <c:v>23.916493024926488</c:v>
                </c:pt>
                <c:pt idx="35">
                  <c:v>23.617202669552391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FF-4A45-A4EA-1B5316D43866}"/>
            </c:ext>
          </c:extLst>
        </c:ser>
        <c:ser>
          <c:idx val="8"/>
          <c:order val="8"/>
          <c:tx>
            <c:v>High 8.5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Foglio4!$B$5:$B$40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Foglio4!$K$5:$K$40</c:f>
              <c:numCache>
                <c:formatCode>General</c:formatCode>
                <c:ptCount val="36"/>
                <c:pt idx="0">
                  <c:v>26.422202752338556</c:v>
                </c:pt>
                <c:pt idx="1">
                  <c:v>26.374974734581475</c:v>
                </c:pt>
                <c:pt idx="2">
                  <c:v>26.373610099799585</c:v>
                </c:pt>
                <c:pt idx="3">
                  <c:v>26.351823658396981</c:v>
                </c:pt>
                <c:pt idx="4">
                  <c:v>26.141773354080421</c:v>
                </c:pt>
                <c:pt idx="5">
                  <c:v>26.209122044922189</c:v>
                </c:pt>
                <c:pt idx="6">
                  <c:v>26.102194118885102</c:v>
                </c:pt>
                <c:pt idx="7">
                  <c:v>26.395524729615676</c:v>
                </c:pt>
                <c:pt idx="8">
                  <c:v>26.25590008359741</c:v>
                </c:pt>
                <c:pt idx="9">
                  <c:v>26.403086140437331</c:v>
                </c:pt>
                <c:pt idx="10">
                  <c:v>26.179698092587106</c:v>
                </c:pt>
                <c:pt idx="11">
                  <c:v>26.078197151705961</c:v>
                </c:pt>
                <c:pt idx="12">
                  <c:v>26.117304062910129</c:v>
                </c:pt>
                <c:pt idx="13">
                  <c:v>26.018577830253562</c:v>
                </c:pt>
                <c:pt idx="14">
                  <c:v>26.009038684996913</c:v>
                </c:pt>
                <c:pt idx="15">
                  <c:v>26.177776314609787</c:v>
                </c:pt>
                <c:pt idx="16">
                  <c:v>25.628500573614978</c:v>
                </c:pt>
                <c:pt idx="17">
                  <c:v>25.559501697394893</c:v>
                </c:pt>
                <c:pt idx="18">
                  <c:v>25.821566809928676</c:v>
                </c:pt>
                <c:pt idx="19">
                  <c:v>25.517164888139572</c:v>
                </c:pt>
                <c:pt idx="20">
                  <c:v>25.668069737258023</c:v>
                </c:pt>
                <c:pt idx="21">
                  <c:v>25.558401179191677</c:v>
                </c:pt>
                <c:pt idx="22">
                  <c:v>25.385164033071632</c:v>
                </c:pt>
                <c:pt idx="23">
                  <c:v>25.264044785426915</c:v>
                </c:pt>
                <c:pt idx="24">
                  <c:v>25.49881586653926</c:v>
                </c:pt>
                <c:pt idx="25">
                  <c:v>25.334976416065494</c:v>
                </c:pt>
                <c:pt idx="26">
                  <c:v>25.215458171523348</c:v>
                </c:pt>
                <c:pt idx="27">
                  <c:v>25.052278044776898</c:v>
                </c:pt>
                <c:pt idx="28">
                  <c:v>25.394773419288164</c:v>
                </c:pt>
                <c:pt idx="29">
                  <c:v>25.048875410412336</c:v>
                </c:pt>
                <c:pt idx="30">
                  <c:v>25.228071599843993</c:v>
                </c:pt>
                <c:pt idx="31">
                  <c:v>25.106207292037688</c:v>
                </c:pt>
                <c:pt idx="32">
                  <c:v>24.872517664979952</c:v>
                </c:pt>
                <c:pt idx="33">
                  <c:v>24.792920478883516</c:v>
                </c:pt>
                <c:pt idx="34">
                  <c:v>24.987760842756952</c:v>
                </c:pt>
                <c:pt idx="35">
                  <c:v>24.863351180807065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FF-4A45-A4EA-1B5316D4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640224"/>
        <c:axId val="1270641664"/>
      </c:scatterChart>
      <c:valAx>
        <c:axId val="1270640224"/>
        <c:scaling>
          <c:orientation val="minMax"/>
          <c:max val="2052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 Light" panose="020B03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70641664"/>
        <c:crosses val="autoZero"/>
        <c:crossBetween val="midCat"/>
      </c:valAx>
      <c:valAx>
        <c:axId val="1270641664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ova Light" panose="020B0304020202020204" pitchFamily="34" charset="0"/>
                    <a:ea typeface="+mn-ea"/>
                    <a:cs typeface="+mn-cs"/>
                  </a:defRPr>
                </a:pPr>
                <a:r>
                  <a:rPr lang="it-IT" b="1" spc="100">
                    <a:latin typeface="Arial Nova Light" panose="020B0304020202020204" pitchFamily="34" charset="0"/>
                  </a:rPr>
                  <a:t>10</a:t>
                </a:r>
                <a:r>
                  <a:rPr lang="it-IT" b="1" spc="100" baseline="30000">
                    <a:latin typeface="Arial Nova Light" panose="020B0304020202020204" pitchFamily="34" charset="0"/>
                  </a:rPr>
                  <a:t>9</a:t>
                </a:r>
                <a:r>
                  <a:rPr lang="it-IT" b="1" spc="100" baseline="0">
                    <a:latin typeface="Arial Nova Light" panose="020B0304020202020204" pitchFamily="34" charset="0"/>
                  </a:rPr>
                  <a:t> m</a:t>
                </a:r>
                <a:r>
                  <a:rPr lang="it-IT" b="1" spc="100" baseline="30000">
                    <a:latin typeface="Arial Nova Light" panose="020B0304020202020204" pitchFamily="34" charset="0"/>
                  </a:rPr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ova Light" panose="020B03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 Light" panose="020B03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7064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7571716702268063E-2"/>
          <c:y val="1.6194331983805668E-2"/>
          <c:w val="0.94296477696247105"/>
          <c:h val="8.6510886544040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ova Light" panose="020B030402020202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54</xdr:row>
      <xdr:rowOff>19050</xdr:rowOff>
    </xdr:from>
    <xdr:to>
      <xdr:col>10</xdr:col>
      <xdr:colOff>19050</xdr:colOff>
      <xdr:row>76</xdr:row>
      <xdr:rowOff>123825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2B474D-2C6C-E39A-DB9C-B2D0E098C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53</xdr:row>
      <xdr:rowOff>104775</xdr:rowOff>
    </xdr:from>
    <xdr:to>
      <xdr:col>18</xdr:col>
      <xdr:colOff>314325</xdr:colOff>
      <xdr:row>76</xdr:row>
      <xdr:rowOff>19050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C3406F9-4F5B-44AD-A13A-3D26A5A31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409575</xdr:colOff>
      <xdr:row>81</xdr:row>
      <xdr:rowOff>180975</xdr:rowOff>
    </xdr:from>
    <xdr:to>
      <xdr:col>9</xdr:col>
      <xdr:colOff>695325</xdr:colOff>
      <xdr:row>104</xdr:row>
      <xdr:rowOff>95250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CFE81DE-4A26-43CC-BDDA-C8E9E560B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600075</xdr:colOff>
      <xdr:row>81</xdr:row>
      <xdr:rowOff>123825</xdr:rowOff>
    </xdr:from>
    <xdr:to>
      <xdr:col>18</xdr:col>
      <xdr:colOff>209550</xdr:colOff>
      <xdr:row>104</xdr:row>
      <xdr:rowOff>38100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450CE1A-6434-4E39-9D07-8CB71A7DF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287655</xdr:colOff>
      <xdr:row>3</xdr:row>
      <xdr:rowOff>5715</xdr:rowOff>
    </xdr:from>
    <xdr:to>
      <xdr:col>22</xdr:col>
      <xdr:colOff>295275</xdr:colOff>
      <xdr:row>28</xdr:row>
      <xdr:rowOff>139065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C4F5B0A-F500-0309-E9F7-6F8124D85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CB1F-B324-434F-A2F4-7E0E937CA75E}">
  <dimension ref="A1:R63"/>
  <sheetViews>
    <sheetView topLeftCell="D1" workbookViewId="0">
      <pane ySplit="1" topLeftCell="A45" activePane="bottomLeft" state="frozen"/>
      <selection pane="bottomLeft" activeCell="J1" sqref="J1"/>
    </sheetView>
  </sheetViews>
  <sheetFormatPr defaultRowHeight="15" x14ac:dyDescent="0.25"/>
  <cols>
    <col min="3" max="3" width="0.28515625" customWidth="1"/>
    <col min="4" max="4" width="12.7109375" bestFit="1" customWidth="1"/>
    <col min="6" max="6" width="15.5703125" bestFit="1" customWidth="1"/>
    <col min="7" max="7" width="15.85546875" bestFit="1" customWidth="1"/>
    <col min="8" max="8" width="18" bestFit="1" customWidth="1"/>
    <col min="10" max="10" width="12.7109375" bestFit="1" customWidth="1"/>
    <col min="12" max="12" width="13.85546875" bestFit="1" customWidth="1"/>
  </cols>
  <sheetData>
    <row r="1" spans="1:18" x14ac:dyDescent="0.25">
      <c r="B1" t="s">
        <v>1</v>
      </c>
      <c r="D1" s="12" t="s">
        <v>0</v>
      </c>
      <c r="F1" s="3" t="s">
        <v>3</v>
      </c>
      <c r="G1" s="4"/>
      <c r="H1" s="5"/>
      <c r="J1" s="3" t="s">
        <v>5</v>
      </c>
      <c r="K1" s="4"/>
      <c r="L1" s="5"/>
    </row>
    <row r="2" spans="1:18" x14ac:dyDescent="0.25">
      <c r="D2" s="13"/>
      <c r="F2" s="6" t="s">
        <v>8</v>
      </c>
      <c r="G2" t="s">
        <v>7</v>
      </c>
      <c r="H2" s="7" t="s">
        <v>2</v>
      </c>
      <c r="J2" s="6" t="s">
        <v>4</v>
      </c>
      <c r="L2" s="7" t="s">
        <v>6</v>
      </c>
    </row>
    <row r="3" spans="1:18" x14ac:dyDescent="0.25">
      <c r="B3">
        <v>2010</v>
      </c>
      <c r="D3" s="14">
        <v>58729389.299999997</v>
      </c>
      <c r="F3" s="6"/>
      <c r="H3" s="7"/>
      <c r="J3" s="8">
        <v>2489915</v>
      </c>
      <c r="L3" s="21">
        <v>11618000000</v>
      </c>
      <c r="N3" s="22">
        <f>L3/(J3*1000)</f>
        <v>4.6660227357158774</v>
      </c>
    </row>
    <row r="4" spans="1:18" x14ac:dyDescent="0.25">
      <c r="B4">
        <v>2011</v>
      </c>
      <c r="D4" s="14">
        <v>59364690</v>
      </c>
      <c r="F4" s="6"/>
      <c r="H4" s="7"/>
      <c r="J4" s="8">
        <f>J$3*D4/D3</f>
        <v>2516849.4660534468</v>
      </c>
      <c r="L4" s="7"/>
    </row>
    <row r="5" spans="1:18" x14ac:dyDescent="0.25">
      <c r="B5">
        <v>2012</v>
      </c>
      <c r="D5" s="14">
        <v>59394207</v>
      </c>
      <c r="F5" s="6"/>
      <c r="H5" s="7"/>
      <c r="J5" s="8">
        <f t="shared" ref="J5:J15" si="0">J$3*D5/D4</f>
        <v>2491153.0224853358</v>
      </c>
      <c r="L5" s="7"/>
    </row>
    <row r="6" spans="1:18" x14ac:dyDescent="0.25">
      <c r="B6">
        <v>2013</v>
      </c>
      <c r="D6" s="14">
        <v>59685227</v>
      </c>
      <c r="F6" s="6"/>
      <c r="H6" s="7"/>
      <c r="J6" s="8">
        <f t="shared" si="0"/>
        <v>2502115.0966070648</v>
      </c>
      <c r="L6" s="7"/>
    </row>
    <row r="7" spans="1:18" x14ac:dyDescent="0.25">
      <c r="B7">
        <v>2014</v>
      </c>
      <c r="D7" s="14">
        <v>60782668</v>
      </c>
      <c r="F7" s="6"/>
      <c r="H7" s="7"/>
      <c r="J7" s="8">
        <f t="shared" si="0"/>
        <v>2535697.4313462861</v>
      </c>
      <c r="L7" s="7"/>
    </row>
    <row r="8" spans="1:18" x14ac:dyDescent="0.25">
      <c r="B8">
        <v>2015</v>
      </c>
      <c r="D8" s="14">
        <v>60795612</v>
      </c>
      <c r="F8" s="8">
        <f>D8*O8</f>
        <v>9301728636</v>
      </c>
      <c r="G8" s="1">
        <f>D8*P8</f>
        <v>9301728636</v>
      </c>
      <c r="H8" s="19">
        <f>D8*Q8</f>
        <v>9301728636</v>
      </c>
      <c r="J8" s="8">
        <f t="shared" si="0"/>
        <v>2490445.2409522398</v>
      </c>
      <c r="L8" s="19">
        <f>J8*$N$3*1000</f>
        <v>11620474116.338558</v>
      </c>
      <c r="O8">
        <v>153</v>
      </c>
      <c r="P8">
        <v>153</v>
      </c>
      <c r="Q8">
        <v>153</v>
      </c>
    </row>
    <row r="9" spans="1:18" x14ac:dyDescent="0.25">
      <c r="B9">
        <v>2016</v>
      </c>
      <c r="D9" s="14">
        <v>60665551</v>
      </c>
      <c r="F9" s="8">
        <f t="shared" ref="F9:F53" si="1">D9*O9</f>
        <v>9281829303</v>
      </c>
      <c r="G9" s="1">
        <f t="shared" ref="G9:G53" si="2">D9*P9</f>
        <v>9281829303</v>
      </c>
      <c r="H9" s="19">
        <f t="shared" ref="H9:H53" si="3">D9*Q9</f>
        <v>9281829303</v>
      </c>
      <c r="J9" s="8">
        <f t="shared" si="0"/>
        <v>2484588.2860454633</v>
      </c>
      <c r="L9" s="19">
        <f t="shared" ref="L9:L53" si="4">J9*$N$3*1000</f>
        <v>11593145431.581474</v>
      </c>
      <c r="O9">
        <v>153</v>
      </c>
      <c r="P9">
        <v>153</v>
      </c>
      <c r="Q9">
        <v>153</v>
      </c>
    </row>
    <row r="10" spans="1:18" x14ac:dyDescent="0.25">
      <c r="B10">
        <v>2017</v>
      </c>
      <c r="D10" s="14">
        <v>60589445</v>
      </c>
      <c r="F10" s="8">
        <f t="shared" si="1"/>
        <v>9270185085</v>
      </c>
      <c r="G10" s="1">
        <f t="shared" si="2"/>
        <v>9270185085</v>
      </c>
      <c r="H10" s="19">
        <f t="shared" si="3"/>
        <v>9270185085</v>
      </c>
      <c r="J10" s="8">
        <f t="shared" si="0"/>
        <v>2486791.3578692297</v>
      </c>
      <c r="L10" s="19">
        <f t="shared" si="4"/>
        <v>11603425014.799585</v>
      </c>
      <c r="O10">
        <v>153</v>
      </c>
      <c r="P10">
        <v>153</v>
      </c>
      <c r="Q10">
        <v>153</v>
      </c>
    </row>
    <row r="11" spans="1:18" x14ac:dyDescent="0.25">
      <c r="B11">
        <v>2018</v>
      </c>
      <c r="D11" s="14">
        <v>60483973</v>
      </c>
      <c r="F11" s="8">
        <f t="shared" si="1"/>
        <v>9254047869</v>
      </c>
      <c r="G11" s="1">
        <f t="shared" si="2"/>
        <v>9254047869</v>
      </c>
      <c r="H11" s="19">
        <f t="shared" si="3"/>
        <v>9254047869</v>
      </c>
      <c r="J11" s="8">
        <f t="shared" si="0"/>
        <v>2485580.642507866</v>
      </c>
      <c r="L11" s="19">
        <f t="shared" si="4"/>
        <v>11597775789.39698</v>
      </c>
      <c r="O11">
        <v>153</v>
      </c>
      <c r="P11">
        <v>153</v>
      </c>
      <c r="Q11">
        <v>153</v>
      </c>
    </row>
    <row r="12" spans="1:18" x14ac:dyDescent="0.25">
      <c r="B12">
        <v>2019</v>
      </c>
      <c r="D12" s="14">
        <v>59816673</v>
      </c>
      <c r="F12" s="8">
        <f t="shared" si="1"/>
        <v>9151950969</v>
      </c>
      <c r="G12" s="1">
        <f t="shared" si="2"/>
        <v>9151950969</v>
      </c>
      <c r="H12" s="19">
        <f t="shared" si="3"/>
        <v>9151950969</v>
      </c>
      <c r="J12" s="8">
        <f t="shared" si="0"/>
        <v>2462444.5777197042</v>
      </c>
      <c r="L12" s="19">
        <f t="shared" si="4"/>
        <v>11489822385.080423</v>
      </c>
      <c r="O12">
        <v>153</v>
      </c>
      <c r="P12">
        <v>153</v>
      </c>
      <c r="Q12">
        <v>153</v>
      </c>
    </row>
    <row r="13" spans="1:18" x14ac:dyDescent="0.25">
      <c r="B13">
        <v>2020</v>
      </c>
      <c r="D13" s="14">
        <v>59641488</v>
      </c>
      <c r="F13" s="8">
        <f t="shared" si="1"/>
        <v>9125147664</v>
      </c>
      <c r="G13" s="1">
        <f t="shared" si="2"/>
        <v>9125147664</v>
      </c>
      <c r="H13" s="19">
        <f t="shared" si="3"/>
        <v>9125147664</v>
      </c>
      <c r="J13" s="8">
        <f t="shared" si="0"/>
        <v>2482622.789694773</v>
      </c>
      <c r="L13" s="19">
        <f t="shared" si="4"/>
        <v>11583974380.92219</v>
      </c>
      <c r="O13">
        <v>153</v>
      </c>
      <c r="P13">
        <v>153</v>
      </c>
      <c r="Q13">
        <v>153</v>
      </c>
    </row>
    <row r="14" spans="1:18" x14ac:dyDescent="0.25">
      <c r="B14">
        <v>2021</v>
      </c>
      <c r="D14" s="14">
        <v>59236213</v>
      </c>
      <c r="F14" s="8">
        <f t="shared" si="1"/>
        <v>9063140589</v>
      </c>
      <c r="G14" s="1">
        <f t="shared" si="2"/>
        <v>9063140589</v>
      </c>
      <c r="H14" s="19">
        <f t="shared" si="3"/>
        <v>9063140589</v>
      </c>
      <c r="J14" s="8">
        <f t="shared" si="0"/>
        <v>2472995.5646293568</v>
      </c>
      <c r="L14" s="19">
        <f t="shared" si="4"/>
        <v>11539053529.885101</v>
      </c>
      <c r="O14">
        <v>153</v>
      </c>
      <c r="P14">
        <v>153</v>
      </c>
      <c r="Q14">
        <v>153</v>
      </c>
    </row>
    <row r="15" spans="1:18" x14ac:dyDescent="0.25">
      <c r="B15">
        <v>2022</v>
      </c>
      <c r="D15" s="14">
        <v>59030133</v>
      </c>
      <c r="F15" s="8">
        <f t="shared" si="1"/>
        <v>9031610349</v>
      </c>
      <c r="G15" s="1">
        <f t="shared" si="2"/>
        <v>9031610349</v>
      </c>
      <c r="H15" s="19">
        <f t="shared" si="3"/>
        <v>9031610349</v>
      </c>
      <c r="J15" s="8">
        <f t="shared" si="0"/>
        <v>2481252.7027798858</v>
      </c>
      <c r="L15" s="19">
        <f t="shared" si="4"/>
        <v>11577581524.227419</v>
      </c>
      <c r="O15">
        <v>153</v>
      </c>
      <c r="P15">
        <v>153</v>
      </c>
      <c r="Q15">
        <v>153</v>
      </c>
    </row>
    <row r="16" spans="1:18" x14ac:dyDescent="0.25">
      <c r="A16">
        <f>COUNTBLANK(C15:C22)</f>
        <v>8</v>
      </c>
      <c r="B16">
        <v>2023</v>
      </c>
      <c r="D16" s="15">
        <f t="shared" ref="D16:D22" si="5">D15-(D$15-D$23)/A$16</f>
        <v>58776366.375</v>
      </c>
      <c r="F16" s="8">
        <f t="shared" si="1"/>
        <v>8992784055.375</v>
      </c>
      <c r="G16" s="1">
        <f t="shared" si="2"/>
        <v>8992784055.375</v>
      </c>
      <c r="H16" s="19">
        <f t="shared" si="3"/>
        <v>8992784055.375</v>
      </c>
      <c r="J16" s="8">
        <f>J$3*D16/D15*M16</f>
        <v>2479211.0206258236</v>
      </c>
      <c r="L16" s="19">
        <f t="shared" si="4"/>
        <v>11568054988.877459</v>
      </c>
      <c r="M16">
        <v>1</v>
      </c>
      <c r="O16">
        <v>153</v>
      </c>
      <c r="P16">
        <v>153</v>
      </c>
      <c r="Q16">
        <v>153</v>
      </c>
      <c r="R16">
        <f>COUNTBLANK(R17:R43)</f>
        <v>27</v>
      </c>
    </row>
    <row r="17" spans="1:17" x14ac:dyDescent="0.25">
      <c r="B17">
        <v>2024</v>
      </c>
      <c r="D17" s="15">
        <f t="shared" si="5"/>
        <v>58522599.75</v>
      </c>
      <c r="F17" s="8">
        <f t="shared" si="1"/>
        <v>8719867362.75</v>
      </c>
      <c r="G17" s="1">
        <f t="shared" si="2"/>
        <v>8817405029</v>
      </c>
      <c r="H17" s="19">
        <f t="shared" si="3"/>
        <v>8920794955.2250004</v>
      </c>
      <c r="J17" s="8">
        <f t="shared" ref="J17:J42" si="6">J$3*D17/D16*M17</f>
        <v>2469982.7143811933</v>
      </c>
      <c r="L17" s="19">
        <f t="shared" si="4"/>
        <v>11524995502.127863</v>
      </c>
      <c r="M17">
        <f>M16-(M$16-M$43)/R$16</f>
        <v>0.99629629629629635</v>
      </c>
      <c r="O17">
        <f>O16-(O$16-O$43)/R$16</f>
        <v>149</v>
      </c>
      <c r="P17">
        <f>P16-(P$16-P$43)/R$16</f>
        <v>150.66666666666666</v>
      </c>
      <c r="Q17">
        <f>Q16-(Q$16-Q$43)/R$16</f>
        <v>152.43333333333334</v>
      </c>
    </row>
    <row r="18" spans="1:17" x14ac:dyDescent="0.25">
      <c r="B18">
        <v>2025</v>
      </c>
      <c r="D18" s="15">
        <f t="shared" si="5"/>
        <v>58268833.125</v>
      </c>
      <c r="F18" s="8">
        <f t="shared" si="1"/>
        <v>8448980803.125</v>
      </c>
      <c r="G18" s="1">
        <f t="shared" si="2"/>
        <v>8643210246.8749981</v>
      </c>
      <c r="H18" s="19">
        <f t="shared" si="3"/>
        <v>8849093457.25</v>
      </c>
      <c r="J18" s="8">
        <f t="shared" si="6"/>
        <v>2460754.3526430838</v>
      </c>
      <c r="L18" s="19">
        <f t="shared" si="4"/>
        <v>11481935756.444435</v>
      </c>
      <c r="M18">
        <f t="shared" ref="M18:M42" si="7">M17-(M$16-M$43)/R$16</f>
        <v>0.99259259259259269</v>
      </c>
      <c r="O18">
        <f t="shared" ref="O18:O42" si="8">O17-(O$16-O$43)/R$16</f>
        <v>145</v>
      </c>
      <c r="P18">
        <f t="shared" ref="P18:P42" si="9">P17-(P$16-P$43)/R$16</f>
        <v>148.33333333333331</v>
      </c>
      <c r="Q18">
        <f t="shared" ref="Q18:Q42" si="10">Q17-(Q$16-Q$43)/R$16</f>
        <v>151.86666666666667</v>
      </c>
    </row>
    <row r="19" spans="1:17" x14ac:dyDescent="0.25">
      <c r="B19">
        <v>2026</v>
      </c>
      <c r="D19" s="15">
        <f t="shared" si="5"/>
        <v>58015066.5</v>
      </c>
      <c r="F19" s="8">
        <f t="shared" si="1"/>
        <v>8180124376.5</v>
      </c>
      <c r="G19" s="1">
        <f t="shared" si="2"/>
        <v>8470199708.9999981</v>
      </c>
      <c r="H19" s="19">
        <f t="shared" si="3"/>
        <v>8777679561.4500008</v>
      </c>
      <c r="J19" s="8">
        <f t="shared" si="6"/>
        <v>2451525.9346864559</v>
      </c>
      <c r="L19" s="19">
        <f t="shared" si="4"/>
        <v>11438875748.44412</v>
      </c>
      <c r="M19">
        <f t="shared" si="7"/>
        <v>0.98888888888888904</v>
      </c>
      <c r="O19">
        <f t="shared" si="8"/>
        <v>141</v>
      </c>
      <c r="P19">
        <f t="shared" si="9"/>
        <v>145.99999999999997</v>
      </c>
      <c r="Q19">
        <f t="shared" si="10"/>
        <v>151.30000000000001</v>
      </c>
    </row>
    <row r="20" spans="1:17" x14ac:dyDescent="0.25">
      <c r="B20">
        <v>2027</v>
      </c>
      <c r="D20" s="15">
        <f t="shared" si="5"/>
        <v>57761299.875</v>
      </c>
      <c r="F20" s="8">
        <f t="shared" si="1"/>
        <v>7913298082.875</v>
      </c>
      <c r="G20" s="1">
        <f t="shared" si="2"/>
        <v>8298373415.3749981</v>
      </c>
      <c r="H20" s="19">
        <f t="shared" si="3"/>
        <v>8706553267.8250008</v>
      </c>
      <c r="J20" s="8">
        <f t="shared" si="6"/>
        <v>2442297.4597735861</v>
      </c>
      <c r="L20" s="19">
        <f t="shared" si="4"/>
        <v>11395815474.684687</v>
      </c>
      <c r="M20">
        <f t="shared" si="7"/>
        <v>0.98518518518518539</v>
      </c>
      <c r="O20">
        <f t="shared" si="8"/>
        <v>137</v>
      </c>
      <c r="P20">
        <f t="shared" si="9"/>
        <v>143.66666666666663</v>
      </c>
      <c r="Q20">
        <f t="shared" si="10"/>
        <v>150.73333333333335</v>
      </c>
    </row>
    <row r="21" spans="1:17" x14ac:dyDescent="0.25">
      <c r="B21">
        <v>2028</v>
      </c>
      <c r="D21" s="15">
        <f t="shared" si="5"/>
        <v>57507533.25</v>
      </c>
      <c r="F21" s="8">
        <f t="shared" si="1"/>
        <v>7648501922.25</v>
      </c>
      <c r="G21" s="1">
        <f t="shared" si="2"/>
        <v>8127731365.9999971</v>
      </c>
      <c r="H21" s="19">
        <f t="shared" si="3"/>
        <v>8635714576.3750019</v>
      </c>
      <c r="J21" s="8">
        <f t="shared" si="6"/>
        <v>2433068.9271537843</v>
      </c>
      <c r="L21" s="19">
        <f t="shared" si="4"/>
        <v>11352754931.663395</v>
      </c>
      <c r="M21">
        <f t="shared" si="7"/>
        <v>0.98148148148148173</v>
      </c>
      <c r="O21">
        <f t="shared" si="8"/>
        <v>133</v>
      </c>
      <c r="P21">
        <f t="shared" si="9"/>
        <v>141.33333333333329</v>
      </c>
      <c r="Q21">
        <f t="shared" si="10"/>
        <v>150.16666666666669</v>
      </c>
    </row>
    <row r="22" spans="1:17" x14ac:dyDescent="0.25">
      <c r="B22">
        <v>2029</v>
      </c>
      <c r="D22" s="15">
        <f t="shared" si="5"/>
        <v>57253766.625</v>
      </c>
      <c r="F22" s="8">
        <f t="shared" si="1"/>
        <v>7385735894.625</v>
      </c>
      <c r="G22" s="1">
        <f t="shared" si="2"/>
        <v>7958273560.8749971</v>
      </c>
      <c r="H22" s="19">
        <f t="shared" si="3"/>
        <v>8565163487.1000013</v>
      </c>
      <c r="J22" s="8">
        <f t="shared" si="6"/>
        <v>2423840.3360631112</v>
      </c>
      <c r="L22" s="19">
        <f t="shared" si="4"/>
        <v>11309694115.815689</v>
      </c>
      <c r="M22">
        <f t="shared" si="7"/>
        <v>0.97777777777777808</v>
      </c>
      <c r="O22">
        <f t="shared" si="8"/>
        <v>129</v>
      </c>
      <c r="P22">
        <f t="shared" si="9"/>
        <v>138.99999999999994</v>
      </c>
      <c r="Q22">
        <f t="shared" si="10"/>
        <v>149.60000000000002</v>
      </c>
    </row>
    <row r="23" spans="1:17" x14ac:dyDescent="0.25">
      <c r="B23">
        <v>2030</v>
      </c>
      <c r="D23" s="16">
        <v>57000000</v>
      </c>
      <c r="F23" s="9">
        <f t="shared" si="1"/>
        <v>7125000000</v>
      </c>
      <c r="G23" s="1">
        <f t="shared" si="2"/>
        <v>7789999999.9999962</v>
      </c>
      <c r="H23" s="19">
        <f t="shared" si="3"/>
        <v>8494900000.0000019</v>
      </c>
      <c r="J23" s="8">
        <f t="shared" si="6"/>
        <v>2414611.6857240829</v>
      </c>
      <c r="L23" s="19">
        <f t="shared" si="4"/>
        <v>11266633023.513813</v>
      </c>
      <c r="M23">
        <f t="shared" si="7"/>
        <v>0.97407407407407443</v>
      </c>
      <c r="O23">
        <f t="shared" si="8"/>
        <v>125</v>
      </c>
      <c r="P23">
        <f t="shared" si="9"/>
        <v>136.6666666666666</v>
      </c>
      <c r="Q23">
        <f t="shared" si="10"/>
        <v>149.03333333333336</v>
      </c>
    </row>
    <row r="24" spans="1:17" x14ac:dyDescent="0.25">
      <c r="A24">
        <f>COUNTBLANK(C24:C43)</f>
        <v>20</v>
      </c>
      <c r="B24">
        <v>2031</v>
      </c>
      <c r="D24" s="15">
        <f t="shared" ref="D24:D42" si="11">D23-(D$23-D$43)/A$24</f>
        <v>56860000</v>
      </c>
      <c r="F24" s="8">
        <f t="shared" si="1"/>
        <v>6880060000</v>
      </c>
      <c r="G24" s="1">
        <f t="shared" si="2"/>
        <v>7638193333.3333292</v>
      </c>
      <c r="H24" s="19">
        <f t="shared" si="3"/>
        <v>8441814666.6666679</v>
      </c>
      <c r="J24" s="8">
        <f t="shared" si="6"/>
        <v>2410205.3624301506</v>
      </c>
      <c r="L24" s="19">
        <f t="shared" si="4"/>
        <v>11246073018.843409</v>
      </c>
      <c r="M24">
        <f t="shared" si="7"/>
        <v>0.97037037037037077</v>
      </c>
      <c r="O24">
        <f t="shared" si="8"/>
        <v>121</v>
      </c>
      <c r="P24">
        <f t="shared" si="9"/>
        <v>134.33333333333326</v>
      </c>
      <c r="Q24">
        <f t="shared" si="10"/>
        <v>148.4666666666667</v>
      </c>
    </row>
    <row r="25" spans="1:17" x14ac:dyDescent="0.25">
      <c r="B25">
        <v>2032</v>
      </c>
      <c r="D25" s="15">
        <f t="shared" si="11"/>
        <v>56720000</v>
      </c>
      <c r="F25" s="8">
        <f t="shared" si="1"/>
        <v>6636240000</v>
      </c>
      <c r="G25" s="1">
        <f t="shared" si="2"/>
        <v>7487039999.9999952</v>
      </c>
      <c r="H25" s="19">
        <f t="shared" si="3"/>
        <v>8388888000.0000019</v>
      </c>
      <c r="J25" s="8">
        <f t="shared" si="6"/>
        <v>2400991.5495368754</v>
      </c>
      <c r="L25" s="19">
        <f t="shared" si="4"/>
        <v>11203081158.400755</v>
      </c>
      <c r="M25">
        <f t="shared" si="7"/>
        <v>0.96666666666666712</v>
      </c>
      <c r="O25">
        <f t="shared" si="8"/>
        <v>117</v>
      </c>
      <c r="P25">
        <f t="shared" si="9"/>
        <v>131.99999999999991</v>
      </c>
      <c r="Q25">
        <f t="shared" si="10"/>
        <v>147.90000000000003</v>
      </c>
    </row>
    <row r="26" spans="1:17" x14ac:dyDescent="0.25">
      <c r="B26">
        <v>2033</v>
      </c>
      <c r="D26" s="15">
        <f t="shared" si="11"/>
        <v>56580000</v>
      </c>
      <c r="F26" s="8">
        <f t="shared" si="1"/>
        <v>6393540000</v>
      </c>
      <c r="G26" s="1">
        <f t="shared" si="2"/>
        <v>7336539999.9999943</v>
      </c>
      <c r="H26" s="19">
        <f t="shared" si="3"/>
        <v>8336120000.0000019</v>
      </c>
      <c r="J26" s="8">
        <f t="shared" si="6"/>
        <v>2391777.7766024149</v>
      </c>
      <c r="L26" s="19">
        <f t="shared" si="4"/>
        <v>11160089484.406837</v>
      </c>
      <c r="M26">
        <f t="shared" si="7"/>
        <v>0.96296296296296346</v>
      </c>
      <c r="O26">
        <f t="shared" si="8"/>
        <v>113</v>
      </c>
      <c r="P26">
        <f t="shared" si="9"/>
        <v>129.66666666666657</v>
      </c>
      <c r="Q26">
        <f t="shared" si="10"/>
        <v>147.33333333333337</v>
      </c>
    </row>
    <row r="27" spans="1:17" x14ac:dyDescent="0.25">
      <c r="B27">
        <v>2034</v>
      </c>
      <c r="D27" s="15">
        <f t="shared" si="11"/>
        <v>56440000</v>
      </c>
      <c r="F27" s="8">
        <f t="shared" si="1"/>
        <v>6151960000</v>
      </c>
      <c r="G27" s="1">
        <f t="shared" si="2"/>
        <v>7186693333.3333282</v>
      </c>
      <c r="H27" s="19">
        <f t="shared" si="3"/>
        <v>8283510666.6666689</v>
      </c>
      <c r="J27" s="8">
        <f t="shared" si="6"/>
        <v>2382564.0439233873</v>
      </c>
      <c r="L27" s="19">
        <f t="shared" si="4"/>
        <v>11117097998.245687</v>
      </c>
      <c r="M27">
        <f t="shared" si="7"/>
        <v>0.95925925925925981</v>
      </c>
      <c r="O27">
        <f t="shared" si="8"/>
        <v>109</v>
      </c>
      <c r="P27">
        <f t="shared" si="9"/>
        <v>127.33333333333324</v>
      </c>
      <c r="Q27">
        <f t="shared" si="10"/>
        <v>146.76666666666671</v>
      </c>
    </row>
    <row r="28" spans="1:17" x14ac:dyDescent="0.25">
      <c r="B28">
        <v>2035</v>
      </c>
      <c r="D28" s="15">
        <f t="shared" si="11"/>
        <v>56300000</v>
      </c>
      <c r="F28" s="8">
        <f t="shared" si="1"/>
        <v>5911500000</v>
      </c>
      <c r="G28" s="1">
        <f t="shared" si="2"/>
        <v>7037499999.9999952</v>
      </c>
      <c r="H28" s="19">
        <f t="shared" si="3"/>
        <v>8231060000.0000029</v>
      </c>
      <c r="J28" s="8">
        <f t="shared" si="6"/>
        <v>2373350.3517993558</v>
      </c>
      <c r="L28" s="19">
        <f t="shared" si="4"/>
        <v>11074106701.315069</v>
      </c>
      <c r="M28">
        <f t="shared" si="7"/>
        <v>0.95555555555555616</v>
      </c>
      <c r="O28">
        <f t="shared" si="8"/>
        <v>105</v>
      </c>
      <c r="P28">
        <f t="shared" si="9"/>
        <v>124.99999999999991</v>
      </c>
      <c r="Q28">
        <f t="shared" si="10"/>
        <v>146.20000000000005</v>
      </c>
    </row>
    <row r="29" spans="1:17" x14ac:dyDescent="0.25">
      <c r="B29">
        <v>2036</v>
      </c>
      <c r="D29" s="15">
        <f t="shared" si="11"/>
        <v>56160000</v>
      </c>
      <c r="F29" s="8">
        <f t="shared" si="1"/>
        <v>5672160000</v>
      </c>
      <c r="G29" s="1">
        <f t="shared" si="2"/>
        <v>6888959999.9999952</v>
      </c>
      <c r="H29" s="19">
        <f t="shared" si="3"/>
        <v>8178768000.0000029</v>
      </c>
      <c r="J29" s="8">
        <f t="shared" si="6"/>
        <v>2364136.7005328615</v>
      </c>
      <c r="L29" s="19">
        <f t="shared" si="4"/>
        <v>11031115595.026651</v>
      </c>
      <c r="M29">
        <f t="shared" si="7"/>
        <v>0.9518518518518525</v>
      </c>
      <c r="O29">
        <f t="shared" si="8"/>
        <v>101</v>
      </c>
      <c r="P29">
        <f t="shared" si="9"/>
        <v>122.66666666666659</v>
      </c>
      <c r="Q29">
        <f t="shared" si="10"/>
        <v>145.63333333333338</v>
      </c>
    </row>
    <row r="30" spans="1:17" x14ac:dyDescent="0.25">
      <c r="B30">
        <v>2037</v>
      </c>
      <c r="D30" s="15">
        <f t="shared" si="11"/>
        <v>56020000</v>
      </c>
      <c r="F30" s="8">
        <f t="shared" si="1"/>
        <v>5433940000</v>
      </c>
      <c r="G30" s="1">
        <f t="shared" si="2"/>
        <v>6741073333.3333292</v>
      </c>
      <c r="H30" s="19">
        <f t="shared" si="3"/>
        <v>8126634666.6666698</v>
      </c>
      <c r="J30" s="8">
        <f t="shared" si="6"/>
        <v>2354923.090429463</v>
      </c>
      <c r="L30" s="19">
        <f t="shared" si="4"/>
        <v>10988124680.806171</v>
      </c>
      <c r="M30">
        <f t="shared" si="7"/>
        <v>0.94814814814814885</v>
      </c>
      <c r="O30">
        <f t="shared" si="8"/>
        <v>97</v>
      </c>
      <c r="P30">
        <f t="shared" si="9"/>
        <v>120.33333333333326</v>
      </c>
      <c r="Q30">
        <f t="shared" si="10"/>
        <v>145.06666666666672</v>
      </c>
    </row>
    <row r="31" spans="1:17" x14ac:dyDescent="0.25">
      <c r="B31">
        <v>2038</v>
      </c>
      <c r="D31" s="15">
        <f t="shared" si="11"/>
        <v>55880000</v>
      </c>
      <c r="F31" s="8">
        <f t="shared" si="1"/>
        <v>5196840000</v>
      </c>
      <c r="G31" s="1">
        <f t="shared" si="2"/>
        <v>6593839999.9999962</v>
      </c>
      <c r="H31" s="19">
        <f t="shared" si="3"/>
        <v>8074660000.0000029</v>
      </c>
      <c r="J31" s="8">
        <f t="shared" si="6"/>
        <v>2345709.5217977725</v>
      </c>
      <c r="L31" s="19">
        <f t="shared" si="4"/>
        <v>10945133960.093624</v>
      </c>
      <c r="M31">
        <f t="shared" si="7"/>
        <v>0.9444444444444452</v>
      </c>
      <c r="O31">
        <f t="shared" si="8"/>
        <v>93</v>
      </c>
      <c r="P31">
        <f t="shared" si="9"/>
        <v>117.99999999999993</v>
      </c>
      <c r="Q31">
        <f t="shared" si="10"/>
        <v>144.50000000000006</v>
      </c>
    </row>
    <row r="32" spans="1:17" x14ac:dyDescent="0.25">
      <c r="B32">
        <v>2039</v>
      </c>
      <c r="D32" s="15">
        <f t="shared" si="11"/>
        <v>55740000</v>
      </c>
      <c r="F32" s="8">
        <f t="shared" si="1"/>
        <v>4960860000</v>
      </c>
      <c r="G32" s="1">
        <f t="shared" si="2"/>
        <v>6447259999.9999962</v>
      </c>
      <c r="H32" s="19">
        <f t="shared" si="3"/>
        <v>8022844000.0000038</v>
      </c>
      <c r="J32" s="8">
        <f t="shared" si="6"/>
        <v>2336495.9949494968</v>
      </c>
      <c r="L32" s="19">
        <f t="shared" si="4"/>
        <v>10902143434.343443</v>
      </c>
      <c r="M32">
        <f t="shared" si="7"/>
        <v>0.94074074074074154</v>
      </c>
      <c r="O32">
        <f t="shared" si="8"/>
        <v>89</v>
      </c>
      <c r="P32">
        <f t="shared" si="9"/>
        <v>115.6666666666666</v>
      </c>
      <c r="Q32">
        <f t="shared" si="10"/>
        <v>143.93333333333339</v>
      </c>
    </row>
    <row r="33" spans="1:17" x14ac:dyDescent="0.25">
      <c r="B33">
        <v>2040</v>
      </c>
      <c r="D33" s="15">
        <f t="shared" si="11"/>
        <v>55600000</v>
      </c>
      <c r="F33" s="8">
        <f t="shared" si="1"/>
        <v>4726000000</v>
      </c>
      <c r="G33" s="1">
        <f t="shared" si="2"/>
        <v>6301333333.3333302</v>
      </c>
      <c r="H33" s="19">
        <f t="shared" si="3"/>
        <v>7971186666.6666698</v>
      </c>
      <c r="J33" s="8">
        <f t="shared" si="6"/>
        <v>2327282.5101994732</v>
      </c>
      <c r="L33" s="19">
        <f t="shared" si="4"/>
        <v>10859153105.02466</v>
      </c>
      <c r="M33">
        <f t="shared" si="7"/>
        <v>0.93703703703703789</v>
      </c>
      <c r="O33">
        <f t="shared" si="8"/>
        <v>85</v>
      </c>
      <c r="P33">
        <f t="shared" si="9"/>
        <v>113.33333333333327</v>
      </c>
      <c r="Q33">
        <f t="shared" si="10"/>
        <v>143.36666666666673</v>
      </c>
    </row>
    <row r="34" spans="1:17" x14ac:dyDescent="0.25">
      <c r="B34">
        <v>2041</v>
      </c>
      <c r="D34" s="15">
        <f t="shared" si="11"/>
        <v>55460000</v>
      </c>
      <c r="F34" s="8">
        <f t="shared" si="1"/>
        <v>4492260000</v>
      </c>
      <c r="G34" s="1">
        <f t="shared" si="2"/>
        <v>6156059999.9999971</v>
      </c>
      <c r="H34" s="19">
        <f t="shared" si="3"/>
        <v>7919688000.0000038</v>
      </c>
      <c r="J34" s="8">
        <f t="shared" si="6"/>
        <v>2318069.0678657098</v>
      </c>
      <c r="L34" s="19">
        <f t="shared" si="4"/>
        <v>10816162973.621113</v>
      </c>
      <c r="M34">
        <f t="shared" si="7"/>
        <v>0.93333333333333424</v>
      </c>
      <c r="O34">
        <f t="shared" si="8"/>
        <v>81</v>
      </c>
      <c r="P34">
        <f t="shared" si="9"/>
        <v>110.99999999999994</v>
      </c>
      <c r="Q34">
        <f t="shared" si="10"/>
        <v>142.80000000000007</v>
      </c>
    </row>
    <row r="35" spans="1:17" x14ac:dyDescent="0.25">
      <c r="B35">
        <v>2042</v>
      </c>
      <c r="D35" s="15">
        <f t="shared" si="11"/>
        <v>55320000</v>
      </c>
      <c r="F35" s="8">
        <f t="shared" si="1"/>
        <v>4259640000</v>
      </c>
      <c r="G35" s="1">
        <f t="shared" si="2"/>
        <v>6011439999.9999971</v>
      </c>
      <c r="H35" s="19">
        <f t="shared" si="3"/>
        <v>7868348000.0000038</v>
      </c>
      <c r="J35" s="8">
        <f t="shared" si="6"/>
        <v>2308855.6682694256</v>
      </c>
      <c r="L35" s="19">
        <f t="shared" si="4"/>
        <v>10773173041.631617</v>
      </c>
      <c r="M35">
        <f t="shared" si="7"/>
        <v>0.92962962962963058</v>
      </c>
      <c r="O35">
        <f t="shared" si="8"/>
        <v>77</v>
      </c>
      <c r="P35">
        <f t="shared" si="9"/>
        <v>108.66666666666661</v>
      </c>
      <c r="Q35">
        <f t="shared" si="10"/>
        <v>142.23333333333341</v>
      </c>
    </row>
    <row r="36" spans="1:17" x14ac:dyDescent="0.25">
      <c r="B36">
        <v>2043</v>
      </c>
      <c r="D36" s="15">
        <f t="shared" si="11"/>
        <v>55180000</v>
      </c>
      <c r="F36" s="8">
        <f t="shared" si="1"/>
        <v>4028140000</v>
      </c>
      <c r="G36" s="1">
        <f t="shared" si="2"/>
        <v>5867473333.3333311</v>
      </c>
      <c r="H36" s="19">
        <f t="shared" si="3"/>
        <v>7817166666.6666708</v>
      </c>
      <c r="J36" s="8">
        <f t="shared" si="6"/>
        <v>2299642.3117350922</v>
      </c>
      <c r="L36" s="19">
        <f t="shared" si="4"/>
        <v>10730183310.57016</v>
      </c>
      <c r="M36">
        <f t="shared" si="7"/>
        <v>0.92592592592592693</v>
      </c>
      <c r="O36">
        <f t="shared" si="8"/>
        <v>73</v>
      </c>
      <c r="P36">
        <f t="shared" si="9"/>
        <v>106.33333333333329</v>
      </c>
      <c r="Q36">
        <f t="shared" si="10"/>
        <v>141.66666666666674</v>
      </c>
    </row>
    <row r="37" spans="1:17" x14ac:dyDescent="0.25">
      <c r="B37">
        <v>2044</v>
      </c>
      <c r="D37" s="15">
        <f t="shared" si="11"/>
        <v>55040000</v>
      </c>
      <c r="F37" s="8">
        <f t="shared" si="1"/>
        <v>3797760000</v>
      </c>
      <c r="G37" s="1">
        <f t="shared" si="2"/>
        <v>5724159999.9999981</v>
      </c>
      <c r="H37" s="19">
        <f t="shared" si="3"/>
        <v>7766144000.0000048</v>
      </c>
      <c r="J37" s="8">
        <f t="shared" si="6"/>
        <v>2290428.9985904745</v>
      </c>
      <c r="L37" s="19">
        <f t="shared" si="4"/>
        <v>10687193781.966103</v>
      </c>
      <c r="M37">
        <f t="shared" si="7"/>
        <v>0.92222222222222328</v>
      </c>
      <c r="O37">
        <f t="shared" si="8"/>
        <v>69</v>
      </c>
      <c r="P37">
        <f t="shared" si="9"/>
        <v>103.99999999999996</v>
      </c>
      <c r="Q37">
        <f t="shared" si="10"/>
        <v>141.10000000000008</v>
      </c>
    </row>
    <row r="38" spans="1:17" x14ac:dyDescent="0.25">
      <c r="B38">
        <v>2045</v>
      </c>
      <c r="D38" s="15">
        <f t="shared" si="11"/>
        <v>54900000</v>
      </c>
      <c r="F38" s="8">
        <f t="shared" si="1"/>
        <v>3568500000</v>
      </c>
      <c r="G38" s="1">
        <f t="shared" si="2"/>
        <v>5581499999.9999981</v>
      </c>
      <c r="H38" s="19">
        <f t="shared" si="3"/>
        <v>7715280000.0000048</v>
      </c>
      <c r="J38" s="8">
        <f t="shared" si="6"/>
        <v>2281215.7291666693</v>
      </c>
      <c r="L38" s="19">
        <f t="shared" si="4"/>
        <v>10644204457.364353</v>
      </c>
      <c r="M38">
        <f t="shared" si="7"/>
        <v>0.91851851851851962</v>
      </c>
      <c r="O38">
        <f t="shared" si="8"/>
        <v>65</v>
      </c>
      <c r="P38">
        <f t="shared" si="9"/>
        <v>101.66666666666663</v>
      </c>
      <c r="Q38">
        <f t="shared" si="10"/>
        <v>140.53333333333342</v>
      </c>
    </row>
    <row r="39" spans="1:17" x14ac:dyDescent="0.25">
      <c r="B39">
        <v>2046</v>
      </c>
      <c r="D39" s="15">
        <f t="shared" si="11"/>
        <v>54760000</v>
      </c>
      <c r="F39" s="8">
        <f t="shared" si="1"/>
        <v>3340360000</v>
      </c>
      <c r="G39" s="1">
        <f t="shared" si="2"/>
        <v>5439493333.3333311</v>
      </c>
      <c r="H39" s="19">
        <f t="shared" si="3"/>
        <v>7664574666.6666718</v>
      </c>
      <c r="J39" s="8">
        <f t="shared" si="6"/>
        <v>2272002.5037981542</v>
      </c>
      <c r="L39" s="19">
        <f t="shared" si="4"/>
        <v>10601215338.325586</v>
      </c>
      <c r="M39">
        <f t="shared" si="7"/>
        <v>0.91481481481481597</v>
      </c>
      <c r="O39">
        <f t="shared" si="8"/>
        <v>61</v>
      </c>
      <c r="P39">
        <f t="shared" si="9"/>
        <v>99.3333333333333</v>
      </c>
      <c r="Q39">
        <f t="shared" si="10"/>
        <v>139.96666666666675</v>
      </c>
    </row>
    <row r="40" spans="1:17" x14ac:dyDescent="0.25">
      <c r="B40">
        <v>2047</v>
      </c>
      <c r="D40" s="15">
        <f t="shared" si="11"/>
        <v>54620000</v>
      </c>
      <c r="F40" s="8">
        <f t="shared" si="1"/>
        <v>3113340000</v>
      </c>
      <c r="G40" s="1">
        <f t="shared" si="2"/>
        <v>5298139999.9999981</v>
      </c>
      <c r="H40" s="19">
        <f t="shared" si="3"/>
        <v>7614028000.0000048</v>
      </c>
      <c r="J40" s="8">
        <f t="shared" si="6"/>
        <v>2262789.322822826</v>
      </c>
      <c r="L40" s="19">
        <f t="shared" si="4"/>
        <v>10558226426.426441</v>
      </c>
      <c r="M40">
        <f t="shared" si="7"/>
        <v>0.91111111111111232</v>
      </c>
      <c r="O40">
        <f t="shared" si="8"/>
        <v>57</v>
      </c>
      <c r="P40">
        <f t="shared" si="9"/>
        <v>96.999999999999972</v>
      </c>
      <c r="Q40">
        <f t="shared" si="10"/>
        <v>139.40000000000009</v>
      </c>
    </row>
    <row r="41" spans="1:17" x14ac:dyDescent="0.25">
      <c r="B41">
        <v>2048</v>
      </c>
      <c r="D41" s="15">
        <f t="shared" si="11"/>
        <v>54480000</v>
      </c>
      <c r="F41" s="8">
        <f t="shared" si="1"/>
        <v>2887440000</v>
      </c>
      <c r="G41" s="1">
        <f t="shared" si="2"/>
        <v>5157439999.999999</v>
      </c>
      <c r="H41" s="19">
        <f t="shared" si="3"/>
        <v>7563640000.0000048</v>
      </c>
      <c r="J41" s="8">
        <f t="shared" si="6"/>
        <v>2253576.1865820447</v>
      </c>
      <c r="L41" s="19">
        <f t="shared" si="4"/>
        <v>10515237723.259706</v>
      </c>
      <c r="M41">
        <f t="shared" si="7"/>
        <v>0.90740740740740866</v>
      </c>
      <c r="O41">
        <f t="shared" si="8"/>
        <v>53</v>
      </c>
      <c r="P41">
        <f t="shared" si="9"/>
        <v>94.666666666666643</v>
      </c>
      <c r="Q41">
        <f t="shared" si="10"/>
        <v>138.83333333333343</v>
      </c>
    </row>
    <row r="42" spans="1:17" x14ac:dyDescent="0.25">
      <c r="B42">
        <v>2049</v>
      </c>
      <c r="D42" s="15">
        <f t="shared" si="11"/>
        <v>54340000</v>
      </c>
      <c r="F42" s="8">
        <f t="shared" si="1"/>
        <v>2662660000</v>
      </c>
      <c r="G42" s="1">
        <f t="shared" si="2"/>
        <v>5017393333.3333321</v>
      </c>
      <c r="H42" s="19">
        <f t="shared" si="3"/>
        <v>7513410666.6666718</v>
      </c>
      <c r="J42" s="8">
        <f t="shared" si="6"/>
        <v>2244363.0954206809</v>
      </c>
      <c r="L42" s="19">
        <f t="shared" si="4"/>
        <v>10472249230.434561</v>
      </c>
      <c r="M42">
        <f t="shared" si="7"/>
        <v>0.90370370370370501</v>
      </c>
      <c r="O42">
        <f t="shared" si="8"/>
        <v>49</v>
      </c>
      <c r="P42">
        <f t="shared" si="9"/>
        <v>92.333333333333314</v>
      </c>
      <c r="Q42">
        <f t="shared" si="10"/>
        <v>138.26666666666677</v>
      </c>
    </row>
    <row r="43" spans="1:17" x14ac:dyDescent="0.25">
      <c r="B43">
        <v>2050</v>
      </c>
      <c r="D43" s="16">
        <v>54200000</v>
      </c>
      <c r="F43" s="9">
        <f t="shared" si="1"/>
        <v>2439000000</v>
      </c>
      <c r="G43" s="1">
        <f t="shared" si="2"/>
        <v>4878000000</v>
      </c>
      <c r="H43" s="19">
        <f t="shared" si="3"/>
        <v>7463339999.999999</v>
      </c>
      <c r="J43" s="8">
        <f>J$3*D43/D42*M43</f>
        <v>2235150.0496871551</v>
      </c>
      <c r="L43" s="19">
        <f t="shared" si="4"/>
        <v>10429260949.576738</v>
      </c>
      <c r="M43">
        <v>0.9</v>
      </c>
      <c r="O43">
        <v>45</v>
      </c>
      <c r="P43">
        <v>90</v>
      </c>
      <c r="Q43">
        <f>153*0.6+153*0.3</f>
        <v>137.69999999999999</v>
      </c>
    </row>
    <row r="44" spans="1:17" x14ac:dyDescent="0.25">
      <c r="A44">
        <f>COUNTBLANK(C44:C63)</f>
        <v>20</v>
      </c>
      <c r="B44">
        <v>2051</v>
      </c>
      <c r="D44" s="15">
        <f t="shared" ref="D44:D62" si="12">D43-(D$43-D$63)/A$44</f>
        <v>53875000</v>
      </c>
      <c r="F44" s="8">
        <f t="shared" si="1"/>
        <v>2424375000</v>
      </c>
      <c r="G44" s="1">
        <f t="shared" si="2"/>
        <v>4848750000</v>
      </c>
      <c r="H44" s="19">
        <f t="shared" si="3"/>
        <v>7418587499.999999</v>
      </c>
      <c r="J44" s="8">
        <f t="shared" ref="J44:J53" si="13">J$3*D44/D43*M$43</f>
        <v>2227486.2280904059</v>
      </c>
      <c r="L44" s="19">
        <f t="shared" si="4"/>
        <v>10393501383.763836</v>
      </c>
      <c r="O44">
        <v>45</v>
      </c>
      <c r="P44">
        <v>90</v>
      </c>
      <c r="Q44">
        <f t="shared" ref="Q44:Q53" si="14">153*0.6+153*0.3</f>
        <v>137.69999999999999</v>
      </c>
    </row>
    <row r="45" spans="1:17" x14ac:dyDescent="0.25">
      <c r="B45">
        <v>2052</v>
      </c>
      <c r="D45" s="15">
        <f t="shared" si="12"/>
        <v>53550000</v>
      </c>
      <c r="F45" s="8">
        <f t="shared" si="1"/>
        <v>2409750000</v>
      </c>
      <c r="G45" s="1">
        <f t="shared" si="2"/>
        <v>4819500000</v>
      </c>
      <c r="H45" s="19">
        <f t="shared" si="3"/>
        <v>7373834999.999999</v>
      </c>
      <c r="J45" s="8">
        <f t="shared" si="13"/>
        <v>2227405.1679814388</v>
      </c>
      <c r="L45" s="19">
        <f t="shared" si="4"/>
        <v>10393123155.452436</v>
      </c>
      <c r="O45">
        <v>45</v>
      </c>
      <c r="P45">
        <v>90</v>
      </c>
      <c r="Q45">
        <f t="shared" si="14"/>
        <v>137.69999999999999</v>
      </c>
    </row>
    <row r="46" spans="1:17" x14ac:dyDescent="0.25">
      <c r="B46">
        <v>2053</v>
      </c>
      <c r="D46" s="15">
        <f t="shared" si="12"/>
        <v>53225000</v>
      </c>
      <c r="F46" s="8">
        <f t="shared" si="1"/>
        <v>2395125000</v>
      </c>
      <c r="G46" s="1">
        <f t="shared" si="2"/>
        <v>4790250000</v>
      </c>
      <c r="H46" s="19">
        <f t="shared" si="3"/>
        <v>7329082499.999999</v>
      </c>
      <c r="J46" s="8">
        <f t="shared" si="13"/>
        <v>2227323.1239495799</v>
      </c>
      <c r="L46" s="19">
        <f t="shared" si="4"/>
        <v>10392740336.134453</v>
      </c>
      <c r="O46">
        <v>45</v>
      </c>
      <c r="P46">
        <v>90</v>
      </c>
      <c r="Q46">
        <f t="shared" si="14"/>
        <v>137.69999999999999</v>
      </c>
    </row>
    <row r="47" spans="1:17" x14ac:dyDescent="0.25">
      <c r="B47">
        <v>2054</v>
      </c>
      <c r="D47" s="15">
        <f t="shared" si="12"/>
        <v>52900000</v>
      </c>
      <c r="F47" s="8">
        <f t="shared" si="1"/>
        <v>2380500000</v>
      </c>
      <c r="G47" s="1">
        <f t="shared" si="2"/>
        <v>4761000000</v>
      </c>
      <c r="H47" s="19">
        <f t="shared" si="3"/>
        <v>7284329999.999999</v>
      </c>
      <c r="J47" s="8">
        <f t="shared" si="13"/>
        <v>2227240.0779708787</v>
      </c>
      <c r="L47" s="19">
        <f t="shared" si="4"/>
        <v>10392352841.709724</v>
      </c>
      <c r="O47">
        <v>45</v>
      </c>
      <c r="P47">
        <v>90</v>
      </c>
      <c r="Q47">
        <f t="shared" si="14"/>
        <v>137.69999999999999</v>
      </c>
    </row>
    <row r="48" spans="1:17" x14ac:dyDescent="0.25">
      <c r="B48">
        <v>2055</v>
      </c>
      <c r="D48" s="15">
        <f t="shared" si="12"/>
        <v>52575000</v>
      </c>
      <c r="F48" s="8">
        <f t="shared" si="1"/>
        <v>2365875000</v>
      </c>
      <c r="G48" s="1">
        <f t="shared" si="2"/>
        <v>4731750000</v>
      </c>
      <c r="H48" s="19">
        <f t="shared" si="3"/>
        <v>7239577499.999999</v>
      </c>
      <c r="J48" s="8">
        <f t="shared" si="13"/>
        <v>2227156.01157845</v>
      </c>
      <c r="L48" s="19">
        <f t="shared" si="4"/>
        <v>10391960586.011341</v>
      </c>
      <c r="O48">
        <v>45</v>
      </c>
      <c r="P48">
        <v>90</v>
      </c>
      <c r="Q48">
        <f t="shared" si="14"/>
        <v>137.69999999999999</v>
      </c>
    </row>
    <row r="49" spans="2:17" x14ac:dyDescent="0.25">
      <c r="B49">
        <v>2056</v>
      </c>
      <c r="D49" s="15">
        <f t="shared" si="12"/>
        <v>52250000</v>
      </c>
      <c r="F49" s="8">
        <f t="shared" si="1"/>
        <v>2351250000</v>
      </c>
      <c r="G49" s="1">
        <f t="shared" si="2"/>
        <v>4702500000</v>
      </c>
      <c r="H49" s="19">
        <f t="shared" si="3"/>
        <v>7194824999.999999</v>
      </c>
      <c r="J49" s="8">
        <f t="shared" si="13"/>
        <v>2227070.9058487876</v>
      </c>
      <c r="L49" s="19">
        <f t="shared" si="4"/>
        <v>10391563480.741796</v>
      </c>
      <c r="O49">
        <v>45</v>
      </c>
      <c r="P49">
        <v>90</v>
      </c>
      <c r="Q49">
        <f t="shared" si="14"/>
        <v>137.69999999999999</v>
      </c>
    </row>
    <row r="50" spans="2:17" x14ac:dyDescent="0.25">
      <c r="B50">
        <v>2057</v>
      </c>
      <c r="D50" s="15">
        <f t="shared" si="12"/>
        <v>51925000</v>
      </c>
      <c r="F50" s="8">
        <f t="shared" si="1"/>
        <v>2336625000</v>
      </c>
      <c r="G50" s="1">
        <f t="shared" si="2"/>
        <v>4673250000</v>
      </c>
      <c r="H50" s="19">
        <f t="shared" si="3"/>
        <v>7150072499.999999</v>
      </c>
      <c r="J50" s="8">
        <f t="shared" si="13"/>
        <v>2226984.7413875596</v>
      </c>
      <c r="L50" s="19">
        <f t="shared" si="4"/>
        <v>10391161435.406696</v>
      </c>
      <c r="O50">
        <v>45</v>
      </c>
      <c r="P50">
        <v>90</v>
      </c>
      <c r="Q50">
        <f t="shared" si="14"/>
        <v>137.69999999999999</v>
      </c>
    </row>
    <row r="51" spans="2:17" x14ac:dyDescent="0.25">
      <c r="B51">
        <v>2058</v>
      </c>
      <c r="D51" s="15">
        <f t="shared" si="12"/>
        <v>51600000</v>
      </c>
      <c r="F51" s="8">
        <f t="shared" si="1"/>
        <v>2322000000</v>
      </c>
      <c r="G51" s="1">
        <f t="shared" si="2"/>
        <v>4644000000</v>
      </c>
      <c r="H51" s="19">
        <f t="shared" si="3"/>
        <v>7105319999.999999</v>
      </c>
      <c r="J51" s="8">
        <f t="shared" si="13"/>
        <v>2226897.4983148775</v>
      </c>
      <c r="L51" s="19">
        <f t="shared" si="4"/>
        <v>10390754357.246029</v>
      </c>
      <c r="O51">
        <v>45</v>
      </c>
      <c r="P51">
        <v>90</v>
      </c>
      <c r="Q51">
        <f t="shared" si="14"/>
        <v>137.69999999999999</v>
      </c>
    </row>
    <row r="52" spans="2:17" x14ac:dyDescent="0.25">
      <c r="B52">
        <v>2059</v>
      </c>
      <c r="D52" s="15">
        <f t="shared" si="12"/>
        <v>51275000</v>
      </c>
      <c r="F52" s="8">
        <f t="shared" si="1"/>
        <v>2307375000</v>
      </c>
      <c r="G52" s="1">
        <f t="shared" si="2"/>
        <v>4614750000</v>
      </c>
      <c r="H52" s="19">
        <f t="shared" si="3"/>
        <v>7060567499.999999</v>
      </c>
      <c r="J52" s="8">
        <f t="shared" si="13"/>
        <v>2226809.15625</v>
      </c>
      <c r="L52" s="19">
        <f t="shared" si="4"/>
        <v>10390342151.16279</v>
      </c>
      <c r="O52">
        <v>45</v>
      </c>
      <c r="P52">
        <v>90</v>
      </c>
      <c r="Q52">
        <f t="shared" si="14"/>
        <v>137.69999999999999</v>
      </c>
    </row>
    <row r="53" spans="2:17" x14ac:dyDescent="0.25">
      <c r="B53">
        <v>2060</v>
      </c>
      <c r="D53" s="17">
        <f t="shared" si="12"/>
        <v>50950000</v>
      </c>
      <c r="F53" s="10">
        <f t="shared" si="1"/>
        <v>2292750000</v>
      </c>
      <c r="G53" s="18">
        <f t="shared" si="2"/>
        <v>4585500000</v>
      </c>
      <c r="H53" s="20">
        <f t="shared" si="3"/>
        <v>7015814999.999999</v>
      </c>
      <c r="J53" s="8">
        <f t="shared" si="13"/>
        <v>2226719.6942954659</v>
      </c>
      <c r="K53" s="11"/>
      <c r="L53" s="20">
        <f t="shared" si="4"/>
        <v>10389924719.648952</v>
      </c>
      <c r="O53">
        <v>45</v>
      </c>
      <c r="P53">
        <v>90</v>
      </c>
      <c r="Q53">
        <f t="shared" si="14"/>
        <v>137.69999999999999</v>
      </c>
    </row>
    <row r="54" spans="2:17" x14ac:dyDescent="0.25">
      <c r="D54" s="1">
        <f t="shared" si="12"/>
        <v>50625000</v>
      </c>
    </row>
    <row r="55" spans="2:17" x14ac:dyDescent="0.25">
      <c r="D55" s="1">
        <f t="shared" si="12"/>
        <v>50300000</v>
      </c>
    </row>
    <row r="56" spans="2:17" x14ac:dyDescent="0.25">
      <c r="D56" s="1">
        <f t="shared" si="12"/>
        <v>49975000</v>
      </c>
    </row>
    <row r="57" spans="2:17" x14ac:dyDescent="0.25">
      <c r="D57" s="1">
        <f t="shared" si="12"/>
        <v>49650000</v>
      </c>
    </row>
    <row r="58" spans="2:17" x14ac:dyDescent="0.25">
      <c r="D58" s="1">
        <f t="shared" si="12"/>
        <v>49325000</v>
      </c>
    </row>
    <row r="59" spans="2:17" x14ac:dyDescent="0.25">
      <c r="D59" s="1">
        <f t="shared" si="12"/>
        <v>49000000</v>
      </c>
    </row>
    <row r="60" spans="2:17" x14ac:dyDescent="0.25">
      <c r="D60" s="1">
        <f t="shared" si="12"/>
        <v>48675000</v>
      </c>
    </row>
    <row r="61" spans="2:17" x14ac:dyDescent="0.25">
      <c r="D61" s="1">
        <f t="shared" si="12"/>
        <v>48350000</v>
      </c>
    </row>
    <row r="62" spans="2:17" x14ac:dyDescent="0.25">
      <c r="D62" s="1">
        <f t="shared" si="12"/>
        <v>48025000</v>
      </c>
    </row>
    <row r="63" spans="2:17" x14ac:dyDescent="0.25">
      <c r="D63" s="2">
        <v>47700000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CB84-1DEA-4382-AB70-9ECE9AEFADE5}">
  <dimension ref="B1:Q47"/>
  <sheetViews>
    <sheetView workbookViewId="0">
      <selection activeCell="M35" sqref="M35"/>
    </sheetView>
  </sheetViews>
  <sheetFormatPr defaultRowHeight="15" x14ac:dyDescent="0.25"/>
  <cols>
    <col min="4" max="4" width="12" bestFit="1" customWidth="1"/>
    <col min="8" max="8" width="7.28515625" customWidth="1"/>
    <col min="9" max="9" width="7.85546875" customWidth="1"/>
    <col min="10" max="10" width="7.7109375" customWidth="1"/>
    <col min="12" max="12" width="23.7109375" bestFit="1" customWidth="1"/>
    <col min="13" max="13" width="8.5703125" bestFit="1" customWidth="1"/>
    <col min="14" max="14" width="23" bestFit="1" customWidth="1"/>
    <col min="15" max="15" width="8.5703125" bestFit="1" customWidth="1"/>
    <col min="16" max="16" width="25" bestFit="1" customWidth="1"/>
    <col min="17" max="17" width="8.5703125" bestFit="1" customWidth="1"/>
  </cols>
  <sheetData>
    <row r="1" spans="2:17" x14ac:dyDescent="0.25">
      <c r="D1" t="s">
        <v>10</v>
      </c>
      <c r="F1" t="s">
        <v>9</v>
      </c>
      <c r="H1" t="s">
        <v>11</v>
      </c>
      <c r="I1" t="s">
        <v>12</v>
      </c>
      <c r="J1" t="s">
        <v>13</v>
      </c>
      <c r="L1" t="s">
        <v>11</v>
      </c>
      <c r="N1" t="s">
        <v>12</v>
      </c>
      <c r="P1" t="s">
        <v>13</v>
      </c>
    </row>
    <row r="2" spans="2:17" x14ac:dyDescent="0.25">
      <c r="B2">
        <v>2015</v>
      </c>
      <c r="D2">
        <v>11620474116.338558</v>
      </c>
      <c r="F2">
        <f>D2/10^9</f>
        <v>11.620474116338558</v>
      </c>
      <c r="H2" s="23">
        <f>Foglio1!F8/10^9</f>
        <v>9.301728636</v>
      </c>
      <c r="I2" s="23">
        <f>Foglio1!G8/10^9</f>
        <v>9.301728636</v>
      </c>
      <c r="J2" s="23">
        <f>Foglio1!H8/10^9</f>
        <v>9.301728636</v>
      </c>
      <c r="L2" t="s">
        <v>14</v>
      </c>
      <c r="M2" s="23">
        <f>F2+H2</f>
        <v>20.922202752338556</v>
      </c>
      <c r="N2" t="s">
        <v>14</v>
      </c>
      <c r="O2" s="23">
        <f>F2+I2</f>
        <v>20.922202752338556</v>
      </c>
      <c r="P2" t="s">
        <v>14</v>
      </c>
      <c r="Q2" s="23">
        <f>F2+J2</f>
        <v>20.922202752338556</v>
      </c>
    </row>
    <row r="3" spans="2:17" x14ac:dyDescent="0.25">
      <c r="B3">
        <v>2016</v>
      </c>
      <c r="D3">
        <v>11593145431.581474</v>
      </c>
      <c r="F3">
        <f t="shared" ref="F3:F47" si="0">D3/10^9</f>
        <v>11.593145431581474</v>
      </c>
      <c r="H3" s="23">
        <f>Foglio1!F9/10^9</f>
        <v>9.2818293030000003</v>
      </c>
      <c r="I3" s="23">
        <f>Foglio1!G9/10^9</f>
        <v>9.2818293030000003</v>
      </c>
      <c r="J3" s="23">
        <f>Foglio1!H9/10^9</f>
        <v>9.2818293030000003</v>
      </c>
      <c r="L3" t="s">
        <v>15</v>
      </c>
      <c r="M3" s="23">
        <f t="shared" ref="M3:M47" si="1">F3+H3</f>
        <v>20.874974734581475</v>
      </c>
      <c r="N3" t="s">
        <v>15</v>
      </c>
      <c r="O3" s="23">
        <f t="shared" ref="O3:O47" si="2">F3+I3</f>
        <v>20.874974734581475</v>
      </c>
      <c r="P3" t="s">
        <v>15</v>
      </c>
      <c r="Q3" s="23">
        <f t="shared" ref="Q3:Q47" si="3">F3+J3</f>
        <v>20.874974734581475</v>
      </c>
    </row>
    <row r="4" spans="2:17" x14ac:dyDescent="0.25">
      <c r="B4">
        <v>2017</v>
      </c>
      <c r="D4">
        <v>11603425014.799585</v>
      </c>
      <c r="F4">
        <f t="shared" si="0"/>
        <v>11.603425014799585</v>
      </c>
      <c r="H4" s="23">
        <f>Foglio1!F10/10^9</f>
        <v>9.2701850849999996</v>
      </c>
      <c r="I4" s="23">
        <f>Foglio1!G10/10^9</f>
        <v>9.2701850849999996</v>
      </c>
      <c r="J4" s="23">
        <f>Foglio1!H10/10^9</f>
        <v>9.2701850849999996</v>
      </c>
      <c r="L4" t="s">
        <v>16</v>
      </c>
      <c r="M4" s="23">
        <f t="shared" si="1"/>
        <v>20.873610099799585</v>
      </c>
      <c r="N4" t="s">
        <v>16</v>
      </c>
      <c r="O4" s="23">
        <f t="shared" si="2"/>
        <v>20.873610099799585</v>
      </c>
      <c r="P4" t="s">
        <v>16</v>
      </c>
      <c r="Q4" s="23">
        <f t="shared" si="3"/>
        <v>20.873610099799585</v>
      </c>
    </row>
    <row r="5" spans="2:17" x14ac:dyDescent="0.25">
      <c r="B5">
        <v>2018</v>
      </c>
      <c r="D5">
        <v>11597775789.39698</v>
      </c>
      <c r="F5">
        <f t="shared" si="0"/>
        <v>11.59777578939698</v>
      </c>
      <c r="H5" s="23">
        <f>Foglio1!F11/10^9</f>
        <v>9.2540478690000008</v>
      </c>
      <c r="I5" s="23">
        <f>Foglio1!G11/10^9</f>
        <v>9.2540478690000008</v>
      </c>
      <c r="J5" s="23">
        <f>Foglio1!H11/10^9</f>
        <v>9.2540478690000008</v>
      </c>
      <c r="L5" t="s">
        <v>17</v>
      </c>
      <c r="M5" s="23">
        <f t="shared" si="1"/>
        <v>20.851823658396981</v>
      </c>
      <c r="N5" t="s">
        <v>17</v>
      </c>
      <c r="O5" s="23">
        <f t="shared" si="2"/>
        <v>20.851823658396981</v>
      </c>
      <c r="P5" t="s">
        <v>17</v>
      </c>
      <c r="Q5" s="23">
        <f t="shared" si="3"/>
        <v>20.851823658396981</v>
      </c>
    </row>
    <row r="6" spans="2:17" x14ac:dyDescent="0.25">
      <c r="B6">
        <v>2019</v>
      </c>
      <c r="D6">
        <v>11489822385.080423</v>
      </c>
      <c r="F6">
        <f t="shared" si="0"/>
        <v>11.489822385080423</v>
      </c>
      <c r="H6" s="23">
        <f>Foglio1!F12/10^9</f>
        <v>9.1519509689999996</v>
      </c>
      <c r="I6" s="23">
        <f>Foglio1!G12/10^9</f>
        <v>9.1519509689999996</v>
      </c>
      <c r="J6" s="23">
        <f>Foglio1!H12/10^9</f>
        <v>9.1519509689999996</v>
      </c>
      <c r="L6" t="s">
        <v>18</v>
      </c>
      <c r="M6" s="23">
        <f t="shared" si="1"/>
        <v>20.641773354080421</v>
      </c>
      <c r="N6" t="s">
        <v>18</v>
      </c>
      <c r="O6" s="23">
        <f t="shared" si="2"/>
        <v>20.641773354080421</v>
      </c>
      <c r="P6" t="s">
        <v>18</v>
      </c>
      <c r="Q6" s="23">
        <f t="shared" si="3"/>
        <v>20.641773354080421</v>
      </c>
    </row>
    <row r="7" spans="2:17" x14ac:dyDescent="0.25">
      <c r="B7">
        <v>2020</v>
      </c>
      <c r="D7">
        <v>11583974380.92219</v>
      </c>
      <c r="F7">
        <f t="shared" si="0"/>
        <v>11.583974380922189</v>
      </c>
      <c r="H7" s="23">
        <f>Foglio1!F13/10^9</f>
        <v>9.125147664</v>
      </c>
      <c r="I7" s="23">
        <f>Foglio1!G13/10^9</f>
        <v>9.125147664</v>
      </c>
      <c r="J7" s="23">
        <f>Foglio1!H13/10^9</f>
        <v>9.125147664</v>
      </c>
      <c r="L7" t="s">
        <v>19</v>
      </c>
      <c r="M7" s="23">
        <f t="shared" si="1"/>
        <v>20.709122044922189</v>
      </c>
      <c r="N7" t="s">
        <v>19</v>
      </c>
      <c r="O7" s="23">
        <f t="shared" si="2"/>
        <v>20.709122044922189</v>
      </c>
      <c r="P7" t="s">
        <v>19</v>
      </c>
      <c r="Q7" s="23">
        <f t="shared" si="3"/>
        <v>20.709122044922189</v>
      </c>
    </row>
    <row r="8" spans="2:17" x14ac:dyDescent="0.25">
      <c r="B8">
        <v>2021</v>
      </c>
      <c r="D8">
        <v>11539053529.885101</v>
      </c>
      <c r="F8">
        <f t="shared" si="0"/>
        <v>11.539053529885102</v>
      </c>
      <c r="H8" s="23">
        <f>Foglio1!F14/10^9</f>
        <v>9.0631405889999996</v>
      </c>
      <c r="I8" s="23">
        <f>Foglio1!G14/10^9</f>
        <v>9.0631405889999996</v>
      </c>
      <c r="J8" s="23">
        <f>Foglio1!H14/10^9</f>
        <v>9.0631405889999996</v>
      </c>
      <c r="L8" t="s">
        <v>20</v>
      </c>
      <c r="M8" s="23">
        <f t="shared" si="1"/>
        <v>20.602194118885102</v>
      </c>
      <c r="N8" t="s">
        <v>20</v>
      </c>
      <c r="O8" s="23">
        <f t="shared" si="2"/>
        <v>20.602194118885102</v>
      </c>
      <c r="P8" t="s">
        <v>20</v>
      </c>
      <c r="Q8" s="23">
        <f t="shared" si="3"/>
        <v>20.602194118885102</v>
      </c>
    </row>
    <row r="9" spans="2:17" x14ac:dyDescent="0.25">
      <c r="B9">
        <v>2022</v>
      </c>
      <c r="D9">
        <v>11577581524.227419</v>
      </c>
      <c r="F9">
        <f t="shared" si="0"/>
        <v>11.577581524227419</v>
      </c>
      <c r="H9" s="23">
        <f>Foglio1!F15/10^9</f>
        <v>9.0316103489999993</v>
      </c>
      <c r="I9" s="23">
        <f>Foglio1!G15/10^9</f>
        <v>9.0316103489999993</v>
      </c>
      <c r="J9" s="23">
        <f>Foglio1!H15/10^9</f>
        <v>9.0316103489999993</v>
      </c>
      <c r="L9" t="s">
        <v>21</v>
      </c>
      <c r="M9" s="23">
        <f t="shared" si="1"/>
        <v>20.609191873227417</v>
      </c>
      <c r="N9" t="s">
        <v>21</v>
      </c>
      <c r="O9" s="23">
        <f t="shared" si="2"/>
        <v>20.609191873227417</v>
      </c>
      <c r="P9" t="s">
        <v>21</v>
      </c>
      <c r="Q9" s="23">
        <f t="shared" si="3"/>
        <v>20.609191873227417</v>
      </c>
    </row>
    <row r="10" spans="2:17" x14ac:dyDescent="0.25">
      <c r="B10">
        <v>2023</v>
      </c>
      <c r="D10">
        <v>11568054988.877459</v>
      </c>
      <c r="F10">
        <f t="shared" si="0"/>
        <v>11.568054988877458</v>
      </c>
      <c r="H10" s="23">
        <f>Foglio1!F16/10^9</f>
        <v>8.9927840553749991</v>
      </c>
      <c r="I10" s="23">
        <f>Foglio1!G16/10^9</f>
        <v>8.9927840553749991</v>
      </c>
      <c r="J10" s="23">
        <f>Foglio1!H16/10^9</f>
        <v>8.9927840553749991</v>
      </c>
      <c r="L10" t="s">
        <v>22</v>
      </c>
      <c r="M10" s="23">
        <f t="shared" si="1"/>
        <v>20.560839044252457</v>
      </c>
      <c r="N10" t="s">
        <v>22</v>
      </c>
      <c r="O10" s="23">
        <f t="shared" si="2"/>
        <v>20.560839044252457</v>
      </c>
      <c r="P10" t="s">
        <v>22</v>
      </c>
      <c r="Q10" s="23">
        <f t="shared" si="3"/>
        <v>20.560839044252457</v>
      </c>
    </row>
    <row r="11" spans="2:17" x14ac:dyDescent="0.25">
      <c r="B11">
        <v>2024</v>
      </c>
      <c r="D11">
        <v>11524995502.127863</v>
      </c>
      <c r="F11">
        <f t="shared" si="0"/>
        <v>11.524995502127863</v>
      </c>
      <c r="H11" s="23">
        <f>Foglio1!F17/10^9</f>
        <v>8.7198673627499996</v>
      </c>
      <c r="I11" s="23">
        <f>Foglio1!G17/10^9</f>
        <v>8.8174050289999997</v>
      </c>
      <c r="J11" s="23">
        <f>Foglio1!H17/10^9</f>
        <v>8.9207949552250003</v>
      </c>
      <c r="L11" t="s">
        <v>23</v>
      </c>
      <c r="M11" s="23">
        <f t="shared" si="1"/>
        <v>20.244862864877863</v>
      </c>
      <c r="N11" t="s">
        <v>23</v>
      </c>
      <c r="O11" s="23">
        <f t="shared" si="2"/>
        <v>20.342400531127865</v>
      </c>
      <c r="P11" t="s">
        <v>23</v>
      </c>
      <c r="Q11" s="23">
        <f t="shared" si="3"/>
        <v>20.445790457352864</v>
      </c>
    </row>
    <row r="12" spans="2:17" x14ac:dyDescent="0.25">
      <c r="B12">
        <v>2025</v>
      </c>
      <c r="D12">
        <v>11481935756.444435</v>
      </c>
      <c r="F12">
        <f t="shared" si="0"/>
        <v>11.481935756444436</v>
      </c>
      <c r="H12" s="23">
        <f>Foglio1!F18/10^9</f>
        <v>8.448980803125</v>
      </c>
      <c r="I12" s="23">
        <f>Foglio1!G18/10^9</f>
        <v>8.6432102468749985</v>
      </c>
      <c r="J12" s="23">
        <f>Foglio1!H18/10^9</f>
        <v>8.8490934572499995</v>
      </c>
      <c r="L12" t="s">
        <v>24</v>
      </c>
      <c r="M12" s="23">
        <f t="shared" si="1"/>
        <v>19.930916559569436</v>
      </c>
      <c r="N12" t="s">
        <v>24</v>
      </c>
      <c r="O12" s="23">
        <f t="shared" si="2"/>
        <v>20.125146003319436</v>
      </c>
      <c r="P12" t="s">
        <v>24</v>
      </c>
      <c r="Q12" s="23">
        <f t="shared" si="3"/>
        <v>20.331029213694435</v>
      </c>
    </row>
    <row r="13" spans="2:17" x14ac:dyDescent="0.25">
      <c r="B13">
        <v>2026</v>
      </c>
      <c r="D13">
        <v>11438875748.44412</v>
      </c>
      <c r="F13">
        <f t="shared" si="0"/>
        <v>11.43887574844412</v>
      </c>
      <c r="H13" s="23">
        <f>Foglio1!F19/10^9</f>
        <v>8.1801243765000002</v>
      </c>
      <c r="I13" s="23">
        <f>Foglio1!G19/10^9</f>
        <v>8.4701997089999974</v>
      </c>
      <c r="J13" s="23">
        <f>Foglio1!H19/10^9</f>
        <v>8.7776795614500003</v>
      </c>
      <c r="L13" t="s">
        <v>25</v>
      </c>
      <c r="M13" s="23">
        <f t="shared" si="1"/>
        <v>19.619000124944122</v>
      </c>
      <c r="N13" t="s">
        <v>25</v>
      </c>
      <c r="O13" s="23">
        <f t="shared" si="2"/>
        <v>19.909075457444118</v>
      </c>
      <c r="P13" t="s">
        <v>25</v>
      </c>
      <c r="Q13" s="23">
        <f t="shared" si="3"/>
        <v>20.216555309894119</v>
      </c>
    </row>
    <row r="14" spans="2:17" x14ac:dyDescent="0.25">
      <c r="B14">
        <v>2027</v>
      </c>
      <c r="D14">
        <v>11395815474.684687</v>
      </c>
      <c r="F14">
        <f t="shared" si="0"/>
        <v>11.395815474684687</v>
      </c>
      <c r="H14" s="23">
        <f>Foglio1!F20/10^9</f>
        <v>7.9132980828750004</v>
      </c>
      <c r="I14" s="23">
        <f>Foglio1!G20/10^9</f>
        <v>8.2983734153749982</v>
      </c>
      <c r="J14" s="23">
        <f>Foglio1!H20/10^9</f>
        <v>8.7065532678250008</v>
      </c>
      <c r="L14" t="s">
        <v>26</v>
      </c>
      <c r="M14" s="23">
        <f t="shared" si="1"/>
        <v>19.309113557559687</v>
      </c>
      <c r="N14" t="s">
        <v>26</v>
      </c>
      <c r="O14" s="23">
        <f t="shared" si="2"/>
        <v>19.694188890059685</v>
      </c>
      <c r="P14" t="s">
        <v>26</v>
      </c>
      <c r="Q14" s="23">
        <f t="shared" si="3"/>
        <v>20.10236874250969</v>
      </c>
    </row>
    <row r="15" spans="2:17" x14ac:dyDescent="0.25">
      <c r="B15">
        <v>2028</v>
      </c>
      <c r="D15">
        <v>11352754931.663395</v>
      </c>
      <c r="F15">
        <f t="shared" si="0"/>
        <v>11.352754931663394</v>
      </c>
      <c r="H15" s="23">
        <f>Foglio1!F21/10^9</f>
        <v>7.6485019222500004</v>
      </c>
      <c r="I15" s="23">
        <f>Foglio1!G21/10^9</f>
        <v>8.1277313659999972</v>
      </c>
      <c r="J15" s="23">
        <f>Foglio1!H21/10^9</f>
        <v>8.6357145763750012</v>
      </c>
      <c r="L15" t="s">
        <v>27</v>
      </c>
      <c r="M15" s="23">
        <f t="shared" si="1"/>
        <v>19.001256853913397</v>
      </c>
      <c r="N15" t="s">
        <v>27</v>
      </c>
      <c r="O15" s="23">
        <f t="shared" si="2"/>
        <v>19.48048629766339</v>
      </c>
      <c r="P15" t="s">
        <v>27</v>
      </c>
      <c r="Q15" s="23">
        <f t="shared" si="3"/>
        <v>19.988469508038396</v>
      </c>
    </row>
    <row r="16" spans="2:17" x14ac:dyDescent="0.25">
      <c r="B16">
        <v>2029</v>
      </c>
      <c r="D16">
        <v>11309694115.815689</v>
      </c>
      <c r="F16">
        <f t="shared" si="0"/>
        <v>11.30969411581569</v>
      </c>
      <c r="H16" s="23">
        <f>Foglio1!F22/10^9</f>
        <v>7.3857358946250002</v>
      </c>
      <c r="I16" s="23">
        <f>Foglio1!G22/10^9</f>
        <v>7.9582735608749973</v>
      </c>
      <c r="J16" s="23">
        <f>Foglio1!H22/10^9</f>
        <v>8.5651634871000013</v>
      </c>
      <c r="L16" t="s">
        <v>28</v>
      </c>
      <c r="M16" s="23">
        <f t="shared" si="1"/>
        <v>18.695430010440688</v>
      </c>
      <c r="N16" t="s">
        <v>28</v>
      </c>
      <c r="O16" s="23">
        <f t="shared" si="2"/>
        <v>19.267967676690688</v>
      </c>
      <c r="P16" t="s">
        <v>28</v>
      </c>
      <c r="Q16" s="23">
        <f t="shared" si="3"/>
        <v>19.874857602915689</v>
      </c>
    </row>
    <row r="17" spans="2:17" x14ac:dyDescent="0.25">
      <c r="B17">
        <v>2030</v>
      </c>
      <c r="D17">
        <v>11266633023.513813</v>
      </c>
      <c r="F17">
        <f t="shared" si="0"/>
        <v>11.266633023513814</v>
      </c>
      <c r="H17" s="23">
        <f>Foglio1!F23/10^9</f>
        <v>7.125</v>
      </c>
      <c r="I17" s="23">
        <f>Foglio1!G23/10^9</f>
        <v>7.7899999999999965</v>
      </c>
      <c r="J17" s="23">
        <f>Foglio1!H23/10^9</f>
        <v>8.4949000000000012</v>
      </c>
      <c r="L17" t="s">
        <v>29</v>
      </c>
      <c r="M17" s="23">
        <f t="shared" si="1"/>
        <v>18.391633023513812</v>
      </c>
      <c r="N17" t="s">
        <v>29</v>
      </c>
      <c r="O17" s="23">
        <f t="shared" si="2"/>
        <v>19.056633023513811</v>
      </c>
      <c r="P17" t="s">
        <v>29</v>
      </c>
      <c r="Q17" s="23">
        <f t="shared" si="3"/>
        <v>19.761533023513813</v>
      </c>
    </row>
    <row r="18" spans="2:17" x14ac:dyDescent="0.25">
      <c r="B18">
        <v>2031</v>
      </c>
      <c r="D18">
        <v>11246073018.843409</v>
      </c>
      <c r="F18">
        <f t="shared" si="0"/>
        <v>11.246073018843408</v>
      </c>
      <c r="H18" s="23">
        <f>Foglio1!F24/10^9</f>
        <v>6.8800600000000003</v>
      </c>
      <c r="I18" s="23">
        <f>Foglio1!G24/10^9</f>
        <v>7.6381933333333292</v>
      </c>
      <c r="J18" s="23">
        <f>Foglio1!H24/10^9</f>
        <v>8.4418146666666676</v>
      </c>
      <c r="L18" t="s">
        <v>30</v>
      </c>
      <c r="M18" s="23">
        <f t="shared" si="1"/>
        <v>18.126133018843408</v>
      </c>
      <c r="N18" t="s">
        <v>30</v>
      </c>
      <c r="O18" s="23">
        <f t="shared" si="2"/>
        <v>18.884266352176738</v>
      </c>
      <c r="P18" t="s">
        <v>30</v>
      </c>
      <c r="Q18" s="23">
        <f t="shared" si="3"/>
        <v>19.687887685510077</v>
      </c>
    </row>
    <row r="19" spans="2:17" x14ac:dyDescent="0.25">
      <c r="B19">
        <v>2032</v>
      </c>
      <c r="D19">
        <v>11203081158.400755</v>
      </c>
      <c r="F19">
        <f t="shared" si="0"/>
        <v>11.203081158400755</v>
      </c>
      <c r="H19" s="23">
        <f>Foglio1!F25/10^9</f>
        <v>6.6362399999999999</v>
      </c>
      <c r="I19" s="23">
        <f>Foglio1!G25/10^9</f>
        <v>7.487039999999995</v>
      </c>
      <c r="J19" s="23">
        <f>Foglio1!H25/10^9</f>
        <v>8.3888880000000015</v>
      </c>
      <c r="L19" t="s">
        <v>31</v>
      </c>
      <c r="M19" s="23">
        <f t="shared" si="1"/>
        <v>17.839321158400754</v>
      </c>
      <c r="N19" t="s">
        <v>31</v>
      </c>
      <c r="O19" s="23">
        <f t="shared" si="2"/>
        <v>18.69012115840075</v>
      </c>
      <c r="P19" t="s">
        <v>31</v>
      </c>
      <c r="Q19" s="23">
        <f t="shared" si="3"/>
        <v>19.591969158400758</v>
      </c>
    </row>
    <row r="20" spans="2:17" x14ac:dyDescent="0.25">
      <c r="B20">
        <v>2033</v>
      </c>
      <c r="D20">
        <v>11160089484.406837</v>
      </c>
      <c r="F20">
        <f t="shared" si="0"/>
        <v>11.160089484406837</v>
      </c>
      <c r="H20" s="23">
        <f>Foglio1!F26/10^9</f>
        <v>6.3935399999999998</v>
      </c>
      <c r="I20" s="23">
        <f>Foglio1!G26/10^9</f>
        <v>7.3365399999999941</v>
      </c>
      <c r="J20" s="23">
        <f>Foglio1!H26/10^9</f>
        <v>8.3361200000000011</v>
      </c>
      <c r="L20" t="s">
        <v>32</v>
      </c>
      <c r="M20" s="23">
        <f t="shared" si="1"/>
        <v>17.553629484406837</v>
      </c>
      <c r="N20" t="s">
        <v>32</v>
      </c>
      <c r="O20" s="23">
        <f t="shared" si="2"/>
        <v>18.496629484406832</v>
      </c>
      <c r="P20" t="s">
        <v>32</v>
      </c>
      <c r="Q20" s="23">
        <f t="shared" si="3"/>
        <v>19.49620948440684</v>
      </c>
    </row>
    <row r="21" spans="2:17" x14ac:dyDescent="0.25">
      <c r="B21">
        <v>2034</v>
      </c>
      <c r="D21">
        <v>11117097998.245687</v>
      </c>
      <c r="F21">
        <f t="shared" si="0"/>
        <v>11.117097998245688</v>
      </c>
      <c r="H21" s="23">
        <f>Foglio1!F27/10^9</f>
        <v>6.1519599999999999</v>
      </c>
      <c r="I21" s="23">
        <f>Foglio1!G27/10^9</f>
        <v>7.186693333333328</v>
      </c>
      <c r="J21" s="23">
        <f>Foglio1!H27/10^9</f>
        <v>8.2835106666666682</v>
      </c>
      <c r="L21" t="s">
        <v>33</v>
      </c>
      <c r="M21" s="23">
        <f t="shared" si="1"/>
        <v>17.269057998245689</v>
      </c>
      <c r="N21" t="s">
        <v>33</v>
      </c>
      <c r="O21" s="23">
        <f t="shared" si="2"/>
        <v>18.303791331579017</v>
      </c>
      <c r="P21" t="s">
        <v>33</v>
      </c>
      <c r="Q21" s="23">
        <f t="shared" si="3"/>
        <v>19.400608664912355</v>
      </c>
    </row>
    <row r="22" spans="2:17" x14ac:dyDescent="0.25">
      <c r="B22">
        <v>2035</v>
      </c>
      <c r="D22">
        <v>11074106701.315069</v>
      </c>
      <c r="F22">
        <f t="shared" si="0"/>
        <v>11.074106701315069</v>
      </c>
      <c r="H22" s="23">
        <f>Foglio1!F28/10^9</f>
        <v>5.9115000000000002</v>
      </c>
      <c r="I22" s="23">
        <f>Foglio1!G28/10^9</f>
        <v>7.0374999999999952</v>
      </c>
      <c r="J22" s="23">
        <f>Foglio1!H28/10^9</f>
        <v>8.2310600000000029</v>
      </c>
      <c r="L22" t="s">
        <v>34</v>
      </c>
      <c r="M22" s="23">
        <f t="shared" si="1"/>
        <v>16.985606701315071</v>
      </c>
      <c r="N22" t="s">
        <v>34</v>
      </c>
      <c r="O22" s="23">
        <f t="shared" si="2"/>
        <v>18.111606701315065</v>
      </c>
      <c r="P22" t="s">
        <v>34</v>
      </c>
      <c r="Q22" s="23">
        <f t="shared" si="3"/>
        <v>19.305166701315073</v>
      </c>
    </row>
    <row r="23" spans="2:17" x14ac:dyDescent="0.25">
      <c r="B23">
        <v>2036</v>
      </c>
      <c r="D23">
        <v>11031115595.026651</v>
      </c>
      <c r="F23">
        <f>D23/10^9</f>
        <v>11.031115595026652</v>
      </c>
      <c r="H23" s="23">
        <f>Foglio1!F29/10^9</f>
        <v>5.6721599999999999</v>
      </c>
      <c r="I23" s="23">
        <f>Foglio1!G29/10^9</f>
        <v>6.8889599999999955</v>
      </c>
      <c r="J23" s="23">
        <f>Foglio1!H29/10^9</f>
        <v>8.1787680000000034</v>
      </c>
      <c r="L23" t="s">
        <v>35</v>
      </c>
      <c r="M23" s="23">
        <f t="shared" si="1"/>
        <v>16.703275595026653</v>
      </c>
      <c r="N23" t="s">
        <v>35</v>
      </c>
      <c r="O23" s="23">
        <f t="shared" si="2"/>
        <v>17.920075595026645</v>
      </c>
      <c r="P23" t="s">
        <v>35</v>
      </c>
      <c r="Q23" s="23">
        <f t="shared" si="3"/>
        <v>19.209883595026653</v>
      </c>
    </row>
    <row r="24" spans="2:17" x14ac:dyDescent="0.25">
      <c r="B24">
        <v>2037</v>
      </c>
      <c r="D24">
        <v>10988124680.806171</v>
      </c>
      <c r="F24">
        <f t="shared" si="0"/>
        <v>10.988124680806171</v>
      </c>
      <c r="H24" s="23">
        <f>Foglio1!F30/10^9</f>
        <v>5.4339399999999998</v>
      </c>
      <c r="I24" s="23">
        <f>Foglio1!G30/10^9</f>
        <v>6.741073333333329</v>
      </c>
      <c r="J24" s="23">
        <f>Foglio1!H30/10^9</f>
        <v>8.1266346666666696</v>
      </c>
      <c r="L24" t="s">
        <v>36</v>
      </c>
      <c r="M24" s="23">
        <f t="shared" si="1"/>
        <v>16.422064680806173</v>
      </c>
      <c r="N24" t="s">
        <v>36</v>
      </c>
      <c r="O24" s="23">
        <f t="shared" si="2"/>
        <v>17.729198014139499</v>
      </c>
      <c r="P24" t="s">
        <v>36</v>
      </c>
      <c r="Q24" s="23">
        <f t="shared" si="3"/>
        <v>19.114759347472841</v>
      </c>
    </row>
    <row r="25" spans="2:17" x14ac:dyDescent="0.25">
      <c r="B25">
        <v>2038</v>
      </c>
      <c r="D25">
        <v>10945133960.093624</v>
      </c>
      <c r="F25">
        <f t="shared" si="0"/>
        <v>10.945133960093624</v>
      </c>
      <c r="H25" s="23">
        <f>Foglio1!F31/10^9</f>
        <v>5.1968399999999999</v>
      </c>
      <c r="I25" s="23">
        <f>Foglio1!G31/10^9</f>
        <v>6.5938399999999966</v>
      </c>
      <c r="J25" s="23">
        <f>Foglio1!H31/10^9</f>
        <v>8.0746600000000033</v>
      </c>
      <c r="L25" t="s">
        <v>37</v>
      </c>
      <c r="M25" s="23">
        <f t="shared" si="1"/>
        <v>16.141973960093623</v>
      </c>
      <c r="N25" t="s">
        <v>37</v>
      </c>
      <c r="O25" s="23">
        <f t="shared" si="2"/>
        <v>17.538973960093621</v>
      </c>
      <c r="P25" t="s">
        <v>37</v>
      </c>
      <c r="Q25" s="23">
        <f t="shared" si="3"/>
        <v>19.019793960093629</v>
      </c>
    </row>
    <row r="26" spans="2:17" x14ac:dyDescent="0.25">
      <c r="B26">
        <v>2039</v>
      </c>
      <c r="D26">
        <v>10902143434.343443</v>
      </c>
      <c r="F26">
        <f t="shared" si="0"/>
        <v>10.902143434343444</v>
      </c>
      <c r="H26" s="23">
        <f>Foglio1!F32/10^9</f>
        <v>4.9608600000000003</v>
      </c>
      <c r="I26" s="23">
        <f>Foglio1!G32/10^9</f>
        <v>6.4472599999999964</v>
      </c>
      <c r="J26" s="23">
        <f>Foglio1!H32/10^9</f>
        <v>8.0228440000000045</v>
      </c>
      <c r="L26" t="s">
        <v>38</v>
      </c>
      <c r="M26" s="23">
        <f t="shared" si="1"/>
        <v>15.863003434343444</v>
      </c>
      <c r="N26" t="s">
        <v>38</v>
      </c>
      <c r="O26" s="23">
        <f t="shared" si="2"/>
        <v>17.34940343434344</v>
      </c>
      <c r="P26" t="s">
        <v>38</v>
      </c>
      <c r="Q26" s="23">
        <f t="shared" si="3"/>
        <v>18.92498743434345</v>
      </c>
    </row>
    <row r="27" spans="2:17" x14ac:dyDescent="0.25">
      <c r="B27">
        <v>2040</v>
      </c>
      <c r="D27">
        <v>10859153105.02466</v>
      </c>
      <c r="F27">
        <f t="shared" si="0"/>
        <v>10.85915310502466</v>
      </c>
      <c r="H27" s="23">
        <f>Foglio1!F33/10^9</f>
        <v>4.726</v>
      </c>
      <c r="I27" s="23">
        <f>Foglio1!G33/10^9</f>
        <v>6.3013333333333303</v>
      </c>
      <c r="J27" s="23">
        <f>Foglio1!H33/10^9</f>
        <v>7.9711866666666698</v>
      </c>
      <c r="L27" t="s">
        <v>39</v>
      </c>
      <c r="M27" s="23">
        <f t="shared" si="1"/>
        <v>15.585153105024659</v>
      </c>
      <c r="N27" t="s">
        <v>39</v>
      </c>
      <c r="O27" s="23">
        <f t="shared" si="2"/>
        <v>17.160486438357992</v>
      </c>
      <c r="P27" t="s">
        <v>39</v>
      </c>
      <c r="Q27" s="23">
        <f t="shared" si="3"/>
        <v>18.830339771691328</v>
      </c>
    </row>
    <row r="28" spans="2:17" x14ac:dyDescent="0.25">
      <c r="B28">
        <v>2041</v>
      </c>
      <c r="D28">
        <v>10816162973.621113</v>
      </c>
      <c r="F28">
        <f t="shared" si="0"/>
        <v>10.816162973621113</v>
      </c>
      <c r="H28" s="23">
        <f>Foglio1!F34/10^9</f>
        <v>4.4922599999999999</v>
      </c>
      <c r="I28" s="23">
        <f>Foglio1!G34/10^9</f>
        <v>6.1560599999999974</v>
      </c>
      <c r="J28" s="23">
        <f>Foglio1!H34/10^9</f>
        <v>7.9196880000000034</v>
      </c>
      <c r="L28" t="s">
        <v>40</v>
      </c>
      <c r="M28" s="23">
        <f t="shared" si="1"/>
        <v>15.308422973621113</v>
      </c>
      <c r="N28" t="s">
        <v>40</v>
      </c>
      <c r="O28" s="23">
        <f t="shared" si="2"/>
        <v>16.972222973621111</v>
      </c>
      <c r="P28" t="s">
        <v>40</v>
      </c>
      <c r="Q28" s="23">
        <f t="shared" si="3"/>
        <v>18.735850973621115</v>
      </c>
    </row>
    <row r="29" spans="2:17" x14ac:dyDescent="0.25">
      <c r="B29">
        <v>2042</v>
      </c>
      <c r="D29">
        <v>10773173041.631617</v>
      </c>
      <c r="F29">
        <f t="shared" si="0"/>
        <v>10.773173041631617</v>
      </c>
      <c r="H29" s="23">
        <f>Foglio1!F35/10^9</f>
        <v>4.2596400000000001</v>
      </c>
      <c r="I29" s="23">
        <f>Foglio1!G35/10^9</f>
        <v>6.0114399999999968</v>
      </c>
      <c r="J29" s="23">
        <f>Foglio1!H35/10^9</f>
        <v>7.8683480000000037</v>
      </c>
      <c r="L29" t="s">
        <v>41</v>
      </c>
      <c r="M29" s="23">
        <f t="shared" si="1"/>
        <v>15.032813041631616</v>
      </c>
      <c r="N29" t="s">
        <v>41</v>
      </c>
      <c r="O29" s="23">
        <f t="shared" si="2"/>
        <v>16.784613041631616</v>
      </c>
      <c r="P29" t="s">
        <v>41</v>
      </c>
      <c r="Q29" s="23">
        <f t="shared" si="3"/>
        <v>18.64152104163162</v>
      </c>
    </row>
    <row r="30" spans="2:17" x14ac:dyDescent="0.25">
      <c r="B30">
        <v>2043</v>
      </c>
      <c r="D30">
        <v>10730183310.57016</v>
      </c>
      <c r="F30">
        <f t="shared" si="0"/>
        <v>10.73018331057016</v>
      </c>
      <c r="H30" s="23">
        <f>Foglio1!F36/10^9</f>
        <v>4.0281399999999996</v>
      </c>
      <c r="I30" s="23">
        <f>Foglio1!G36/10^9</f>
        <v>5.8674733333333311</v>
      </c>
      <c r="J30" s="23">
        <f>Foglio1!H36/10^9</f>
        <v>7.8171666666666706</v>
      </c>
      <c r="L30" t="s">
        <v>42</v>
      </c>
      <c r="M30" s="23">
        <f t="shared" si="1"/>
        <v>14.758323310570159</v>
      </c>
      <c r="N30" t="s">
        <v>42</v>
      </c>
      <c r="O30" s="23">
        <f t="shared" si="2"/>
        <v>16.597656643903491</v>
      </c>
      <c r="P30" t="s">
        <v>42</v>
      </c>
      <c r="Q30" s="23">
        <f t="shared" si="3"/>
        <v>18.547349977236831</v>
      </c>
    </row>
    <row r="31" spans="2:17" x14ac:dyDescent="0.25">
      <c r="B31">
        <v>2044</v>
      </c>
      <c r="D31">
        <v>10687193781.966103</v>
      </c>
      <c r="F31">
        <f t="shared" si="0"/>
        <v>10.687193781966103</v>
      </c>
      <c r="H31" s="23">
        <f>Foglio1!F37/10^9</f>
        <v>3.7977599999999998</v>
      </c>
      <c r="I31" s="23">
        <f>Foglio1!G37/10^9</f>
        <v>5.7241599999999977</v>
      </c>
      <c r="J31" s="23">
        <f>Foglio1!H37/10^9</f>
        <v>7.766144000000005</v>
      </c>
      <c r="L31" t="s">
        <v>43</v>
      </c>
      <c r="M31" s="23">
        <f t="shared" si="1"/>
        <v>14.484953781966103</v>
      </c>
      <c r="N31" t="s">
        <v>43</v>
      </c>
      <c r="O31" s="23">
        <f t="shared" si="2"/>
        <v>16.411353781966099</v>
      </c>
      <c r="P31" t="s">
        <v>43</v>
      </c>
      <c r="Q31" s="23">
        <f t="shared" si="3"/>
        <v>18.453337781966109</v>
      </c>
    </row>
    <row r="32" spans="2:17" x14ac:dyDescent="0.25">
      <c r="B32">
        <v>2045</v>
      </c>
      <c r="D32">
        <v>10644204457.364353</v>
      </c>
      <c r="F32">
        <f t="shared" si="0"/>
        <v>10.644204457364353</v>
      </c>
      <c r="H32" s="23">
        <f>Foglio1!F38/10^9</f>
        <v>3.5684999999999998</v>
      </c>
      <c r="I32" s="23">
        <f>Foglio1!G38/10^9</f>
        <v>5.5814999999999984</v>
      </c>
      <c r="J32" s="23">
        <f>Foglio1!H38/10^9</f>
        <v>7.7152800000000044</v>
      </c>
      <c r="L32" t="s">
        <v>44</v>
      </c>
      <c r="M32" s="23">
        <f t="shared" si="1"/>
        <v>14.212704457364353</v>
      </c>
      <c r="N32" t="s">
        <v>44</v>
      </c>
      <c r="O32" s="23">
        <f t="shared" si="2"/>
        <v>16.225704457364351</v>
      </c>
      <c r="P32" t="s">
        <v>44</v>
      </c>
      <c r="Q32" s="23">
        <f t="shared" si="3"/>
        <v>18.359484457364356</v>
      </c>
    </row>
    <row r="33" spans="2:17" x14ac:dyDescent="0.25">
      <c r="B33">
        <v>2046</v>
      </c>
      <c r="D33">
        <v>10601215338.325586</v>
      </c>
      <c r="F33">
        <f t="shared" si="0"/>
        <v>10.601215338325586</v>
      </c>
      <c r="H33" s="23">
        <f>Foglio1!F39/10^9</f>
        <v>3.34036</v>
      </c>
      <c r="I33" s="23">
        <f>Foglio1!G39/10^9</f>
        <v>5.4394933333333313</v>
      </c>
      <c r="J33" s="23">
        <f>Foglio1!H39/10^9</f>
        <v>7.6645746666666721</v>
      </c>
      <c r="L33" t="s">
        <v>45</v>
      </c>
      <c r="M33" s="23">
        <f t="shared" si="1"/>
        <v>13.941575338325586</v>
      </c>
      <c r="N33" t="s">
        <v>45</v>
      </c>
      <c r="O33" s="23">
        <f t="shared" si="2"/>
        <v>16.040708671658919</v>
      </c>
      <c r="P33" t="s">
        <v>45</v>
      </c>
      <c r="Q33" s="23">
        <f t="shared" si="3"/>
        <v>18.265790004992258</v>
      </c>
    </row>
    <row r="34" spans="2:17" x14ac:dyDescent="0.25">
      <c r="B34">
        <v>2047</v>
      </c>
      <c r="D34">
        <v>10558226426.426441</v>
      </c>
      <c r="F34">
        <f t="shared" si="0"/>
        <v>10.558226426426442</v>
      </c>
      <c r="H34" s="23">
        <f>Foglio1!F40/10^9</f>
        <v>3.11334</v>
      </c>
      <c r="I34" s="23">
        <f>Foglio1!G40/10^9</f>
        <v>5.2981399999999983</v>
      </c>
      <c r="J34" s="23">
        <f>Foglio1!H40/10^9</f>
        <v>7.6140280000000047</v>
      </c>
      <c r="L34" t="s">
        <v>46</v>
      </c>
      <c r="M34" s="23">
        <f t="shared" si="1"/>
        <v>13.671566426426441</v>
      </c>
      <c r="N34" t="s">
        <v>46</v>
      </c>
      <c r="O34" s="23">
        <f t="shared" si="2"/>
        <v>15.85636642642644</v>
      </c>
      <c r="P34" t="s">
        <v>46</v>
      </c>
      <c r="Q34" s="23">
        <f t="shared" si="3"/>
        <v>18.172254426426449</v>
      </c>
    </row>
    <row r="35" spans="2:17" x14ac:dyDescent="0.25">
      <c r="B35">
        <v>2048</v>
      </c>
      <c r="D35">
        <v>10515237723.259706</v>
      </c>
      <c r="F35">
        <f t="shared" si="0"/>
        <v>10.515237723259707</v>
      </c>
      <c r="H35" s="23">
        <f>Foglio1!F41/10^9</f>
        <v>2.8874399999999998</v>
      </c>
      <c r="I35" s="23">
        <f>Foglio1!G41/10^9</f>
        <v>5.1574399999999994</v>
      </c>
      <c r="J35" s="23">
        <f>Foglio1!H41/10^9</f>
        <v>7.5636400000000048</v>
      </c>
      <c r="L35" t="s">
        <v>47</v>
      </c>
      <c r="M35" s="23">
        <f t="shared" si="1"/>
        <v>13.402677723259707</v>
      </c>
      <c r="N35" t="s">
        <v>47</v>
      </c>
      <c r="O35" s="23">
        <f t="shared" si="2"/>
        <v>15.672677723259707</v>
      </c>
      <c r="P35" t="s">
        <v>47</v>
      </c>
      <c r="Q35" s="23">
        <f t="shared" si="3"/>
        <v>18.078877723259712</v>
      </c>
    </row>
    <row r="36" spans="2:17" x14ac:dyDescent="0.25">
      <c r="B36">
        <v>2049</v>
      </c>
      <c r="D36">
        <v>10472249230.434561</v>
      </c>
      <c r="F36">
        <f t="shared" si="0"/>
        <v>10.47224923043456</v>
      </c>
      <c r="H36" s="23">
        <f>Foglio1!F42/10^9</f>
        <v>2.6626599999999998</v>
      </c>
      <c r="I36" s="23">
        <f>Foglio1!G42/10^9</f>
        <v>5.0173933333333318</v>
      </c>
      <c r="J36" s="23">
        <f>Foglio1!H42/10^9</f>
        <v>7.5134106666666716</v>
      </c>
      <c r="L36" t="s">
        <v>48</v>
      </c>
      <c r="M36" s="23">
        <f t="shared" si="1"/>
        <v>13.134909230434559</v>
      </c>
      <c r="N36" t="s">
        <v>48</v>
      </c>
      <c r="O36" s="23">
        <f t="shared" si="2"/>
        <v>15.489642563767891</v>
      </c>
      <c r="P36" t="s">
        <v>48</v>
      </c>
      <c r="Q36" s="23">
        <f t="shared" si="3"/>
        <v>17.985659897101232</v>
      </c>
    </row>
    <row r="37" spans="2:17" x14ac:dyDescent="0.25">
      <c r="B37">
        <v>2050</v>
      </c>
      <c r="D37">
        <v>10429260949.576738</v>
      </c>
      <c r="F37">
        <f t="shared" si="0"/>
        <v>10.429260949576738</v>
      </c>
      <c r="H37" s="23">
        <f>Foglio1!F43/10^9</f>
        <v>2.4390000000000001</v>
      </c>
      <c r="I37" s="23">
        <f>Foglio1!G43/10^9</f>
        <v>4.8780000000000001</v>
      </c>
      <c r="J37" s="23">
        <f>Foglio1!H43/10^9</f>
        <v>7.4633399999999988</v>
      </c>
      <c r="L37" t="s">
        <v>49</v>
      </c>
      <c r="M37" s="23">
        <f t="shared" si="1"/>
        <v>12.868260949576738</v>
      </c>
      <c r="N37" t="s">
        <v>49</v>
      </c>
      <c r="O37" s="23">
        <f t="shared" si="2"/>
        <v>15.307260949576738</v>
      </c>
      <c r="P37" t="s">
        <v>49</v>
      </c>
      <c r="Q37" s="23">
        <f t="shared" si="3"/>
        <v>17.892600949576739</v>
      </c>
    </row>
    <row r="38" spans="2:17" x14ac:dyDescent="0.25">
      <c r="B38">
        <v>2051</v>
      </c>
      <c r="D38">
        <v>10393501383.763836</v>
      </c>
      <c r="F38">
        <f t="shared" si="0"/>
        <v>10.393501383763835</v>
      </c>
      <c r="H38" s="23">
        <f>Foglio1!F44/10^9</f>
        <v>2.4243749999999999</v>
      </c>
      <c r="I38" s="23">
        <f>Foglio1!G44/10^9</f>
        <v>4.8487499999999999</v>
      </c>
      <c r="J38" s="23">
        <f>Foglio1!H44/10^9</f>
        <v>7.4185874999999992</v>
      </c>
      <c r="L38" t="s">
        <v>50</v>
      </c>
      <c r="M38" s="23">
        <f t="shared" si="1"/>
        <v>12.817876383763835</v>
      </c>
      <c r="N38" t="s">
        <v>50</v>
      </c>
      <c r="O38" s="23">
        <f t="shared" si="2"/>
        <v>15.242251383763836</v>
      </c>
      <c r="P38" t="s">
        <v>50</v>
      </c>
      <c r="Q38" s="23">
        <f t="shared" si="3"/>
        <v>17.812088883763835</v>
      </c>
    </row>
    <row r="39" spans="2:17" x14ac:dyDescent="0.25">
      <c r="B39">
        <v>2052</v>
      </c>
      <c r="D39">
        <v>10393123155.452436</v>
      </c>
      <c r="F39">
        <f>D39/10^9</f>
        <v>10.393123155452436</v>
      </c>
      <c r="H39" s="23">
        <f>Foglio1!F45/10^9</f>
        <v>2.4097499999999998</v>
      </c>
      <c r="I39" s="23">
        <f>Foglio1!G45/10^9</f>
        <v>4.8194999999999997</v>
      </c>
      <c r="J39" s="23">
        <f>Foglio1!H45/10^9</f>
        <v>7.3738349999999988</v>
      </c>
      <c r="L39" t="s">
        <v>51</v>
      </c>
      <c r="M39" s="23">
        <f t="shared" si="1"/>
        <v>12.802873155452435</v>
      </c>
      <c r="N39" t="s">
        <v>51</v>
      </c>
      <c r="O39" s="23">
        <f t="shared" si="2"/>
        <v>15.212623155452436</v>
      </c>
      <c r="P39" t="s">
        <v>51</v>
      </c>
      <c r="Q39" s="23">
        <f t="shared" si="3"/>
        <v>17.766958155452436</v>
      </c>
    </row>
    <row r="40" spans="2:17" x14ac:dyDescent="0.25">
      <c r="B40">
        <v>2053</v>
      </c>
      <c r="D40">
        <v>10392740336.134453</v>
      </c>
      <c r="F40">
        <f t="shared" si="0"/>
        <v>10.392740336134453</v>
      </c>
      <c r="H40" s="23">
        <f>Foglio1!F46/10^9</f>
        <v>2.3951250000000002</v>
      </c>
      <c r="I40" s="23">
        <f>Foglio1!G46/10^9</f>
        <v>4.7902500000000003</v>
      </c>
      <c r="J40" s="23">
        <f>Foglio1!H46/10^9</f>
        <v>7.3290824999999993</v>
      </c>
      <c r="L40" t="s">
        <v>52</v>
      </c>
      <c r="M40" s="23">
        <f t="shared" si="1"/>
        <v>12.787865336134454</v>
      </c>
      <c r="N40" t="s">
        <v>52</v>
      </c>
      <c r="O40" s="23">
        <f t="shared" si="2"/>
        <v>15.182990336134454</v>
      </c>
      <c r="P40" t="s">
        <v>52</v>
      </c>
      <c r="Q40" s="23">
        <f t="shared" si="3"/>
        <v>17.721822836134454</v>
      </c>
    </row>
    <row r="41" spans="2:17" x14ac:dyDescent="0.25">
      <c r="B41">
        <v>2054</v>
      </c>
      <c r="D41">
        <v>10392352841.709724</v>
      </c>
      <c r="F41">
        <f t="shared" si="0"/>
        <v>10.392352841709725</v>
      </c>
      <c r="H41" s="23">
        <f>Foglio1!F47/10^9</f>
        <v>2.3805000000000001</v>
      </c>
      <c r="I41" s="23">
        <f>Foglio1!G47/10^9</f>
        <v>4.7610000000000001</v>
      </c>
      <c r="J41" s="23">
        <f>Foglio1!H47/10^9</f>
        <v>7.2843299999999989</v>
      </c>
      <c r="L41" t="s">
        <v>53</v>
      </c>
      <c r="M41" s="23">
        <f t="shared" si="1"/>
        <v>12.772852841709724</v>
      </c>
      <c r="N41" t="s">
        <v>53</v>
      </c>
      <c r="O41" s="23">
        <f t="shared" si="2"/>
        <v>15.153352841709726</v>
      </c>
      <c r="P41" t="s">
        <v>53</v>
      </c>
      <c r="Q41" s="23">
        <f t="shared" si="3"/>
        <v>17.676682841709724</v>
      </c>
    </row>
    <row r="42" spans="2:17" x14ac:dyDescent="0.25">
      <c r="B42">
        <v>2055</v>
      </c>
      <c r="D42">
        <v>10391960586.011341</v>
      </c>
      <c r="F42">
        <f t="shared" si="0"/>
        <v>10.391960586011342</v>
      </c>
      <c r="H42" s="23">
        <f>Foglio1!F48/10^9</f>
        <v>2.365875</v>
      </c>
      <c r="I42" s="23">
        <f>Foglio1!G48/10^9</f>
        <v>4.7317499999999999</v>
      </c>
      <c r="J42" s="23">
        <f>Foglio1!H48/10^9</f>
        <v>7.2395774999999993</v>
      </c>
      <c r="L42" t="s">
        <v>54</v>
      </c>
      <c r="M42" s="23">
        <f t="shared" si="1"/>
        <v>12.757835586011343</v>
      </c>
      <c r="N42" t="s">
        <v>54</v>
      </c>
      <c r="O42" s="23">
        <f t="shared" si="2"/>
        <v>15.123710586011342</v>
      </c>
      <c r="P42" t="s">
        <v>54</v>
      </c>
      <c r="Q42" s="23">
        <f t="shared" si="3"/>
        <v>17.631538086011339</v>
      </c>
    </row>
    <row r="43" spans="2:17" x14ac:dyDescent="0.25">
      <c r="B43">
        <v>2056</v>
      </c>
      <c r="D43">
        <v>10391563480.741796</v>
      </c>
      <c r="F43">
        <f t="shared" si="0"/>
        <v>10.391563480741796</v>
      </c>
      <c r="H43" s="23">
        <f>Foglio1!F49/10^9</f>
        <v>2.3512499999999998</v>
      </c>
      <c r="I43" s="23">
        <f>Foglio1!G49/10^9</f>
        <v>4.7024999999999997</v>
      </c>
      <c r="J43" s="23">
        <f>Foglio1!H49/10^9</f>
        <v>7.1948249999999989</v>
      </c>
      <c r="L43" t="s">
        <v>55</v>
      </c>
      <c r="M43" s="23">
        <f t="shared" si="1"/>
        <v>12.742813480741797</v>
      </c>
      <c r="N43" t="s">
        <v>55</v>
      </c>
      <c r="O43" s="23">
        <f t="shared" si="2"/>
        <v>15.094063480741795</v>
      </c>
      <c r="P43" t="s">
        <v>55</v>
      </c>
      <c r="Q43" s="23">
        <f t="shared" si="3"/>
        <v>17.586388480741796</v>
      </c>
    </row>
    <row r="44" spans="2:17" x14ac:dyDescent="0.25">
      <c r="B44">
        <v>2057</v>
      </c>
      <c r="D44">
        <v>10391161435.406696</v>
      </c>
      <c r="F44">
        <f t="shared" si="0"/>
        <v>10.391161435406696</v>
      </c>
      <c r="H44" s="23">
        <f>Foglio1!F50/10^9</f>
        <v>2.3366250000000002</v>
      </c>
      <c r="I44" s="23">
        <f>Foglio1!G50/10^9</f>
        <v>4.6732500000000003</v>
      </c>
      <c r="J44" s="23">
        <f>Foglio1!H50/10^9</f>
        <v>7.1500724999999994</v>
      </c>
      <c r="L44" t="s">
        <v>56</v>
      </c>
      <c r="M44" s="23">
        <f t="shared" si="1"/>
        <v>12.727786435406696</v>
      </c>
      <c r="N44" t="s">
        <v>56</v>
      </c>
      <c r="O44" s="23">
        <f t="shared" si="2"/>
        <v>15.064411435406697</v>
      </c>
      <c r="P44" t="s">
        <v>56</v>
      </c>
      <c r="Q44" s="23">
        <f t="shared" si="3"/>
        <v>17.541233935406694</v>
      </c>
    </row>
    <row r="45" spans="2:17" x14ac:dyDescent="0.25">
      <c r="B45">
        <v>2058</v>
      </c>
      <c r="D45">
        <v>10390754357.246029</v>
      </c>
      <c r="F45">
        <f t="shared" si="0"/>
        <v>10.390754357246029</v>
      </c>
      <c r="H45" s="23">
        <f>Foglio1!F51/10^9</f>
        <v>2.3220000000000001</v>
      </c>
      <c r="I45" s="23">
        <f>Foglio1!G51/10^9</f>
        <v>4.6440000000000001</v>
      </c>
      <c r="J45" s="23">
        <f>Foglio1!H51/10^9</f>
        <v>7.105319999999999</v>
      </c>
      <c r="L45" t="s">
        <v>57</v>
      </c>
      <c r="M45" s="23">
        <f t="shared" si="1"/>
        <v>12.71275435724603</v>
      </c>
      <c r="N45" t="s">
        <v>57</v>
      </c>
      <c r="O45" s="23">
        <f t="shared" si="2"/>
        <v>15.03475435724603</v>
      </c>
      <c r="P45" t="s">
        <v>57</v>
      </c>
      <c r="Q45" s="23">
        <f t="shared" si="3"/>
        <v>17.49607435724603</v>
      </c>
    </row>
    <row r="46" spans="2:17" x14ac:dyDescent="0.25">
      <c r="B46">
        <v>2059</v>
      </c>
      <c r="D46">
        <v>10390342151.16279</v>
      </c>
      <c r="F46">
        <f t="shared" si="0"/>
        <v>10.390342151162791</v>
      </c>
      <c r="H46" s="23">
        <f>Foglio1!F52/10^9</f>
        <v>2.307375</v>
      </c>
      <c r="I46" s="23">
        <f>Foglio1!G52/10^9</f>
        <v>4.6147499999999999</v>
      </c>
      <c r="J46" s="23">
        <f>Foglio1!H52/10^9</f>
        <v>7.0605674999999994</v>
      </c>
      <c r="L46" t="s">
        <v>58</v>
      </c>
      <c r="M46" s="23">
        <f t="shared" si="1"/>
        <v>12.697717151162792</v>
      </c>
      <c r="N46" t="s">
        <v>58</v>
      </c>
      <c r="O46" s="23">
        <f t="shared" si="2"/>
        <v>15.005092151162792</v>
      </c>
      <c r="P46" t="s">
        <v>58</v>
      </c>
      <c r="Q46" s="23">
        <f t="shared" si="3"/>
        <v>17.450909651162789</v>
      </c>
    </row>
    <row r="47" spans="2:17" x14ac:dyDescent="0.25">
      <c r="B47">
        <v>2060</v>
      </c>
      <c r="D47">
        <v>10389924719.648952</v>
      </c>
      <c r="F47">
        <f t="shared" si="0"/>
        <v>10.389924719648953</v>
      </c>
      <c r="H47" s="23">
        <f>Foglio1!F53/10^9</f>
        <v>2.2927499999999998</v>
      </c>
      <c r="I47" s="23">
        <f>Foglio1!G53/10^9</f>
        <v>4.5854999999999997</v>
      </c>
      <c r="J47" s="23">
        <f>Foglio1!H53/10^9</f>
        <v>7.015814999999999</v>
      </c>
      <c r="L47" t="s">
        <v>59</v>
      </c>
      <c r="M47" s="23">
        <f t="shared" si="1"/>
        <v>12.682674719648952</v>
      </c>
      <c r="N47" t="s">
        <v>59</v>
      </c>
      <c r="O47" s="23">
        <f t="shared" si="2"/>
        <v>14.975424719648952</v>
      </c>
      <c r="P47" t="s">
        <v>59</v>
      </c>
      <c r="Q47" s="23">
        <f t="shared" si="3"/>
        <v>17.405739719648953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5D6C-3F3A-4771-8E8C-43C52440FAC9}">
  <dimension ref="A1:P48"/>
  <sheetViews>
    <sheetView zoomScale="82" workbookViewId="0">
      <selection activeCell="O48" sqref="O48"/>
    </sheetView>
  </sheetViews>
  <sheetFormatPr defaultRowHeight="15" x14ac:dyDescent="0.25"/>
  <cols>
    <col min="2" max="4" width="11" bestFit="1" customWidth="1"/>
    <col min="14" max="14" width="12" bestFit="1" customWidth="1"/>
  </cols>
  <sheetData>
    <row r="1" spans="1:16" x14ac:dyDescent="0.25">
      <c r="B1" s="3" t="s">
        <v>68</v>
      </c>
      <c r="F1" t="s">
        <v>69</v>
      </c>
      <c r="J1" t="s">
        <v>67</v>
      </c>
      <c r="N1" s="3" t="s">
        <v>70</v>
      </c>
    </row>
    <row r="2" spans="1:16" x14ac:dyDescent="0.25">
      <c r="A2" t="s">
        <v>60</v>
      </c>
      <c r="B2" t="s">
        <v>61</v>
      </c>
      <c r="C2" t="s">
        <v>62</v>
      </c>
      <c r="D2" t="s">
        <v>63</v>
      </c>
      <c r="J2" t="s">
        <v>64</v>
      </c>
      <c r="K2" t="s">
        <v>65</v>
      </c>
      <c r="L2" t="s">
        <v>66</v>
      </c>
      <c r="N2" t="s">
        <v>64</v>
      </c>
      <c r="O2" t="s">
        <v>65</v>
      </c>
      <c r="P2" t="s">
        <v>66</v>
      </c>
    </row>
    <row r="3" spans="1:16" x14ac:dyDescent="0.25">
      <c r="B3">
        <v>9.301728636</v>
      </c>
      <c r="C3">
        <v>9.301728636</v>
      </c>
      <c r="D3">
        <v>9.301728636</v>
      </c>
      <c r="F3">
        <v>5.5</v>
      </c>
      <c r="J3">
        <v>291.38663140590802</v>
      </c>
      <c r="K3">
        <v>291.38663140590802</v>
      </c>
      <c r="L3">
        <v>291.38663140590802</v>
      </c>
      <c r="N3">
        <v>11.620474116338558</v>
      </c>
      <c r="O3">
        <f>N3*J3/K3</f>
        <v>11.620474116338558</v>
      </c>
      <c r="P3">
        <f>N3*J3/L3</f>
        <v>11.620474116338558</v>
      </c>
    </row>
    <row r="4" spans="1:16" x14ac:dyDescent="0.25">
      <c r="B4">
        <v>9.2818293030000003</v>
      </c>
      <c r="C4">
        <v>9.2818293030000003</v>
      </c>
      <c r="D4">
        <v>9.2818293030000003</v>
      </c>
      <c r="F4">
        <v>5.5</v>
      </c>
      <c r="J4">
        <v>289.84462693598249</v>
      </c>
      <c r="K4">
        <v>289.84462693598249</v>
      </c>
      <c r="L4">
        <v>289.84462693598249</v>
      </c>
      <c r="N4">
        <v>11.593145431581474</v>
      </c>
      <c r="O4">
        <f t="shared" ref="O4:O48" si="0">N4*J4/K4</f>
        <v>11.593145431581474</v>
      </c>
      <c r="P4">
        <f t="shared" ref="P4:P48" si="1">N4*J4/L4</f>
        <v>11.593145431581474</v>
      </c>
    </row>
    <row r="5" spans="1:16" x14ac:dyDescent="0.25">
      <c r="B5">
        <v>9.2701850849999996</v>
      </c>
      <c r="C5">
        <v>9.2701850849999996</v>
      </c>
      <c r="D5">
        <v>9.2701850849999996</v>
      </c>
      <c r="F5">
        <v>5.5</v>
      </c>
      <c r="J5">
        <v>287.07840284948247</v>
      </c>
      <c r="K5">
        <v>287.07840284948247</v>
      </c>
      <c r="L5">
        <v>287.07840284948247</v>
      </c>
      <c r="N5">
        <v>11.603425014799585</v>
      </c>
      <c r="O5">
        <f t="shared" si="0"/>
        <v>11.603425014799585</v>
      </c>
      <c r="P5">
        <f t="shared" si="1"/>
        <v>11.603425014799585</v>
      </c>
    </row>
    <row r="6" spans="1:16" x14ac:dyDescent="0.25">
      <c r="B6">
        <v>9.2540478690000008</v>
      </c>
      <c r="C6">
        <v>9.2540478690000008</v>
      </c>
      <c r="D6">
        <v>9.2540478690000008</v>
      </c>
      <c r="F6">
        <v>5.5</v>
      </c>
      <c r="J6">
        <v>291.113591033528</v>
      </c>
      <c r="K6">
        <v>291.113591033528</v>
      </c>
      <c r="L6">
        <v>291.113591033528</v>
      </c>
      <c r="N6">
        <v>11.59777578939698</v>
      </c>
      <c r="O6">
        <f t="shared" si="0"/>
        <v>11.59777578939698</v>
      </c>
      <c r="P6">
        <f t="shared" si="1"/>
        <v>11.59777578939698</v>
      </c>
    </row>
    <row r="7" spans="1:16" x14ac:dyDescent="0.25">
      <c r="B7">
        <v>9.1519509689999996</v>
      </c>
      <c r="C7">
        <v>9.1519509689999996</v>
      </c>
      <c r="D7">
        <v>9.1519509689999996</v>
      </c>
      <c r="F7">
        <v>5.5</v>
      </c>
      <c r="J7">
        <v>291.57873589811021</v>
      </c>
      <c r="K7">
        <v>291.57873589811021</v>
      </c>
      <c r="L7">
        <v>291.57873589811021</v>
      </c>
      <c r="N7">
        <v>11.489822385080423</v>
      </c>
      <c r="O7">
        <f t="shared" si="0"/>
        <v>11.489822385080423</v>
      </c>
      <c r="P7">
        <f t="shared" si="1"/>
        <v>11.489822385080423</v>
      </c>
    </row>
    <row r="8" spans="1:16" x14ac:dyDescent="0.25">
      <c r="B8">
        <v>9.125147664</v>
      </c>
      <c r="C8">
        <v>9.125147664</v>
      </c>
      <c r="D8">
        <v>9.125147664</v>
      </c>
      <c r="F8">
        <v>5.5</v>
      </c>
      <c r="J8">
        <v>290.5499405909211</v>
      </c>
      <c r="K8">
        <v>290.5499405909211</v>
      </c>
      <c r="L8">
        <v>290.5499405909211</v>
      </c>
      <c r="N8">
        <v>11.583974380922189</v>
      </c>
      <c r="O8">
        <f t="shared" si="0"/>
        <v>11.583974380922189</v>
      </c>
      <c r="P8">
        <f t="shared" si="1"/>
        <v>11.583974380922189</v>
      </c>
    </row>
    <row r="9" spans="1:16" x14ac:dyDescent="0.25">
      <c r="B9">
        <v>9.0631405889999996</v>
      </c>
      <c r="C9">
        <v>9.0631405889999996</v>
      </c>
      <c r="D9">
        <v>9.0631405889999996</v>
      </c>
      <c r="F9">
        <v>5.5</v>
      </c>
      <c r="J9">
        <v>288.75446325020062</v>
      </c>
      <c r="K9">
        <v>288.75446325020062</v>
      </c>
      <c r="L9">
        <v>288.75446325020062</v>
      </c>
      <c r="N9">
        <v>11.539053529885102</v>
      </c>
      <c r="O9">
        <f t="shared" si="0"/>
        <v>11.539053529885102</v>
      </c>
      <c r="P9">
        <f t="shared" si="1"/>
        <v>11.539053529885102</v>
      </c>
    </row>
    <row r="10" spans="1:16" x14ac:dyDescent="0.25">
      <c r="B10">
        <v>9.0316103489999993</v>
      </c>
      <c r="C10">
        <v>9.0316103489999993</v>
      </c>
      <c r="D10">
        <v>9.0316103489999993</v>
      </c>
      <c r="F10">
        <v>5.5</v>
      </c>
      <c r="J10">
        <v>290.55367556168511</v>
      </c>
      <c r="K10">
        <v>285.53713161859662</v>
      </c>
      <c r="L10">
        <v>283.54122914740418</v>
      </c>
      <c r="N10">
        <v>11.577581524227419</v>
      </c>
      <c r="O10">
        <f t="shared" si="0"/>
        <v>11.780985705469092</v>
      </c>
      <c r="P10">
        <f t="shared" si="1"/>
        <v>11.863914380615677</v>
      </c>
    </row>
    <row r="11" spans="1:16" x14ac:dyDescent="0.25">
      <c r="B11">
        <v>8.9927840553749991</v>
      </c>
      <c r="C11">
        <v>8.9927840553749991</v>
      </c>
      <c r="D11">
        <v>8.9927840553749991</v>
      </c>
      <c r="F11">
        <v>5.5</v>
      </c>
      <c r="J11">
        <v>289.07740007676148</v>
      </c>
      <c r="K11">
        <v>285.8269380502631</v>
      </c>
      <c r="L11">
        <v>284.28379454104942</v>
      </c>
      <c r="N11">
        <v>11.568054988877458</v>
      </c>
      <c r="O11">
        <f t="shared" si="0"/>
        <v>11.699608451676612</v>
      </c>
      <c r="P11">
        <f t="shared" si="1"/>
        <v>11.763116028222413</v>
      </c>
    </row>
    <row r="12" spans="1:16" x14ac:dyDescent="0.25">
      <c r="B12">
        <v>8.7198673627499996</v>
      </c>
      <c r="C12">
        <v>8.8174050289999997</v>
      </c>
      <c r="D12">
        <v>8.9207949552250003</v>
      </c>
      <c r="F12">
        <v>5.5</v>
      </c>
      <c r="J12">
        <v>290.32396723698128</v>
      </c>
      <c r="K12">
        <v>285.89773820124037</v>
      </c>
      <c r="L12">
        <v>279.24395800825579</v>
      </c>
      <c r="N12">
        <v>11.524995502127863</v>
      </c>
      <c r="O12">
        <f t="shared" si="0"/>
        <v>11.703423880222951</v>
      </c>
      <c r="P12">
        <f t="shared" si="1"/>
        <v>11.982291185212333</v>
      </c>
    </row>
    <row r="13" spans="1:16" x14ac:dyDescent="0.25">
      <c r="B13">
        <v>8.448980803125</v>
      </c>
      <c r="C13">
        <v>8.6432102468749985</v>
      </c>
      <c r="D13">
        <v>8.8490934572499995</v>
      </c>
      <c r="F13">
        <v>5.5</v>
      </c>
      <c r="J13">
        <v>289.52772658684557</v>
      </c>
      <c r="K13">
        <v>284.84093852016929</v>
      </c>
      <c r="L13">
        <v>280.99483152788542</v>
      </c>
      <c r="N13">
        <v>11.481935756444436</v>
      </c>
      <c r="O13">
        <f t="shared" si="0"/>
        <v>11.670860142683379</v>
      </c>
      <c r="P13">
        <f t="shared" si="1"/>
        <v>11.830604635337107</v>
      </c>
    </row>
    <row r="14" spans="1:16" x14ac:dyDescent="0.25">
      <c r="B14">
        <v>8.1801243765000002</v>
      </c>
      <c r="C14">
        <v>8.4701997089999974</v>
      </c>
      <c r="D14">
        <v>8.7776795614500003</v>
      </c>
      <c r="F14">
        <v>5.5</v>
      </c>
      <c r="J14">
        <v>286.92832150350421</v>
      </c>
      <c r="K14">
        <v>285.27232896916769</v>
      </c>
      <c r="L14">
        <v>278.13503884764941</v>
      </c>
      <c r="N14">
        <v>11.43887574844412</v>
      </c>
      <c r="O14">
        <f t="shared" si="0"/>
        <v>11.505277887442585</v>
      </c>
      <c r="P14">
        <f t="shared" si="1"/>
        <v>11.800517590255961</v>
      </c>
    </row>
    <row r="15" spans="1:16" x14ac:dyDescent="0.25">
      <c r="B15">
        <v>7.9132980828750004</v>
      </c>
      <c r="C15">
        <v>8.2983734153749982</v>
      </c>
      <c r="D15">
        <v>8.7065532678250008</v>
      </c>
      <c r="F15">
        <v>5.5</v>
      </c>
      <c r="J15">
        <v>290.1611870663595</v>
      </c>
      <c r="K15">
        <v>284.13747601697639</v>
      </c>
      <c r="L15">
        <v>277.61670129880878</v>
      </c>
      <c r="N15">
        <v>11.395815474684687</v>
      </c>
      <c r="O15">
        <f t="shared" si="0"/>
        <v>11.637406624693662</v>
      </c>
      <c r="P15">
        <f t="shared" si="1"/>
        <v>11.91075079508513</v>
      </c>
    </row>
    <row r="16" spans="1:16" x14ac:dyDescent="0.25">
      <c r="B16">
        <v>7.6485019222500004</v>
      </c>
      <c r="C16">
        <v>8.1277313659999972</v>
      </c>
      <c r="D16">
        <v>8.6357145763750012</v>
      </c>
      <c r="F16">
        <v>5.5</v>
      </c>
      <c r="J16">
        <v>290.64649040346239</v>
      </c>
      <c r="K16">
        <v>282.85884384599962</v>
      </c>
      <c r="L16">
        <v>277.68041311268689</v>
      </c>
      <c r="N16">
        <v>11.352754931663394</v>
      </c>
      <c r="O16">
        <f t="shared" si="0"/>
        <v>11.665318052049413</v>
      </c>
      <c r="P16">
        <f t="shared" si="1"/>
        <v>11.882863253878559</v>
      </c>
    </row>
    <row r="17" spans="2:16" x14ac:dyDescent="0.25">
      <c r="B17">
        <v>7.3857358946250002</v>
      </c>
      <c r="C17">
        <v>7.9582735608749973</v>
      </c>
      <c r="D17">
        <v>8.5651634871000013</v>
      </c>
      <c r="F17">
        <v>5.5</v>
      </c>
      <c r="J17">
        <v>289.03548049114528</v>
      </c>
      <c r="K17">
        <v>284.27168220906418</v>
      </c>
      <c r="L17">
        <v>273.68863277709551</v>
      </c>
      <c r="N17">
        <v>11.30969411581569</v>
      </c>
      <c r="O17">
        <f t="shared" si="0"/>
        <v>11.499220912790713</v>
      </c>
      <c r="P17">
        <f t="shared" si="1"/>
        <v>11.943875197896912</v>
      </c>
    </row>
    <row r="18" spans="2:16" x14ac:dyDescent="0.25">
      <c r="B18">
        <v>7.125</v>
      </c>
      <c r="C18">
        <v>7.7899999999999965</v>
      </c>
      <c r="D18">
        <v>8.4949000000000012</v>
      </c>
      <c r="F18">
        <v>5.5</v>
      </c>
      <c r="J18">
        <v>291.13754809724679</v>
      </c>
      <c r="K18">
        <v>282.16222228908788</v>
      </c>
      <c r="L18">
        <v>269.24183001379708</v>
      </c>
      <c r="N18">
        <v>11.266633023513814</v>
      </c>
      <c r="O18">
        <f t="shared" si="0"/>
        <v>11.62501445858557</v>
      </c>
      <c r="P18">
        <f t="shared" si="1"/>
        <v>12.182876314609784</v>
      </c>
    </row>
    <row r="19" spans="2:16" x14ac:dyDescent="0.25">
      <c r="B19">
        <v>6.8800600000000003</v>
      </c>
      <c r="C19">
        <v>7.6381933333333292</v>
      </c>
      <c r="D19">
        <v>8.4418146666666676</v>
      </c>
      <c r="F19">
        <v>5.5</v>
      </c>
      <c r="J19">
        <v>284.23604021524108</v>
      </c>
      <c r="K19">
        <v>280.31107877157831</v>
      </c>
      <c r="L19">
        <v>273.51973761415218</v>
      </c>
      <c r="N19">
        <v>11.246073018843408</v>
      </c>
      <c r="O19">
        <f t="shared" si="0"/>
        <v>11.403542367486406</v>
      </c>
      <c r="P19">
        <f t="shared" si="1"/>
        <v>11.686685906948313</v>
      </c>
    </row>
    <row r="20" spans="2:16" x14ac:dyDescent="0.25">
      <c r="B20">
        <v>6.6362399999999999</v>
      </c>
      <c r="C20">
        <v>7.487039999999995</v>
      </c>
      <c r="D20">
        <v>8.3888880000000015</v>
      </c>
      <c r="F20">
        <v>5.5</v>
      </c>
      <c r="J20">
        <v>284.38493905759822</v>
      </c>
      <c r="K20">
        <v>279.68527285247279</v>
      </c>
      <c r="L20">
        <v>272.9922894457813</v>
      </c>
      <c r="N20">
        <v>11.203081158400755</v>
      </c>
      <c r="O20">
        <f t="shared" si="0"/>
        <v>11.391331120139661</v>
      </c>
      <c r="P20">
        <f t="shared" si="1"/>
        <v>11.67061369739489</v>
      </c>
    </row>
    <row r="21" spans="2:16" x14ac:dyDescent="0.25">
      <c r="B21">
        <v>6.3935399999999998</v>
      </c>
      <c r="C21">
        <v>7.3365399999999941</v>
      </c>
      <c r="D21">
        <v>8.3361200000000011</v>
      </c>
      <c r="F21">
        <v>5.5</v>
      </c>
      <c r="J21">
        <v>289.62850945724159</v>
      </c>
      <c r="K21">
        <v>281.38310161091601</v>
      </c>
      <c r="L21">
        <v>269.6837367882344</v>
      </c>
      <c r="N21">
        <v>11.160089484406837</v>
      </c>
      <c r="O21">
        <f t="shared" si="0"/>
        <v>11.487115126222614</v>
      </c>
      <c r="P21">
        <f t="shared" si="1"/>
        <v>11.985446809928673</v>
      </c>
    </row>
    <row r="22" spans="2:16" x14ac:dyDescent="0.25">
      <c r="B22">
        <v>6.1519599999999999</v>
      </c>
      <c r="C22">
        <v>7.186693333333328</v>
      </c>
      <c r="D22">
        <v>8.2835106666666682</v>
      </c>
      <c r="F22">
        <v>5.5</v>
      </c>
      <c r="J22">
        <v>285.04083484587522</v>
      </c>
      <c r="K22">
        <v>281.53069463303763</v>
      </c>
      <c r="L22">
        <v>270.06308816262208</v>
      </c>
      <c r="N22">
        <v>11.117097998245688</v>
      </c>
      <c r="O22">
        <f t="shared" si="0"/>
        <v>11.255706588632476</v>
      </c>
      <c r="P22">
        <f t="shared" si="1"/>
        <v>11.733654221472904</v>
      </c>
    </row>
    <row r="23" spans="2:16" x14ac:dyDescent="0.25">
      <c r="B23">
        <v>5.9115000000000002</v>
      </c>
      <c r="C23">
        <v>7.0374999999999952</v>
      </c>
      <c r="D23">
        <v>8.2310600000000029</v>
      </c>
      <c r="F23">
        <v>5.5</v>
      </c>
      <c r="J23">
        <v>289.60793568186352</v>
      </c>
      <c r="K23">
        <v>282.05138405198812</v>
      </c>
      <c r="L23">
        <v>268.67274567753208</v>
      </c>
      <c r="N23">
        <v>11.074106701315069</v>
      </c>
      <c r="O23">
        <f t="shared" si="0"/>
        <v>11.370797530627971</v>
      </c>
      <c r="P23">
        <f t="shared" si="1"/>
        <v>11.937009737258022</v>
      </c>
    </row>
    <row r="24" spans="2:16" x14ac:dyDescent="0.25">
      <c r="B24">
        <v>5.6721599999999999</v>
      </c>
      <c r="C24">
        <v>6.8889599999999955</v>
      </c>
      <c r="D24">
        <v>8.1787680000000034</v>
      </c>
      <c r="F24">
        <v>5.5</v>
      </c>
      <c r="J24">
        <v>286.26516116726867</v>
      </c>
      <c r="K24">
        <v>280.55551128672357</v>
      </c>
      <c r="L24">
        <v>265.81831577058369</v>
      </c>
      <c r="N24">
        <v>11.031115595026652</v>
      </c>
      <c r="O24">
        <f t="shared" si="0"/>
        <v>11.25561237126376</v>
      </c>
      <c r="P24">
        <f t="shared" si="1"/>
        <v>11.879633179191673</v>
      </c>
    </row>
    <row r="25" spans="2:16" x14ac:dyDescent="0.25">
      <c r="B25">
        <v>5.4339399999999998</v>
      </c>
      <c r="C25">
        <v>6.741073333333329</v>
      </c>
      <c r="D25">
        <v>8.1266346666666696</v>
      </c>
      <c r="F25">
        <v>5.5</v>
      </c>
      <c r="J25">
        <v>284.62661950228488</v>
      </c>
      <c r="K25">
        <v>280.07058258631042</v>
      </c>
      <c r="L25">
        <v>265.97822611244499</v>
      </c>
      <c r="N25">
        <v>10.988124680806171</v>
      </c>
      <c r="O25">
        <f t="shared" si="0"/>
        <v>11.166873556253149</v>
      </c>
      <c r="P25">
        <f t="shared" si="1"/>
        <v>11.758529366404963</v>
      </c>
    </row>
    <row r="26" spans="2:16" x14ac:dyDescent="0.25">
      <c r="B26">
        <v>5.1968399999999999</v>
      </c>
      <c r="C26">
        <v>6.5938399999999966</v>
      </c>
      <c r="D26">
        <v>8.0746600000000033</v>
      </c>
      <c r="F26">
        <v>5.5</v>
      </c>
      <c r="J26">
        <v>282.66140130893717</v>
      </c>
      <c r="K26">
        <v>280.10058684660379</v>
      </c>
      <c r="L26">
        <v>264.6646474099374</v>
      </c>
      <c r="N26">
        <v>10.945133960093624</v>
      </c>
      <c r="O26">
        <f t="shared" si="0"/>
        <v>11.04519964597001</v>
      </c>
      <c r="P26">
        <f t="shared" si="1"/>
        <v>11.689384785426912</v>
      </c>
    </row>
    <row r="27" spans="2:16" x14ac:dyDescent="0.25">
      <c r="B27">
        <v>4.9608600000000003</v>
      </c>
      <c r="C27">
        <v>6.4472599999999964</v>
      </c>
      <c r="D27">
        <v>8.0228440000000045</v>
      </c>
      <c r="F27">
        <v>5.5</v>
      </c>
      <c r="J27">
        <v>288.0655576871024</v>
      </c>
      <c r="K27">
        <v>276.70586392765472</v>
      </c>
      <c r="L27">
        <v>262.23608934599622</v>
      </c>
      <c r="N27">
        <v>10.902143434343444</v>
      </c>
      <c r="O27">
        <f t="shared" si="0"/>
        <v>11.349712593080513</v>
      </c>
      <c r="P27">
        <f t="shared" si="1"/>
        <v>11.975971866539258</v>
      </c>
    </row>
    <row r="28" spans="2:16" x14ac:dyDescent="0.25">
      <c r="B28">
        <v>4.726</v>
      </c>
      <c r="C28">
        <v>6.3013333333333303</v>
      </c>
      <c r="D28">
        <v>7.9711866666666698</v>
      </c>
      <c r="F28">
        <v>5.5</v>
      </c>
      <c r="J28">
        <v>284.46712627957902</v>
      </c>
      <c r="K28">
        <v>278.24466136784793</v>
      </c>
      <c r="L28">
        <v>260.37818798776891</v>
      </c>
      <c r="N28">
        <v>10.85915310502466</v>
      </c>
      <c r="O28">
        <f t="shared" si="0"/>
        <v>11.1019994505213</v>
      </c>
      <c r="P28">
        <f t="shared" si="1"/>
        <v>11.863789749398823</v>
      </c>
    </row>
    <row r="29" spans="2:16" x14ac:dyDescent="0.25">
      <c r="B29">
        <v>4.4922599999999999</v>
      </c>
      <c r="C29">
        <v>6.1560599999999974</v>
      </c>
      <c r="D29">
        <v>7.9196880000000034</v>
      </c>
      <c r="F29">
        <v>5.5</v>
      </c>
      <c r="J29">
        <v>286.33208594848048</v>
      </c>
      <c r="K29">
        <v>277.46918867698508</v>
      </c>
      <c r="L29">
        <v>262.55297120592292</v>
      </c>
      <c r="N29">
        <v>10.816162973621113</v>
      </c>
      <c r="O29">
        <f t="shared" si="0"/>
        <v>11.161651933184672</v>
      </c>
      <c r="P29">
        <f t="shared" si="1"/>
        <v>11.795770171523344</v>
      </c>
    </row>
    <row r="30" spans="2:16" x14ac:dyDescent="0.25">
      <c r="B30">
        <v>4.2596400000000001</v>
      </c>
      <c r="C30">
        <v>6.0114399999999968</v>
      </c>
      <c r="D30">
        <v>7.8683480000000037</v>
      </c>
      <c r="F30">
        <v>5.5</v>
      </c>
      <c r="J30">
        <v>282.17828219464792</v>
      </c>
      <c r="K30">
        <v>279.95066103793738</v>
      </c>
      <c r="L30">
        <v>260.18261415663483</v>
      </c>
      <c r="N30">
        <v>10.773173041631617</v>
      </c>
      <c r="O30">
        <f t="shared" si="0"/>
        <v>10.858897247830901</v>
      </c>
      <c r="P30">
        <f t="shared" si="1"/>
        <v>11.683930044776893</v>
      </c>
    </row>
    <row r="31" spans="2:16" x14ac:dyDescent="0.25">
      <c r="B31">
        <v>4.0281399999999996</v>
      </c>
      <c r="C31">
        <v>5.8674733333333311</v>
      </c>
      <c r="D31">
        <v>7.8171666666666706</v>
      </c>
      <c r="F31">
        <v>5.5</v>
      </c>
      <c r="J31">
        <v>288.74422375258672</v>
      </c>
      <c r="K31">
        <v>277.81551222438651</v>
      </c>
      <c r="L31">
        <v>256.53082719066413</v>
      </c>
      <c r="N31">
        <v>10.73018331057016</v>
      </c>
      <c r="O31">
        <f t="shared" si="0"/>
        <v>11.152287451217335</v>
      </c>
      <c r="P31">
        <f t="shared" si="1"/>
        <v>12.077606752621492</v>
      </c>
    </row>
    <row r="32" spans="2:16" x14ac:dyDescent="0.25">
      <c r="B32">
        <v>3.7977599999999998</v>
      </c>
      <c r="C32">
        <v>5.7241599999999977</v>
      </c>
      <c r="D32">
        <v>7.766144000000005</v>
      </c>
      <c r="F32">
        <v>5.5</v>
      </c>
      <c r="J32">
        <v>285.60440771659489</v>
      </c>
      <c r="K32">
        <v>277.43632193385992</v>
      </c>
      <c r="L32">
        <v>259.04941256265897</v>
      </c>
      <c r="N32">
        <v>10.687193781966103</v>
      </c>
      <c r="O32">
        <f t="shared" si="0"/>
        <v>11.001838652469475</v>
      </c>
      <c r="P32">
        <f t="shared" si="1"/>
        <v>11.782731410412332</v>
      </c>
    </row>
    <row r="33" spans="2:16" x14ac:dyDescent="0.25">
      <c r="B33">
        <v>3.5684999999999998</v>
      </c>
      <c r="C33">
        <v>5.5814999999999984</v>
      </c>
      <c r="D33">
        <v>7.7152800000000044</v>
      </c>
      <c r="F33">
        <v>5.5</v>
      </c>
      <c r="J33">
        <v>285.51568802216877</v>
      </c>
      <c r="K33">
        <v>274.21855314215378</v>
      </c>
      <c r="L33">
        <v>252.98760357521621</v>
      </c>
      <c r="N33">
        <v>10.644204457364353</v>
      </c>
      <c r="O33">
        <f t="shared" si="0"/>
        <v>11.082719692994544</v>
      </c>
      <c r="P33">
        <f t="shared" si="1"/>
        <v>12.01279159984399</v>
      </c>
    </row>
    <row r="34" spans="2:16" x14ac:dyDescent="0.25">
      <c r="B34">
        <v>3.34036</v>
      </c>
      <c r="C34">
        <v>5.4394933333333313</v>
      </c>
      <c r="D34">
        <v>7.6645746666666721</v>
      </c>
      <c r="F34">
        <v>5.5</v>
      </c>
      <c r="J34">
        <v>283.72011771681372</v>
      </c>
      <c r="K34">
        <v>277.02093514885672</v>
      </c>
      <c r="L34">
        <v>251.87327043881299</v>
      </c>
      <c r="N34">
        <v>10.601215338325586</v>
      </c>
      <c r="O34">
        <f t="shared" si="0"/>
        <v>10.857583966045029</v>
      </c>
      <c r="P34">
        <f t="shared" si="1"/>
        <v>11.941632625371017</v>
      </c>
    </row>
    <row r="35" spans="2:16" x14ac:dyDescent="0.25">
      <c r="B35">
        <v>3.11334</v>
      </c>
      <c r="C35">
        <v>5.2981399999999983</v>
      </c>
      <c r="D35">
        <v>7.6140280000000047</v>
      </c>
      <c r="F35">
        <v>5.5</v>
      </c>
      <c r="J35">
        <v>284.48827942655561</v>
      </c>
      <c r="K35">
        <v>271.21930548742841</v>
      </c>
      <c r="L35">
        <v>255.4487655668805</v>
      </c>
      <c r="N35">
        <v>10.558226426426442</v>
      </c>
      <c r="O35">
        <f t="shared" si="0"/>
        <v>11.074770892329701</v>
      </c>
      <c r="P35">
        <f t="shared" si="1"/>
        <v>11.758489664979946</v>
      </c>
    </row>
    <row r="36" spans="2:16" x14ac:dyDescent="0.25">
      <c r="B36">
        <v>2.8874399999999998</v>
      </c>
      <c r="C36">
        <v>5.1574399999999994</v>
      </c>
      <c r="D36">
        <v>7.5636400000000048</v>
      </c>
      <c r="F36">
        <v>5.5</v>
      </c>
      <c r="J36">
        <v>282.5832035711968</v>
      </c>
      <c r="K36">
        <v>273.51422772883029</v>
      </c>
      <c r="L36">
        <v>253.33434284404379</v>
      </c>
      <c r="N36">
        <v>10.515237723259707</v>
      </c>
      <c r="O36">
        <f t="shared" si="0"/>
        <v>10.863893943745349</v>
      </c>
      <c r="P36">
        <f t="shared" si="1"/>
        <v>11.729280478883512</v>
      </c>
    </row>
    <row r="37" spans="2:16" x14ac:dyDescent="0.25">
      <c r="B37">
        <v>2.6626599999999998</v>
      </c>
      <c r="C37">
        <v>5.0173933333333318</v>
      </c>
      <c r="D37">
        <v>7.5134106666666716</v>
      </c>
      <c r="F37">
        <v>5.5</v>
      </c>
      <c r="J37">
        <v>282.65935136501838</v>
      </c>
      <c r="K37">
        <v>271.49012339294927</v>
      </c>
      <c r="L37">
        <v>247.20165447624609</v>
      </c>
      <c r="N37">
        <v>10.47224923043456</v>
      </c>
      <c r="O37">
        <f t="shared" si="0"/>
        <v>10.903082358259816</v>
      </c>
      <c r="P37">
        <f t="shared" si="1"/>
        <v>11.97435017609028</v>
      </c>
    </row>
    <row r="38" spans="2:16" x14ac:dyDescent="0.25">
      <c r="B38">
        <v>2.4390000000000001</v>
      </c>
      <c r="C38">
        <v>4.8780000000000001</v>
      </c>
      <c r="D38">
        <v>7.4633399999999988</v>
      </c>
      <c r="F38">
        <v>5.5</v>
      </c>
      <c r="J38">
        <v>279.58301915770119</v>
      </c>
      <c r="K38">
        <v>273.68892901157352</v>
      </c>
      <c r="L38">
        <v>245.02869951660199</v>
      </c>
      <c r="N38">
        <v>10.429260949576738</v>
      </c>
      <c r="O38">
        <f t="shared" si="0"/>
        <v>10.653862669552394</v>
      </c>
      <c r="P38">
        <f t="shared" si="1"/>
        <v>11.900011180807065</v>
      </c>
    </row>
    <row r="39" spans="2:16" x14ac:dyDescent="0.25">
      <c r="B39">
        <v>2.4243749999999999</v>
      </c>
      <c r="C39">
        <v>4.8487499999999999</v>
      </c>
      <c r="D39">
        <v>7.4185874999999992</v>
      </c>
      <c r="F39">
        <v>5.5</v>
      </c>
      <c r="J39">
        <v>281.6725934260154</v>
      </c>
      <c r="K39">
        <v>273.98025438439822</v>
      </c>
      <c r="L39">
        <v>245.41549038359349</v>
      </c>
      <c r="N39">
        <v>10.393501383763835</v>
      </c>
      <c r="O39">
        <f t="shared" si="0"/>
        <v>10.685311962059224</v>
      </c>
      <c r="P39">
        <f t="shared" si="1"/>
        <v>11.929012651017862</v>
      </c>
    </row>
    <row r="40" spans="2:16" x14ac:dyDescent="0.25">
      <c r="B40">
        <v>2.4097499999999998</v>
      </c>
      <c r="C40">
        <v>4.8194999999999997</v>
      </c>
      <c r="D40">
        <v>7.3738349999999988</v>
      </c>
      <c r="F40">
        <v>5.5</v>
      </c>
      <c r="J40">
        <v>282.4219975943148</v>
      </c>
      <c r="K40">
        <v>273.28285253766887</v>
      </c>
      <c r="L40">
        <v>244.33211316150849</v>
      </c>
      <c r="N40">
        <v>10.393123155452436</v>
      </c>
      <c r="O40">
        <f t="shared" si="0"/>
        <v>10.740690736906062</v>
      </c>
      <c r="P40">
        <f t="shared" si="1"/>
        <v>12.013347589992593</v>
      </c>
    </row>
    <row r="41" spans="2:16" x14ac:dyDescent="0.25">
      <c r="B41">
        <v>2.3951250000000002</v>
      </c>
      <c r="C41">
        <v>4.7902500000000003</v>
      </c>
      <c r="D41">
        <v>7.3290824999999993</v>
      </c>
      <c r="F41">
        <v>5.5</v>
      </c>
      <c r="J41">
        <v>285.32719278623978</v>
      </c>
      <c r="K41">
        <v>270.81223126166049</v>
      </c>
      <c r="L41">
        <v>241.67863725251789</v>
      </c>
      <c r="N41">
        <v>10.392740336134453</v>
      </c>
      <c r="O41">
        <f t="shared" si="0"/>
        <v>10.949769187494503</v>
      </c>
      <c r="P41">
        <f t="shared" si="1"/>
        <v>12.269729170837882</v>
      </c>
    </row>
    <row r="42" spans="2:16" x14ac:dyDescent="0.25">
      <c r="B42">
        <v>2.3805000000000001</v>
      </c>
      <c r="C42">
        <v>4.7610000000000001</v>
      </c>
      <c r="D42">
        <v>7.2843299999999989</v>
      </c>
      <c r="F42">
        <v>5.5</v>
      </c>
      <c r="J42">
        <v>278.31318091617561</v>
      </c>
      <c r="K42">
        <v>268.90173705363492</v>
      </c>
      <c r="L42">
        <v>242.6230551665052</v>
      </c>
      <c r="N42">
        <v>10.392352841709725</v>
      </c>
      <c r="O42">
        <f t="shared" si="0"/>
        <v>10.756080671961554</v>
      </c>
      <c r="P42">
        <f t="shared" si="1"/>
        <v>11.921079695392379</v>
      </c>
    </row>
    <row r="43" spans="2:16" x14ac:dyDescent="0.25">
      <c r="B43">
        <v>2.365875</v>
      </c>
      <c r="C43">
        <v>4.7317499999999999</v>
      </c>
      <c r="D43">
        <v>7.2395774999999993</v>
      </c>
      <c r="F43">
        <v>5.5</v>
      </c>
      <c r="J43">
        <v>280.83269266407439</v>
      </c>
      <c r="K43">
        <v>269.31965432474573</v>
      </c>
      <c r="L43">
        <v>238.04059637017571</v>
      </c>
      <c r="N43">
        <v>10.391960586011342</v>
      </c>
      <c r="O43">
        <f t="shared" si="0"/>
        <v>10.836202358664426</v>
      </c>
      <c r="P43">
        <f t="shared" si="1"/>
        <v>12.260103183786791</v>
      </c>
    </row>
    <row r="44" spans="2:16" x14ac:dyDescent="0.25">
      <c r="B44">
        <v>2.3512499999999998</v>
      </c>
      <c r="C44">
        <v>4.7024999999999997</v>
      </c>
      <c r="D44">
        <v>7.1948249999999989</v>
      </c>
      <c r="F44">
        <v>5.5</v>
      </c>
      <c r="J44">
        <v>281.4525186127031</v>
      </c>
      <c r="K44">
        <v>265.77441175340419</v>
      </c>
      <c r="L44">
        <v>239.17476320379529</v>
      </c>
      <c r="N44">
        <v>10.391563480741796</v>
      </c>
      <c r="O44">
        <f t="shared" si="0"/>
        <v>11.004564715930012</v>
      </c>
      <c r="P44">
        <f t="shared" si="1"/>
        <v>12.228429432943432</v>
      </c>
    </row>
    <row r="45" spans="2:16" x14ac:dyDescent="0.25">
      <c r="B45">
        <v>2.3366250000000002</v>
      </c>
      <c r="C45">
        <v>4.6732500000000003</v>
      </c>
      <c r="D45">
        <v>7.1500724999999994</v>
      </c>
      <c r="F45">
        <v>5.5</v>
      </c>
      <c r="J45">
        <v>283.14643378319971</v>
      </c>
      <c r="K45">
        <v>271.47329391055212</v>
      </c>
      <c r="L45">
        <v>237.3205310163718</v>
      </c>
      <c r="N45">
        <v>10.391161435406696</v>
      </c>
      <c r="O45">
        <f t="shared" si="0"/>
        <v>10.837973271397939</v>
      </c>
      <c r="P45">
        <f t="shared" si="1"/>
        <v>12.397664419088748</v>
      </c>
    </row>
    <row r="46" spans="2:16" x14ac:dyDescent="0.25">
      <c r="B46">
        <v>2.3220000000000001</v>
      </c>
      <c r="C46">
        <v>4.6440000000000001</v>
      </c>
      <c r="D46">
        <v>7.105319999999999</v>
      </c>
      <c r="F46">
        <v>5.5</v>
      </c>
      <c r="J46">
        <v>280.34114501039892</v>
      </c>
      <c r="K46">
        <v>269.04085624110371</v>
      </c>
      <c r="L46">
        <v>236.55149556162979</v>
      </c>
      <c r="N46">
        <v>10.390754357246029</v>
      </c>
      <c r="O46">
        <f t="shared" si="0"/>
        <v>10.827188162907376</v>
      </c>
      <c r="P46">
        <f t="shared" si="1"/>
        <v>12.314257270350753</v>
      </c>
    </row>
    <row r="47" spans="2:16" x14ac:dyDescent="0.25">
      <c r="B47">
        <v>2.307375</v>
      </c>
      <c r="C47">
        <v>4.6147499999999999</v>
      </c>
      <c r="D47">
        <v>7.0605674999999994</v>
      </c>
      <c r="F47">
        <v>5.5</v>
      </c>
      <c r="J47">
        <v>282.71824565464487</v>
      </c>
      <c r="K47">
        <v>267.61481595205578</v>
      </c>
      <c r="L47">
        <v>234.77254456761131</v>
      </c>
      <c r="N47">
        <v>10.390342151162791</v>
      </c>
      <c r="O47">
        <f t="shared" si="0"/>
        <v>10.976743923081317</v>
      </c>
      <c r="P47">
        <f t="shared" si="1"/>
        <v>12.512277831031822</v>
      </c>
    </row>
    <row r="48" spans="2:16" x14ac:dyDescent="0.25">
      <c r="B48">
        <v>2.2927499999999998</v>
      </c>
      <c r="C48">
        <v>4.5854999999999997</v>
      </c>
      <c r="D48">
        <v>7.015814999999999</v>
      </c>
      <c r="F48">
        <v>5.5</v>
      </c>
      <c r="J48">
        <v>280.45542195277852</v>
      </c>
      <c r="K48">
        <v>268.12657716532323</v>
      </c>
      <c r="L48">
        <v>233.8339442812929</v>
      </c>
      <c r="N48">
        <v>10.389924719648953</v>
      </c>
      <c r="O48">
        <f t="shared" si="0"/>
        <v>10.86766836810091</v>
      </c>
      <c r="P48">
        <f t="shared" si="1"/>
        <v>12.461453063467264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1BDDB-49FE-43D5-B737-E600CB6931DA}">
  <dimension ref="B2:K99"/>
  <sheetViews>
    <sheetView tabSelected="1" workbookViewId="0">
      <selection activeCell="C6" sqref="C6"/>
    </sheetView>
  </sheetViews>
  <sheetFormatPr defaultRowHeight="15" x14ac:dyDescent="0.25"/>
  <sheetData>
    <row r="2" spans="2:11" x14ac:dyDescent="0.25">
      <c r="B2" t="s">
        <v>71</v>
      </c>
      <c r="C2" t="s">
        <v>61</v>
      </c>
      <c r="D2" t="s">
        <v>61</v>
      </c>
      <c r="E2" t="s">
        <v>61</v>
      </c>
      <c r="F2" t="s">
        <v>62</v>
      </c>
      <c r="G2" t="s">
        <v>62</v>
      </c>
      <c r="H2" t="s">
        <v>62</v>
      </c>
      <c r="I2" t="s">
        <v>63</v>
      </c>
      <c r="J2" t="s">
        <v>63</v>
      </c>
      <c r="K2" t="s">
        <v>63</v>
      </c>
    </row>
    <row r="3" spans="2:11" x14ac:dyDescent="0.25">
      <c r="B3" t="s">
        <v>72</v>
      </c>
      <c r="C3">
        <v>2.6</v>
      </c>
      <c r="D3">
        <v>4.5</v>
      </c>
      <c r="E3">
        <v>8.5</v>
      </c>
      <c r="F3">
        <v>2.6</v>
      </c>
      <c r="G3">
        <v>4.5</v>
      </c>
      <c r="H3">
        <v>8.5</v>
      </c>
      <c r="I3">
        <v>2.6</v>
      </c>
      <c r="J3">
        <v>4.5</v>
      </c>
      <c r="K3">
        <v>8.5</v>
      </c>
    </row>
    <row r="5" spans="2:11" x14ac:dyDescent="0.25">
      <c r="B5">
        <v>2015</v>
      </c>
      <c r="C5">
        <f>SUM(Foglio3!B3,Foglio3!F3,Foglio3!N3)</f>
        <v>26.422202752338556</v>
      </c>
      <c r="D5">
        <f>SUM(Foglio3!B3,Foglio3!F3,Foglio3!O3)</f>
        <v>26.422202752338556</v>
      </c>
      <c r="E5">
        <f>SUM(Foglio3!B3,Foglio3!F3,Foglio3!P3)</f>
        <v>26.422202752338556</v>
      </c>
      <c r="F5">
        <f>SUM(Foglio3!C3,Foglio3!F3,Foglio3!N3)</f>
        <v>26.422202752338556</v>
      </c>
      <c r="G5">
        <f>SUM(Foglio3!C3,Foglio3!F3,Foglio3!O3)</f>
        <v>26.422202752338556</v>
      </c>
      <c r="H5">
        <f>SUM(Foglio3!C3,Foglio3!F3,Foglio3!P3)</f>
        <v>26.422202752338556</v>
      </c>
      <c r="I5">
        <f>SUM(Foglio3!D3,Foglio3!F3,Foglio3!N3)</f>
        <v>26.422202752338556</v>
      </c>
      <c r="J5">
        <f>SUM(Foglio3!D3,Foglio3!F3,Foglio3!O3)</f>
        <v>26.422202752338556</v>
      </c>
      <c r="K5">
        <f>SUM(Foglio3!D3,Foglio3!F3,Foglio3!P3)</f>
        <v>26.422202752338556</v>
      </c>
    </row>
    <row r="6" spans="2:11" x14ac:dyDescent="0.25">
      <c r="B6">
        <v>2016</v>
      </c>
      <c r="C6">
        <f>SUM(Foglio3!B4,Foglio3!F4,Foglio3!N4)</f>
        <v>26.374974734581475</v>
      </c>
      <c r="D6">
        <f>SUM(Foglio3!B4,Foglio3!F4,Foglio3!O4)</f>
        <v>26.374974734581475</v>
      </c>
      <c r="E6">
        <f>SUM(Foglio3!B4,Foglio3!F4,Foglio3!P4)</f>
        <v>26.374974734581475</v>
      </c>
      <c r="F6">
        <f>SUM(Foglio3!C4,Foglio3!F4,Foglio3!N4)</f>
        <v>26.374974734581475</v>
      </c>
      <c r="G6">
        <f>SUM(Foglio3!C4,Foglio3!F4,Foglio3!O4)</f>
        <v>26.374974734581475</v>
      </c>
      <c r="H6">
        <f>SUM(Foglio3!C4,Foglio3!F4,Foglio3!P4)</f>
        <v>26.374974734581475</v>
      </c>
      <c r="I6">
        <f>SUM(Foglio3!D4,Foglio3!F4,Foglio3!N4)</f>
        <v>26.374974734581475</v>
      </c>
      <c r="J6">
        <f>SUM(Foglio3!D4,Foglio3!F4,Foglio3!O4)</f>
        <v>26.374974734581475</v>
      </c>
      <c r="K6">
        <f>SUM(Foglio3!D4,Foglio3!F4,Foglio3!P4)</f>
        <v>26.374974734581475</v>
      </c>
    </row>
    <row r="7" spans="2:11" x14ac:dyDescent="0.25">
      <c r="B7">
        <v>2017</v>
      </c>
      <c r="C7">
        <f>SUM(Foglio3!B5,Foglio3!F5,Foglio3!N5)</f>
        <v>26.373610099799585</v>
      </c>
      <c r="D7">
        <f>SUM(Foglio3!B5,Foglio3!F5,Foglio3!O5)</f>
        <v>26.373610099799585</v>
      </c>
      <c r="E7">
        <f>SUM(Foglio3!B5,Foglio3!F5,Foglio3!P5)</f>
        <v>26.373610099799585</v>
      </c>
      <c r="F7">
        <f>SUM(Foglio3!C5,Foglio3!F5,Foglio3!N5)</f>
        <v>26.373610099799585</v>
      </c>
      <c r="G7">
        <f>SUM(Foglio3!C5,Foglio3!F5,Foglio3!O5)</f>
        <v>26.373610099799585</v>
      </c>
      <c r="H7">
        <f>SUM(Foglio3!C5,Foglio3!F5,Foglio3!P5)</f>
        <v>26.373610099799585</v>
      </c>
      <c r="I7">
        <f>SUM(Foglio3!D5,Foglio3!F5,Foglio3!N5)</f>
        <v>26.373610099799585</v>
      </c>
      <c r="J7">
        <f>SUM(Foglio3!D5,Foglio3!F5,Foglio3!O5)</f>
        <v>26.373610099799585</v>
      </c>
      <c r="K7">
        <f>SUM(Foglio3!D5,Foglio3!F5,Foglio3!P5)</f>
        <v>26.373610099799585</v>
      </c>
    </row>
    <row r="8" spans="2:11" x14ac:dyDescent="0.25">
      <c r="B8">
        <v>2018</v>
      </c>
      <c r="C8">
        <f>SUM(Foglio3!B6,Foglio3!F6,Foglio3!N6)</f>
        <v>26.351823658396981</v>
      </c>
      <c r="D8">
        <f>SUM(Foglio3!B6,Foglio3!F6,Foglio3!O6)</f>
        <v>26.351823658396981</v>
      </c>
      <c r="E8">
        <f>SUM(Foglio3!B6,Foglio3!F6,Foglio3!P6)</f>
        <v>26.351823658396981</v>
      </c>
      <c r="F8">
        <f>SUM(Foglio3!C6,Foglio3!F6,Foglio3!N6)</f>
        <v>26.351823658396981</v>
      </c>
      <c r="G8">
        <f>SUM(Foglio3!C6,Foglio3!F6,Foglio3!O6)</f>
        <v>26.351823658396981</v>
      </c>
      <c r="H8">
        <f>SUM(Foglio3!C6,Foglio3!F6,Foglio3!P6)</f>
        <v>26.351823658396981</v>
      </c>
      <c r="I8">
        <f>SUM(Foglio3!D6,Foglio3!F6,Foglio3!N6)</f>
        <v>26.351823658396981</v>
      </c>
      <c r="J8">
        <f>SUM(Foglio3!D6,Foglio3!F6,Foglio3!O6)</f>
        <v>26.351823658396981</v>
      </c>
      <c r="K8">
        <f>SUM(Foglio3!D6,Foglio3!F6,Foglio3!P6)</f>
        <v>26.351823658396981</v>
      </c>
    </row>
    <row r="9" spans="2:11" x14ac:dyDescent="0.25">
      <c r="B9">
        <v>2019</v>
      </c>
      <c r="C9">
        <f>SUM(Foglio3!B7,Foglio3!F7,Foglio3!N7)</f>
        <v>26.141773354080421</v>
      </c>
      <c r="D9">
        <f>SUM(Foglio3!B7,Foglio3!F7,Foglio3!O7)</f>
        <v>26.141773354080421</v>
      </c>
      <c r="E9">
        <f>SUM(Foglio3!B7,Foglio3!F7,Foglio3!P7)</f>
        <v>26.141773354080421</v>
      </c>
      <c r="F9">
        <f>SUM(Foglio3!C7,Foglio3!F7,Foglio3!N7)</f>
        <v>26.141773354080421</v>
      </c>
      <c r="G9">
        <f>SUM(Foglio3!C7,Foglio3!F7,Foglio3!O7)</f>
        <v>26.141773354080421</v>
      </c>
      <c r="H9">
        <f>SUM(Foglio3!C7,Foglio3!F7,Foglio3!P7)</f>
        <v>26.141773354080421</v>
      </c>
      <c r="I9">
        <f>SUM(Foglio3!D7,Foglio3!F7,Foglio3!N7)</f>
        <v>26.141773354080421</v>
      </c>
      <c r="J9">
        <f>SUM(Foglio3!D7,Foglio3!F7,Foglio3!O7)</f>
        <v>26.141773354080421</v>
      </c>
      <c r="K9">
        <f>SUM(Foglio3!D7,Foglio3!F7,Foglio3!P7)</f>
        <v>26.141773354080421</v>
      </c>
    </row>
    <row r="10" spans="2:11" x14ac:dyDescent="0.25">
      <c r="B10">
        <v>2020</v>
      </c>
      <c r="C10">
        <f>SUM(Foglio3!B8,Foglio3!F8,Foglio3!N8)</f>
        <v>26.209122044922189</v>
      </c>
      <c r="D10">
        <f>SUM(Foglio3!B8,Foglio3!F8,Foglio3!O8)</f>
        <v>26.209122044922189</v>
      </c>
      <c r="E10">
        <f>SUM(Foglio3!B8,Foglio3!F8,Foglio3!P8)</f>
        <v>26.209122044922189</v>
      </c>
      <c r="F10">
        <f>SUM(Foglio3!C8,Foglio3!F8,Foglio3!N8)</f>
        <v>26.209122044922189</v>
      </c>
      <c r="G10">
        <f>SUM(Foglio3!C8,Foglio3!F8,Foglio3!O8)</f>
        <v>26.209122044922189</v>
      </c>
      <c r="H10">
        <f>SUM(Foglio3!C8,Foglio3!F8,Foglio3!P8)</f>
        <v>26.209122044922189</v>
      </c>
      <c r="I10">
        <f>SUM(Foglio3!D8,Foglio3!F8,Foglio3!N8)</f>
        <v>26.209122044922189</v>
      </c>
      <c r="J10">
        <f>SUM(Foglio3!D8,Foglio3!F8,Foglio3!O8)</f>
        <v>26.209122044922189</v>
      </c>
      <c r="K10">
        <f>SUM(Foglio3!D8,Foglio3!F8,Foglio3!P8)</f>
        <v>26.209122044922189</v>
      </c>
    </row>
    <row r="11" spans="2:11" x14ac:dyDescent="0.25">
      <c r="B11">
        <v>2021</v>
      </c>
      <c r="C11">
        <f>SUM(Foglio3!B9,Foglio3!F9,Foglio3!N9)</f>
        <v>26.102194118885102</v>
      </c>
      <c r="D11">
        <f>SUM(Foglio3!B9,Foglio3!F9,Foglio3!O9)</f>
        <v>26.102194118885102</v>
      </c>
      <c r="E11">
        <f>SUM(Foglio3!B9,Foglio3!F9,Foglio3!P9)</f>
        <v>26.102194118885102</v>
      </c>
      <c r="F11">
        <f>SUM(Foglio3!C9,Foglio3!F9,Foglio3!N9)</f>
        <v>26.102194118885102</v>
      </c>
      <c r="G11">
        <f>SUM(Foglio3!C9,Foglio3!F9,Foglio3!O9)</f>
        <v>26.102194118885102</v>
      </c>
      <c r="H11">
        <f>SUM(Foglio3!C9,Foglio3!F9,Foglio3!P9)</f>
        <v>26.102194118885102</v>
      </c>
      <c r="I11">
        <f>SUM(Foglio3!D9,Foglio3!F9,Foglio3!N9)</f>
        <v>26.102194118885102</v>
      </c>
      <c r="J11">
        <f>SUM(Foglio3!D9,Foglio3!F9,Foglio3!O9)</f>
        <v>26.102194118885102</v>
      </c>
      <c r="K11">
        <f>SUM(Foglio3!D9,Foglio3!F9,Foglio3!P9)</f>
        <v>26.102194118885102</v>
      </c>
    </row>
    <row r="12" spans="2:11" x14ac:dyDescent="0.25">
      <c r="B12">
        <v>2022</v>
      </c>
      <c r="C12">
        <f>SUM(Foglio3!B10,Foglio3!F10,Foglio3!N10)</f>
        <v>26.109191873227417</v>
      </c>
      <c r="D12">
        <f>SUM(Foglio3!B10,Foglio3!F10,Foglio3!O10)</f>
        <v>26.31259605446909</v>
      </c>
      <c r="E12">
        <f>SUM(Foglio3!B10,Foglio3!F10,Foglio3!P10)</f>
        <v>26.395524729615676</v>
      </c>
      <c r="F12">
        <f>SUM(Foglio3!C10,Foglio3!F10,Foglio3!N10)</f>
        <v>26.109191873227417</v>
      </c>
      <c r="G12">
        <f>SUM(Foglio3!C10,Foglio3!F10,Foglio3!O10)</f>
        <v>26.31259605446909</v>
      </c>
      <c r="H12">
        <f>SUM(Foglio3!C10,Foglio3!F10,Foglio3!P10)</f>
        <v>26.395524729615676</v>
      </c>
      <c r="I12">
        <f>SUM(Foglio3!D10,Foglio3!F10,Foglio3!N10)</f>
        <v>26.109191873227417</v>
      </c>
      <c r="J12">
        <f>SUM(Foglio3!D10,Foglio3!F10,Foglio3!O10)</f>
        <v>26.31259605446909</v>
      </c>
      <c r="K12">
        <f>SUM(Foglio3!D10,Foglio3!F10,Foglio3!P10)</f>
        <v>26.395524729615676</v>
      </c>
    </row>
    <row r="13" spans="2:11" x14ac:dyDescent="0.25">
      <c r="B13">
        <v>2023</v>
      </c>
      <c r="C13">
        <f>SUM(Foglio3!B11,Foglio3!F11,Foglio3!N11)</f>
        <v>26.060839044252457</v>
      </c>
      <c r="D13">
        <f>SUM(Foglio3!B11,Foglio3!F11,Foglio3!O11)</f>
        <v>26.192392507051611</v>
      </c>
      <c r="E13">
        <f>SUM(Foglio3!B11,Foglio3!F11,Foglio3!P11)</f>
        <v>26.25590008359741</v>
      </c>
      <c r="F13">
        <f>SUM(Foglio3!C11,Foglio3!F11,Foglio3!N11)</f>
        <v>26.060839044252457</v>
      </c>
      <c r="G13">
        <f>SUM(Foglio3!C11,Foglio3!F11,Foglio3!O11)</f>
        <v>26.192392507051611</v>
      </c>
      <c r="H13">
        <f>SUM(Foglio3!C11,Foglio3!F11,Foglio3!P11)</f>
        <v>26.25590008359741</v>
      </c>
      <c r="I13">
        <f>SUM(Foglio3!D11,Foglio3!F11,Foglio3!N11)</f>
        <v>26.060839044252457</v>
      </c>
      <c r="J13">
        <f>SUM(Foglio3!D11,Foglio3!F11,Foglio3!O11)</f>
        <v>26.192392507051611</v>
      </c>
      <c r="K13">
        <f>SUM(Foglio3!D11,Foglio3!F11,Foglio3!P11)</f>
        <v>26.25590008359741</v>
      </c>
    </row>
    <row r="14" spans="2:11" x14ac:dyDescent="0.25">
      <c r="B14">
        <v>2024</v>
      </c>
      <c r="C14">
        <f>SUM(Foglio3!B12,Foglio3!F12,Foglio3!N12)</f>
        <v>25.744862864877863</v>
      </c>
      <c r="D14">
        <f>SUM(Foglio3!B12,Foglio3!F12,Foglio3!O12)</f>
        <v>25.923291242972951</v>
      </c>
      <c r="E14">
        <f>SUM(Foglio3!B12,Foglio3!F12,Foglio3!P12)</f>
        <v>26.202158547962334</v>
      </c>
      <c r="F14">
        <f>SUM(Foglio3!C12,Foglio3!F12,Foglio3!N12)</f>
        <v>25.842400531127865</v>
      </c>
      <c r="G14">
        <f>SUM(Foglio3!C12,Foglio3!F12,Foglio3!O12)</f>
        <v>26.020828909222949</v>
      </c>
      <c r="H14">
        <f>SUM(Foglio3!C12,Foglio3!F12,Foglio3!P12)</f>
        <v>26.299696214212332</v>
      </c>
      <c r="I14">
        <f>SUM(Foglio3!D12,Foglio3!F12,Foglio3!N12)</f>
        <v>25.945790457352864</v>
      </c>
      <c r="J14">
        <f>SUM(Foglio3!D12,Foglio3!F12,Foglio3!O12)</f>
        <v>26.124218835447952</v>
      </c>
      <c r="K14">
        <f>SUM(Foglio3!D12,Foglio3!F12,Foglio3!P12)</f>
        <v>26.403086140437331</v>
      </c>
    </row>
    <row r="15" spans="2:11" x14ac:dyDescent="0.25">
      <c r="B15">
        <v>2025</v>
      </c>
      <c r="C15">
        <f>SUM(Foglio3!B13,Foglio3!F13,Foglio3!N13)</f>
        <v>25.430916559569436</v>
      </c>
      <c r="D15">
        <f>SUM(Foglio3!B13,Foglio3!F13,Foglio3!O13)</f>
        <v>25.619840945808377</v>
      </c>
      <c r="E15">
        <f>SUM(Foglio3!B13,Foglio3!F13,Foglio3!P13)</f>
        <v>25.779585438462107</v>
      </c>
      <c r="F15">
        <f>SUM(Foglio3!C13,Foglio3!F13,Foglio3!N13)</f>
        <v>25.625146003319436</v>
      </c>
      <c r="G15">
        <f>SUM(Foglio3!C13,Foglio3!F13,Foglio3!O13)</f>
        <v>25.814070389558378</v>
      </c>
      <c r="H15">
        <f>SUM(Foglio3!C13,Foglio3!F13,Foglio3!P13)</f>
        <v>25.973814882212103</v>
      </c>
      <c r="I15">
        <f>SUM(Foglio3!D13,Foglio3!F13,Foglio3!N13)</f>
        <v>25.831029213694435</v>
      </c>
      <c r="J15">
        <f>SUM(Foglio3!D13,Foglio3!F13,Foglio3!O13)</f>
        <v>26.01995359993338</v>
      </c>
      <c r="K15">
        <f>SUM(Foglio3!D13,Foglio3!F13,Foglio3!P13)</f>
        <v>26.179698092587106</v>
      </c>
    </row>
    <row r="16" spans="2:11" x14ac:dyDescent="0.25">
      <c r="B16">
        <v>2026</v>
      </c>
      <c r="C16">
        <f>SUM(Foglio3!B14,Foglio3!F14,Foglio3!N14)</f>
        <v>25.119000124944122</v>
      </c>
      <c r="D16">
        <f>SUM(Foglio3!B14,Foglio3!F14,Foglio3!O14)</f>
        <v>25.185402263942585</v>
      </c>
      <c r="E16">
        <f>SUM(Foglio3!B14,Foglio3!F14,Foglio3!P14)</f>
        <v>25.480641966755961</v>
      </c>
      <c r="F16">
        <f>SUM(Foglio3!C14,Foglio3!F14,Foglio3!N14)</f>
        <v>25.409075457444118</v>
      </c>
      <c r="G16">
        <f>SUM(Foglio3!C14,Foglio3!F14,Foglio3!O14)</f>
        <v>25.47547759644258</v>
      </c>
      <c r="H16">
        <f>SUM(Foglio3!C14,Foglio3!F14,Foglio3!P14)</f>
        <v>25.770717299255956</v>
      </c>
      <c r="I16">
        <f>SUM(Foglio3!D14,Foglio3!F14,Foglio3!N14)</f>
        <v>25.716555309894119</v>
      </c>
      <c r="J16">
        <f>SUM(Foglio3!D14,Foglio3!F14,Foglio3!O14)</f>
        <v>25.782957448892585</v>
      </c>
      <c r="K16">
        <f>SUM(Foglio3!D14,Foglio3!F14,Foglio3!P14)</f>
        <v>26.078197151705961</v>
      </c>
    </row>
    <row r="17" spans="2:11" x14ac:dyDescent="0.25">
      <c r="B17">
        <v>2027</v>
      </c>
      <c r="C17">
        <f>SUM(Foglio3!B15,Foglio3!F15,Foglio3!N15)</f>
        <v>24.809113557559687</v>
      </c>
      <c r="D17">
        <f>SUM(Foglio3!B15,Foglio3!F15,Foglio3!O15)</f>
        <v>25.050704707568663</v>
      </c>
      <c r="E17">
        <f>SUM(Foglio3!B15,Foglio3!F15,Foglio3!P15)</f>
        <v>25.324048877960131</v>
      </c>
      <c r="F17">
        <f>SUM(Foglio3!C15,Foglio3!F15,Foglio3!N15)</f>
        <v>25.194188890059685</v>
      </c>
      <c r="G17">
        <f>SUM(Foglio3!C15,Foglio3!F15,Foglio3!O15)</f>
        <v>25.435780040068661</v>
      </c>
      <c r="H17">
        <f>SUM(Foglio3!C15,Foglio3!F15,Foglio3!P15)</f>
        <v>25.709124210460129</v>
      </c>
      <c r="I17">
        <f>SUM(Foglio3!D15,Foglio3!F15,Foglio3!N15)</f>
        <v>25.60236874250969</v>
      </c>
      <c r="J17">
        <f>SUM(Foglio3!D15,Foglio3!F15,Foglio3!O15)</f>
        <v>25.843959892518662</v>
      </c>
      <c r="K17">
        <f>SUM(Foglio3!D15,Foglio3!F15,Foglio3!P15)</f>
        <v>26.117304062910129</v>
      </c>
    </row>
    <row r="18" spans="2:11" x14ac:dyDescent="0.25">
      <c r="B18">
        <v>2028</v>
      </c>
      <c r="C18">
        <f>SUM(Foglio3!B16,Foglio3!F16,Foglio3!N16)</f>
        <v>24.501256853913397</v>
      </c>
      <c r="D18">
        <f>SUM(Foglio3!B16,Foglio3!F16,Foglio3!O16)</f>
        <v>24.813819974299413</v>
      </c>
      <c r="E18">
        <f>SUM(Foglio3!B16,Foglio3!F16,Foglio3!P16)</f>
        <v>25.03136517612856</v>
      </c>
      <c r="F18">
        <f>SUM(Foglio3!C16,Foglio3!F16,Foglio3!N16)</f>
        <v>24.98048629766339</v>
      </c>
      <c r="G18">
        <f>SUM(Foglio3!C16,Foglio3!F16,Foglio3!O16)</f>
        <v>25.29304941804941</v>
      </c>
      <c r="H18">
        <f>SUM(Foglio3!C16,Foglio3!F16,Foglio3!P16)</f>
        <v>25.510594619878557</v>
      </c>
      <c r="I18">
        <f>SUM(Foglio3!D16,Foglio3!F16,Foglio3!N16)</f>
        <v>25.488469508038396</v>
      </c>
      <c r="J18">
        <f>SUM(Foglio3!D16,Foglio3!F16,Foglio3!O16)</f>
        <v>25.801032628424416</v>
      </c>
      <c r="K18">
        <f>SUM(Foglio3!D16,Foglio3!F16,Foglio3!P16)</f>
        <v>26.018577830253562</v>
      </c>
    </row>
    <row r="19" spans="2:11" x14ac:dyDescent="0.25">
      <c r="B19">
        <v>2029</v>
      </c>
      <c r="C19">
        <f>SUM(Foglio3!B17,Foglio3!F17,Foglio3!N17)</f>
        <v>24.195430010440688</v>
      </c>
      <c r="D19">
        <f>SUM(Foglio3!B17,Foglio3!F17,Foglio3!O17)</f>
        <v>24.384956807415712</v>
      </c>
      <c r="E19">
        <f>SUM(Foglio3!B17,Foglio3!F17,Foglio3!P17)</f>
        <v>24.829611092521912</v>
      </c>
      <c r="F19">
        <f>SUM(Foglio3!C17,Foglio3!F17,Foglio3!N17)</f>
        <v>24.767967676690688</v>
      </c>
      <c r="G19">
        <f>SUM(Foglio3!C17,Foglio3!F17,Foglio3!O17)</f>
        <v>24.957494473665712</v>
      </c>
      <c r="H19">
        <f>SUM(Foglio3!C17,Foglio3!F17,Foglio3!P17)</f>
        <v>25.402148758771908</v>
      </c>
      <c r="I19">
        <f>SUM(Foglio3!D17,Foglio3!F17,Foglio3!N17)</f>
        <v>25.374857602915689</v>
      </c>
      <c r="J19">
        <f>SUM(Foglio3!D17,Foglio3!F17,Foglio3!O17)</f>
        <v>25.564384399890713</v>
      </c>
      <c r="K19">
        <f>SUM(Foglio3!D17,Foglio3!F17,Foglio3!P17)</f>
        <v>26.009038684996913</v>
      </c>
    </row>
    <row r="20" spans="2:11" x14ac:dyDescent="0.25">
      <c r="B20">
        <v>2030</v>
      </c>
      <c r="C20">
        <f>SUM(Foglio3!B18,Foglio3!F18,Foglio3!N18)</f>
        <v>23.891633023513812</v>
      </c>
      <c r="D20">
        <f>SUM(Foglio3!B18,Foglio3!F18,Foglio3!O18)</f>
        <v>24.250014458585568</v>
      </c>
      <c r="E20">
        <f>SUM(Foglio3!B18,Foglio3!F18,Foglio3!P18)</f>
        <v>24.807876314609786</v>
      </c>
      <c r="F20">
        <f>SUM(Foglio3!C18,Foglio3!F18,Foglio3!N18)</f>
        <v>24.556633023513811</v>
      </c>
      <c r="G20">
        <f>SUM(Foglio3!C18,Foglio3!F18,Foglio3!O18)</f>
        <v>24.915014458585567</v>
      </c>
      <c r="H20">
        <f>SUM(Foglio3!C18,Foglio3!F18,Foglio3!P18)</f>
        <v>25.472876314609778</v>
      </c>
      <c r="I20">
        <f>SUM(Foglio3!D18,Foglio3!F18,Foglio3!N18)</f>
        <v>25.261533023513813</v>
      </c>
      <c r="J20">
        <f>SUM(Foglio3!D18,Foglio3!F18,Foglio3!O18)</f>
        <v>25.619914458585569</v>
      </c>
      <c r="K20">
        <f>SUM(Foglio3!D18,Foglio3!F18,Foglio3!P18)</f>
        <v>26.177776314609787</v>
      </c>
    </row>
    <row r="21" spans="2:11" x14ac:dyDescent="0.25">
      <c r="B21">
        <v>2031</v>
      </c>
      <c r="C21">
        <f>SUM(Foglio3!B19,Foglio3!F19,Foglio3!N19)</f>
        <v>23.626133018843408</v>
      </c>
      <c r="D21">
        <f>SUM(Foglio3!B19,Foglio3!F19,Foglio3!O19)</f>
        <v>23.783602367486406</v>
      </c>
      <c r="E21">
        <f>SUM(Foglio3!B19,Foglio3!F19,Foglio3!P19)</f>
        <v>24.066745906948313</v>
      </c>
      <c r="F21">
        <f>SUM(Foglio3!C19,Foglio3!F19,Foglio3!N19)</f>
        <v>24.384266352176738</v>
      </c>
      <c r="G21">
        <f>SUM(Foglio3!C19,Foglio3!F19,Foglio3!O19)</f>
        <v>24.541735700819736</v>
      </c>
      <c r="H21">
        <f>SUM(Foglio3!C19,Foglio3!F19,Foglio3!P19)</f>
        <v>24.824879240281643</v>
      </c>
      <c r="I21">
        <f>SUM(Foglio3!D19,Foglio3!F19,Foglio3!N19)</f>
        <v>25.187887685510077</v>
      </c>
      <c r="J21">
        <f>SUM(Foglio3!D19,Foglio3!F19,Foglio3!O19)</f>
        <v>25.345357034153075</v>
      </c>
      <c r="K21">
        <f>SUM(Foglio3!D19,Foglio3!F19,Foglio3!P19)</f>
        <v>25.628500573614978</v>
      </c>
    </row>
    <row r="22" spans="2:11" x14ac:dyDescent="0.25">
      <c r="B22">
        <v>2032</v>
      </c>
      <c r="C22">
        <f>SUM(Foglio3!B20,Foglio3!F20,Foglio3!N20)</f>
        <v>23.339321158400757</v>
      </c>
      <c r="D22">
        <f>SUM(Foglio3!B20,Foglio3!F20,Foglio3!O20)</f>
        <v>23.527571120139662</v>
      </c>
      <c r="E22">
        <f>SUM(Foglio3!B20,Foglio3!F20,Foglio3!P20)</f>
        <v>23.806853697394892</v>
      </c>
      <c r="F22">
        <f>SUM(Foglio3!C20,Foglio3!F20,Foglio3!N20)</f>
        <v>24.19012115840075</v>
      </c>
      <c r="G22">
        <f>SUM(Foglio3!C20,Foglio3!F20,Foglio3!O20)</f>
        <v>24.378371120139654</v>
      </c>
      <c r="H22">
        <f>SUM(Foglio3!C20,Foglio3!F20,Foglio3!P20)</f>
        <v>24.657653697394885</v>
      </c>
      <c r="I22">
        <f>SUM(Foglio3!D20,Foglio3!F20,Foglio3!N20)</f>
        <v>25.091969158400758</v>
      </c>
      <c r="J22">
        <f>SUM(Foglio3!D20,Foglio3!F20,Foglio3!O20)</f>
        <v>25.280219120139662</v>
      </c>
      <c r="K22">
        <f>SUM(Foglio3!D20,Foglio3!F20,Foglio3!P20)</f>
        <v>25.559501697394893</v>
      </c>
    </row>
    <row r="23" spans="2:11" x14ac:dyDescent="0.25">
      <c r="B23">
        <v>2033</v>
      </c>
      <c r="C23">
        <f>SUM(Foglio3!B21,Foglio3!F21,Foglio3!N21)</f>
        <v>23.053629484406837</v>
      </c>
      <c r="D23">
        <f>SUM(Foglio3!B21,Foglio3!F21,Foglio3!O21)</f>
        <v>23.380655126222614</v>
      </c>
      <c r="E23">
        <f>SUM(Foglio3!B21,Foglio3!F21,Foglio3!P21)</f>
        <v>23.878986809928673</v>
      </c>
      <c r="F23">
        <f>SUM(Foglio3!C21,Foglio3!F21,Foglio3!N21)</f>
        <v>23.996629484406832</v>
      </c>
      <c r="G23">
        <f>SUM(Foglio3!C21,Foglio3!F21,Foglio3!O21)</f>
        <v>24.323655126222608</v>
      </c>
      <c r="H23">
        <f>SUM(Foglio3!C21,Foglio3!F21,Foglio3!P21)</f>
        <v>24.821986809928667</v>
      </c>
      <c r="I23">
        <f>SUM(Foglio3!D21,Foglio3!F21,Foglio3!N21)</f>
        <v>24.99620948440684</v>
      </c>
      <c r="J23">
        <f>SUM(Foglio3!D21,Foglio3!F21,Foglio3!O21)</f>
        <v>25.323235126222613</v>
      </c>
      <c r="K23">
        <f>SUM(Foglio3!D21,Foglio3!F21,Foglio3!P21)</f>
        <v>25.821566809928676</v>
      </c>
    </row>
    <row r="24" spans="2:11" x14ac:dyDescent="0.25">
      <c r="B24">
        <v>2034</v>
      </c>
      <c r="C24">
        <f>SUM(Foglio3!B22,Foglio3!F22,Foglio3!N22)</f>
        <v>22.769057998245685</v>
      </c>
      <c r="D24">
        <f>SUM(Foglio3!B22,Foglio3!F22,Foglio3!O22)</f>
        <v>22.907666588632473</v>
      </c>
      <c r="E24">
        <f>SUM(Foglio3!B22,Foglio3!F22,Foglio3!P22)</f>
        <v>23.385614221472903</v>
      </c>
      <c r="F24">
        <f>SUM(Foglio3!C22,Foglio3!F22,Foglio3!N22)</f>
        <v>23.803791331579014</v>
      </c>
      <c r="G24">
        <f>SUM(Foglio3!C22,Foglio3!F22,Foglio3!O22)</f>
        <v>23.942399921965801</v>
      </c>
      <c r="H24">
        <f>SUM(Foglio3!C22,Foglio3!F22,Foglio3!P22)</f>
        <v>24.420347554806231</v>
      </c>
      <c r="I24">
        <f>SUM(Foglio3!D22,Foglio3!F22,Foglio3!N22)</f>
        <v>24.900608664912355</v>
      </c>
      <c r="J24">
        <f>SUM(Foglio3!D22,Foglio3!F22,Foglio3!O22)</f>
        <v>25.039217255299143</v>
      </c>
      <c r="K24">
        <f>SUM(Foglio3!D22,Foglio3!F22,Foglio3!P22)</f>
        <v>25.517164888139572</v>
      </c>
    </row>
    <row r="25" spans="2:11" x14ac:dyDescent="0.25">
      <c r="B25">
        <v>2035</v>
      </c>
      <c r="C25">
        <f>SUM(Foglio3!B23,Foglio3!F23,Foglio3!N23)</f>
        <v>22.485606701315071</v>
      </c>
      <c r="D25">
        <f>SUM(Foglio3!B23,Foglio3!F23,Foglio3!O23)</f>
        <v>22.782297530627972</v>
      </c>
      <c r="E25">
        <f>SUM(Foglio3!B23,Foglio3!F23,Foglio3!P23)</f>
        <v>23.34850973725802</v>
      </c>
      <c r="F25">
        <f>SUM(Foglio3!C23,Foglio3!F23,Foglio3!N23)</f>
        <v>23.611606701315061</v>
      </c>
      <c r="G25">
        <f>SUM(Foglio3!C23,Foglio3!F23,Foglio3!O23)</f>
        <v>23.908297530627966</v>
      </c>
      <c r="H25">
        <f>SUM(Foglio3!C23,Foglio3!F23,Foglio3!P23)</f>
        <v>24.474509737258018</v>
      </c>
      <c r="I25">
        <f>SUM(Foglio3!D23,Foglio3!F23,Foglio3!N23)</f>
        <v>24.805166701315073</v>
      </c>
      <c r="J25">
        <f>SUM(Foglio3!D23,Foglio3!F23,Foglio3!O23)</f>
        <v>25.101857530627974</v>
      </c>
      <c r="K25">
        <f>SUM(Foglio3!D23,Foglio3!F23,Foglio3!P23)</f>
        <v>25.668069737258023</v>
      </c>
    </row>
    <row r="26" spans="2:11" x14ac:dyDescent="0.25">
      <c r="B26">
        <v>2036</v>
      </c>
      <c r="C26">
        <f>SUM(Foglio3!B24,Foglio3!F24,Foglio3!N24)</f>
        <v>22.203275595026653</v>
      </c>
      <c r="D26">
        <f>SUM(Foglio3!B24,Foglio3!F24,Foglio3!O24)</f>
        <v>22.42777237126376</v>
      </c>
      <c r="E26">
        <f>SUM(Foglio3!B24,Foglio3!F24,Foglio3!P24)</f>
        <v>23.051793179191673</v>
      </c>
      <c r="F26">
        <f>SUM(Foglio3!C24,Foglio3!F24,Foglio3!N24)</f>
        <v>23.420075595026645</v>
      </c>
      <c r="G26">
        <f>SUM(Foglio3!C24,Foglio3!F24,Foglio3!O24)</f>
        <v>23.644572371263756</v>
      </c>
      <c r="H26">
        <f>SUM(Foglio3!C24,Foglio3!F24,Foglio3!P24)</f>
        <v>24.268593179191669</v>
      </c>
      <c r="I26">
        <f>SUM(Foglio3!D24,Foglio3!F24,Foglio3!N24)</f>
        <v>24.709883595026653</v>
      </c>
      <c r="J26">
        <f>SUM(Foglio3!D24,Foglio3!F24,Foglio3!O24)</f>
        <v>24.934380371263764</v>
      </c>
      <c r="K26">
        <f>SUM(Foglio3!D24,Foglio3!F24,Foglio3!P24)</f>
        <v>25.558401179191677</v>
      </c>
    </row>
    <row r="27" spans="2:11" x14ac:dyDescent="0.25">
      <c r="B27">
        <v>2037</v>
      </c>
      <c r="C27">
        <f>SUM(Foglio3!B25,Foglio3!F25,Foglio3!N25)</f>
        <v>21.922064680806173</v>
      </c>
      <c r="D27">
        <f>SUM(Foglio3!B25,Foglio3!F25,Foglio3!O25)</f>
        <v>22.100813556253151</v>
      </c>
      <c r="E27">
        <f>SUM(Foglio3!B25,Foglio3!F25,Foglio3!P25)</f>
        <v>22.692469366404964</v>
      </c>
      <c r="F27">
        <f>SUM(Foglio3!C25,Foglio3!F25,Foglio3!N25)</f>
        <v>23.229198014139499</v>
      </c>
      <c r="G27">
        <f>SUM(Foglio3!C25,Foglio3!F25,Foglio3!O25)</f>
        <v>23.407946889586476</v>
      </c>
      <c r="H27">
        <f>SUM(Foglio3!C25,Foglio3!F25,Foglio3!P25)</f>
        <v>23.99960269973829</v>
      </c>
      <c r="I27">
        <f>SUM(Foglio3!D25,Foglio3!F25,Foglio3!N25)</f>
        <v>24.614759347472841</v>
      </c>
      <c r="J27">
        <f>SUM(Foglio3!D25,Foglio3!F25,Foglio3!O25)</f>
        <v>24.793508222919819</v>
      </c>
      <c r="K27">
        <f>SUM(Foglio3!D25,Foglio3!F25,Foglio3!P25)</f>
        <v>25.385164033071632</v>
      </c>
    </row>
    <row r="28" spans="2:11" x14ac:dyDescent="0.25">
      <c r="B28">
        <v>2038</v>
      </c>
      <c r="C28">
        <f>SUM(Foglio3!B26,Foglio3!F26,Foglio3!N26)</f>
        <v>21.641973960093623</v>
      </c>
      <c r="D28">
        <f>SUM(Foglio3!B26,Foglio3!F26,Foglio3!O26)</f>
        <v>21.74203964597001</v>
      </c>
      <c r="E28">
        <f>SUM(Foglio3!B26,Foglio3!F26,Foglio3!P26)</f>
        <v>22.386224785426911</v>
      </c>
      <c r="F28">
        <f>SUM(Foglio3!C26,Foglio3!F26,Foglio3!N26)</f>
        <v>23.038973960093621</v>
      </c>
      <c r="G28">
        <f>SUM(Foglio3!C26,Foglio3!F26,Foglio3!O26)</f>
        <v>23.139039645970009</v>
      </c>
      <c r="H28">
        <f>SUM(Foglio3!C26,Foglio3!F26,Foglio3!P26)</f>
        <v>23.78322478542691</v>
      </c>
      <c r="I28">
        <f>SUM(Foglio3!D26,Foglio3!F26,Foglio3!N26)</f>
        <v>24.519793960093629</v>
      </c>
      <c r="J28">
        <f>SUM(Foglio3!D26,Foglio3!F26,Foglio3!O26)</f>
        <v>24.619859645970013</v>
      </c>
      <c r="K28">
        <f>SUM(Foglio3!D26,Foglio3!F26,Foglio3!P26)</f>
        <v>25.264044785426915</v>
      </c>
    </row>
    <row r="29" spans="2:11" x14ac:dyDescent="0.25">
      <c r="B29">
        <v>2039</v>
      </c>
      <c r="C29">
        <f>SUM(Foglio3!B27,Foglio3!F27,Foglio3!N27)</f>
        <v>21.363003434343444</v>
      </c>
      <c r="D29">
        <f>SUM(Foglio3!B27,Foglio3!F27,Foglio3!O27)</f>
        <v>21.810572593080515</v>
      </c>
      <c r="E29">
        <f>SUM(Foglio3!B27,Foglio3!F27,Foglio3!P27)</f>
        <v>22.436831866539258</v>
      </c>
      <c r="F29">
        <f>SUM(Foglio3!C27,Foglio3!F27,Foglio3!N27)</f>
        <v>22.84940343434344</v>
      </c>
      <c r="G29">
        <f>SUM(Foglio3!C27,Foglio3!F27,Foglio3!O27)</f>
        <v>23.296972593080511</v>
      </c>
      <c r="H29">
        <f>SUM(Foglio3!C27,Foglio3!F27,Foglio3!P27)</f>
        <v>23.923231866539254</v>
      </c>
      <c r="I29">
        <f>SUM(Foglio3!D27,Foglio3!F27,Foglio3!N27)</f>
        <v>24.42498743434345</v>
      </c>
      <c r="J29">
        <f>SUM(Foglio3!D27,Foglio3!F27,Foglio3!O27)</f>
        <v>24.872556593080517</v>
      </c>
      <c r="K29">
        <f>SUM(Foglio3!D27,Foglio3!F27,Foglio3!P27)</f>
        <v>25.49881586653926</v>
      </c>
    </row>
    <row r="30" spans="2:11" x14ac:dyDescent="0.25">
      <c r="B30">
        <v>2040</v>
      </c>
      <c r="C30">
        <f>SUM(Foglio3!B28,Foglio3!F28,Foglio3!N28)</f>
        <v>21.085153105024659</v>
      </c>
      <c r="D30">
        <f>SUM(Foglio3!B28,Foglio3!F28,Foglio3!O28)</f>
        <v>21.327999450521297</v>
      </c>
      <c r="E30">
        <f>SUM(Foglio3!B28,Foglio3!F28,Foglio3!P28)</f>
        <v>22.089789749398822</v>
      </c>
      <c r="F30">
        <f>SUM(Foglio3!C28,Foglio3!F28,Foglio3!N28)</f>
        <v>22.660486438357992</v>
      </c>
      <c r="G30">
        <f>SUM(Foglio3!C28,Foglio3!F28,Foglio3!O28)</f>
        <v>22.90333278385463</v>
      </c>
      <c r="H30">
        <f>SUM(Foglio3!C28,Foglio3!F28,Foglio3!P28)</f>
        <v>23.665123082732151</v>
      </c>
      <c r="I30">
        <f>SUM(Foglio3!D28,Foglio3!F28,Foglio3!N28)</f>
        <v>24.330339771691328</v>
      </c>
      <c r="J30">
        <f>SUM(Foglio3!D28,Foglio3!F28,Foglio3!O28)</f>
        <v>24.573186117187969</v>
      </c>
      <c r="K30">
        <f>SUM(Foglio3!D28,Foglio3!F28,Foglio3!P28)</f>
        <v>25.334976416065494</v>
      </c>
    </row>
    <row r="31" spans="2:11" x14ac:dyDescent="0.25">
      <c r="B31">
        <v>2041</v>
      </c>
      <c r="C31">
        <f>SUM(Foglio3!B29,Foglio3!F29,Foglio3!N29)</f>
        <v>20.808422973621113</v>
      </c>
      <c r="D31">
        <f>SUM(Foglio3!B29,Foglio3!F29,Foglio3!O29)</f>
        <v>21.153911933184673</v>
      </c>
      <c r="E31">
        <f>SUM(Foglio3!B29,Foglio3!F29,Foglio3!P29)</f>
        <v>21.788030171523346</v>
      </c>
      <c r="F31">
        <f>SUM(Foglio3!C29,Foglio3!F29,Foglio3!N29)</f>
        <v>22.472222973621108</v>
      </c>
      <c r="G31">
        <f>SUM(Foglio3!C29,Foglio3!F29,Foglio3!O29)</f>
        <v>22.817711933184668</v>
      </c>
      <c r="H31">
        <f>SUM(Foglio3!C29,Foglio3!F29,Foglio3!P29)</f>
        <v>23.451830171523341</v>
      </c>
      <c r="I31">
        <f>SUM(Foglio3!D29,Foglio3!F29,Foglio3!N29)</f>
        <v>24.235850973621119</v>
      </c>
      <c r="J31">
        <f>SUM(Foglio3!D29,Foglio3!F29,Foglio3!O29)</f>
        <v>24.581339933184676</v>
      </c>
      <c r="K31">
        <f>SUM(Foglio3!D29,Foglio3!F29,Foglio3!P29)</f>
        <v>25.215458171523348</v>
      </c>
    </row>
    <row r="32" spans="2:11" x14ac:dyDescent="0.25">
      <c r="B32">
        <v>2042</v>
      </c>
      <c r="C32">
        <f>SUM(Foglio3!B30,Foglio3!F30,Foglio3!N30)</f>
        <v>20.53281304163162</v>
      </c>
      <c r="D32">
        <f>SUM(Foglio3!B30,Foglio3!F30,Foglio3!O30)</f>
        <v>20.618537247830901</v>
      </c>
      <c r="E32">
        <f>SUM(Foglio3!B30,Foglio3!F30,Foglio3!P30)</f>
        <v>21.443570044776894</v>
      </c>
      <c r="F32">
        <f>SUM(Foglio3!C30,Foglio3!F30,Foglio3!N30)</f>
        <v>22.284613041631616</v>
      </c>
      <c r="G32">
        <f>SUM(Foglio3!C30,Foglio3!F30,Foglio3!O30)</f>
        <v>22.370337247830896</v>
      </c>
      <c r="H32">
        <f>SUM(Foglio3!C30,Foglio3!F30,Foglio3!P30)</f>
        <v>23.19537004477689</v>
      </c>
      <c r="I32">
        <f>SUM(Foglio3!D30,Foglio3!F30,Foglio3!N30)</f>
        <v>24.14152104163162</v>
      </c>
      <c r="J32">
        <f>SUM(Foglio3!D30,Foglio3!F30,Foglio3!O30)</f>
        <v>24.227245247830908</v>
      </c>
      <c r="K32">
        <f>SUM(Foglio3!D30,Foglio3!F30,Foglio3!P30)</f>
        <v>25.052278044776898</v>
      </c>
    </row>
    <row r="33" spans="2:11" x14ac:dyDescent="0.25">
      <c r="B33">
        <v>2043</v>
      </c>
      <c r="C33">
        <f>SUM(Foglio3!B31,Foglio3!F31,Foglio3!N31)</f>
        <v>20.258323310570162</v>
      </c>
      <c r="D33">
        <f>SUM(Foglio3!B31,Foglio3!F31,Foglio3!O31)</f>
        <v>20.680427451217334</v>
      </c>
      <c r="E33">
        <f>SUM(Foglio3!B31,Foglio3!F31,Foglio3!P31)</f>
        <v>21.605746752621492</v>
      </c>
      <c r="F33">
        <f>SUM(Foglio3!C31,Foglio3!F31,Foglio3!N31)</f>
        <v>22.097656643903491</v>
      </c>
      <c r="G33">
        <f>SUM(Foglio3!C31,Foglio3!F31,Foglio3!O31)</f>
        <v>22.519760784550666</v>
      </c>
      <c r="H33">
        <f>SUM(Foglio3!C31,Foglio3!F31,Foglio3!P31)</f>
        <v>23.445080085954821</v>
      </c>
      <c r="I33">
        <f>SUM(Foglio3!D31,Foglio3!F31,Foglio3!N31)</f>
        <v>24.047349977236831</v>
      </c>
      <c r="J33">
        <f>SUM(Foglio3!D31,Foglio3!F31,Foglio3!O31)</f>
        <v>24.469454117884005</v>
      </c>
      <c r="K33">
        <f>SUM(Foglio3!D31,Foglio3!F31,Foglio3!P31)</f>
        <v>25.394773419288164</v>
      </c>
    </row>
    <row r="34" spans="2:11" x14ac:dyDescent="0.25">
      <c r="B34">
        <v>2044</v>
      </c>
      <c r="C34">
        <f>SUM(Foglio3!B32,Foglio3!F32,Foglio3!N32)</f>
        <v>19.984953781966105</v>
      </c>
      <c r="D34">
        <f>SUM(Foglio3!B32,Foglio3!F32,Foglio3!O32)</f>
        <v>20.299598652469477</v>
      </c>
      <c r="E34">
        <f>SUM(Foglio3!B32,Foglio3!F32,Foglio3!P32)</f>
        <v>21.080491410412332</v>
      </c>
      <c r="F34">
        <f>SUM(Foglio3!C32,Foglio3!F32,Foglio3!N32)</f>
        <v>21.911353781966099</v>
      </c>
      <c r="G34">
        <f>SUM(Foglio3!C32,Foglio3!F32,Foglio3!O32)</f>
        <v>22.225998652469471</v>
      </c>
      <c r="H34">
        <f>SUM(Foglio3!C32,Foglio3!F32,Foglio3!P32)</f>
        <v>23.006891410412329</v>
      </c>
      <c r="I34">
        <f>SUM(Foglio3!D32,Foglio3!F32,Foglio3!N32)</f>
        <v>23.953337781966106</v>
      </c>
      <c r="J34">
        <f>SUM(Foglio3!D32,Foglio3!F32,Foglio3!O32)</f>
        <v>24.267982652469478</v>
      </c>
      <c r="K34">
        <f>SUM(Foglio3!D32,Foglio3!F32,Foglio3!P32)</f>
        <v>25.048875410412336</v>
      </c>
    </row>
    <row r="35" spans="2:11" x14ac:dyDescent="0.25">
      <c r="B35">
        <v>2045</v>
      </c>
      <c r="C35">
        <f>SUM(Foglio3!B33,Foglio3!F33,Foglio3!N33)</f>
        <v>19.712704457364353</v>
      </c>
      <c r="D35">
        <f>SUM(Foglio3!B33,Foglio3!F33,Foglio3!O33)</f>
        <v>20.151219692994545</v>
      </c>
      <c r="E35">
        <f>SUM(Foglio3!B33,Foglio3!F33,Foglio3!P33)</f>
        <v>21.08129159984399</v>
      </c>
      <c r="F35">
        <f>SUM(Foglio3!C33,Foglio3!F33,Foglio3!N33)</f>
        <v>21.725704457364351</v>
      </c>
      <c r="G35">
        <f>SUM(Foglio3!C33,Foglio3!F33,Foglio3!O33)</f>
        <v>22.164219692994543</v>
      </c>
      <c r="H35">
        <f>SUM(Foglio3!C33,Foglio3!F33,Foglio3!P33)</f>
        <v>23.094291599843988</v>
      </c>
      <c r="I35">
        <f>SUM(Foglio3!D33,Foglio3!F33,Foglio3!N33)</f>
        <v>23.859484457364356</v>
      </c>
      <c r="J35">
        <f>SUM(Foglio3!D33,Foglio3!F33,Foglio3!O33)</f>
        <v>24.297999692994548</v>
      </c>
      <c r="K35">
        <f>SUM(Foglio3!D33,Foglio3!F33,Foglio3!P33)</f>
        <v>25.228071599843993</v>
      </c>
    </row>
    <row r="36" spans="2:11" x14ac:dyDescent="0.25">
      <c r="B36">
        <v>2046</v>
      </c>
      <c r="C36">
        <f>SUM(Foglio3!B34,Foglio3!F34,Foglio3!N34)</f>
        <v>19.441575338325585</v>
      </c>
      <c r="D36">
        <f>SUM(Foglio3!B34,Foglio3!F34,Foglio3!O34)</f>
        <v>19.697943966045031</v>
      </c>
      <c r="E36">
        <f>SUM(Foglio3!B34,Foglio3!F34,Foglio3!P34)</f>
        <v>20.781992625371018</v>
      </c>
      <c r="F36">
        <f>SUM(Foglio3!C34,Foglio3!F34,Foglio3!N34)</f>
        <v>21.540708671658919</v>
      </c>
      <c r="G36">
        <f>SUM(Foglio3!C34,Foglio3!F34,Foglio3!O34)</f>
        <v>21.797077299378358</v>
      </c>
      <c r="H36">
        <f>SUM(Foglio3!C34,Foglio3!F34,Foglio3!P34)</f>
        <v>22.881125958704349</v>
      </c>
      <c r="I36">
        <f>SUM(Foglio3!D34,Foglio3!F34,Foglio3!N34)</f>
        <v>23.765790004992258</v>
      </c>
      <c r="J36">
        <f>SUM(Foglio3!D34,Foglio3!F34,Foglio3!O34)</f>
        <v>24.022158632711701</v>
      </c>
      <c r="K36">
        <f>SUM(Foglio3!D34,Foglio3!F34,Foglio3!P34)</f>
        <v>25.106207292037688</v>
      </c>
    </row>
    <row r="37" spans="2:11" x14ac:dyDescent="0.25">
      <c r="B37">
        <v>2047</v>
      </c>
      <c r="C37">
        <f>SUM(Foglio3!B35,Foglio3!F35,Foglio3!N35)</f>
        <v>19.171566426426445</v>
      </c>
      <c r="D37">
        <f>SUM(Foglio3!B35,Foglio3!F35,Foglio3!O35)</f>
        <v>19.688110892329703</v>
      </c>
      <c r="E37">
        <f>SUM(Foglio3!B35,Foglio3!F35,Foglio3!P35)</f>
        <v>20.371829664979948</v>
      </c>
      <c r="F37">
        <f>SUM(Foglio3!C35,Foglio3!F35,Foglio3!N35)</f>
        <v>21.35636642642644</v>
      </c>
      <c r="G37">
        <f>SUM(Foglio3!C35,Foglio3!F35,Foglio3!O35)</f>
        <v>21.872910892329699</v>
      </c>
      <c r="H37">
        <f>SUM(Foglio3!C35,Foglio3!F35,Foglio3!P35)</f>
        <v>22.556629664979944</v>
      </c>
      <c r="I37">
        <f>SUM(Foglio3!D35,Foglio3!F35,Foglio3!N35)</f>
        <v>23.672254426426449</v>
      </c>
      <c r="J37">
        <f>SUM(Foglio3!D35,Foglio3!F35,Foglio3!O35)</f>
        <v>24.188798892329707</v>
      </c>
      <c r="K37">
        <f>SUM(Foglio3!D35,Foglio3!F35,Foglio3!P35)</f>
        <v>24.872517664979952</v>
      </c>
    </row>
    <row r="38" spans="2:11" x14ac:dyDescent="0.25">
      <c r="B38">
        <v>2048</v>
      </c>
      <c r="C38">
        <f>SUM(Foglio3!B36,Foglio3!F36,Foglio3!N36)</f>
        <v>18.902677723259707</v>
      </c>
      <c r="D38">
        <f>SUM(Foglio3!B36,Foglio3!F36,Foglio3!O36)</f>
        <v>19.251333943745351</v>
      </c>
      <c r="E38">
        <f>SUM(Foglio3!B36,Foglio3!F36,Foglio3!P36)</f>
        <v>20.116720478883511</v>
      </c>
      <c r="F38">
        <f>SUM(Foglio3!C36,Foglio3!F36,Foglio3!N36)</f>
        <v>21.172677723259707</v>
      </c>
      <c r="G38">
        <f>SUM(Foglio3!C36,Foglio3!F36,Foglio3!O36)</f>
        <v>21.521333943745347</v>
      </c>
      <c r="H38">
        <f>SUM(Foglio3!C36,Foglio3!F36,Foglio3!P36)</f>
        <v>22.386720478883511</v>
      </c>
      <c r="I38">
        <f>SUM(Foglio3!D36,Foglio3!F36,Foglio3!N36)</f>
        <v>23.578877723259712</v>
      </c>
      <c r="J38">
        <f>SUM(Foglio3!D36,Foglio3!F36,Foglio3!O36)</f>
        <v>23.927533943745352</v>
      </c>
      <c r="K38">
        <f>SUM(Foglio3!D36,Foglio3!F36,Foglio3!P36)</f>
        <v>24.792920478883516</v>
      </c>
    </row>
    <row r="39" spans="2:11" x14ac:dyDescent="0.25">
      <c r="B39">
        <v>2049</v>
      </c>
      <c r="C39">
        <f>SUM(Foglio3!B37,Foglio3!F37,Foglio3!N37)</f>
        <v>18.634909230434559</v>
      </c>
      <c r="D39">
        <f>SUM(Foglio3!B37,Foglio3!F37,Foglio3!O37)</f>
        <v>19.065742358259815</v>
      </c>
      <c r="E39">
        <f>SUM(Foglio3!B37,Foglio3!F37,Foglio3!P37)</f>
        <v>20.137010176090278</v>
      </c>
      <c r="F39">
        <f>SUM(Foglio3!C37,Foglio3!F37,Foglio3!N37)</f>
        <v>20.989642563767891</v>
      </c>
      <c r="G39">
        <f>SUM(Foglio3!C37,Foglio3!F37,Foglio3!O37)</f>
        <v>21.420475691593147</v>
      </c>
      <c r="H39">
        <f>SUM(Foglio3!C37,Foglio3!F37,Foglio3!P37)</f>
        <v>22.49174350942361</v>
      </c>
      <c r="I39">
        <f>SUM(Foglio3!D37,Foglio3!F37,Foglio3!N37)</f>
        <v>23.485659897101232</v>
      </c>
      <c r="J39">
        <f>SUM(Foglio3!D37,Foglio3!F37,Foglio3!O37)</f>
        <v>23.916493024926488</v>
      </c>
      <c r="K39">
        <f>SUM(Foglio3!D37,Foglio3!F37,Foglio3!P37)</f>
        <v>24.987760842756952</v>
      </c>
    </row>
    <row r="40" spans="2:11" x14ac:dyDescent="0.25">
      <c r="B40">
        <v>2050</v>
      </c>
      <c r="C40">
        <f>SUM(Foglio3!B38,Foglio3!F38,Foglio3!N38)</f>
        <v>18.368260949576737</v>
      </c>
      <c r="D40">
        <f>SUM(Foglio3!B38,Foglio3!F38,Foglio3!O38)</f>
        <v>18.592862669552396</v>
      </c>
      <c r="E40">
        <f>SUM(Foglio3!B38,Foglio3!F38,Foglio3!P38)</f>
        <v>19.839011180807063</v>
      </c>
      <c r="F40">
        <f>SUM(Foglio3!C38,Foglio3!F38,Foglio3!N38)</f>
        <v>20.807260949576737</v>
      </c>
      <c r="G40">
        <f>SUM(Foglio3!C38,Foglio3!F38,Foglio3!O38)</f>
        <v>21.031862669552396</v>
      </c>
      <c r="H40">
        <f>SUM(Foglio3!C38,Foglio3!F38,Foglio3!P38)</f>
        <v>22.278011180807063</v>
      </c>
      <c r="I40">
        <f>SUM(Foglio3!D38,Foglio3!F38,Foglio3!N38)</f>
        <v>23.392600949576739</v>
      </c>
      <c r="J40">
        <f>SUM(Foglio3!D38,Foglio3!F38,Foglio3!O38)</f>
        <v>23.617202669552391</v>
      </c>
      <c r="K40">
        <f>SUM(Foglio3!D38,Foglio3!F38,Foglio3!P38)</f>
        <v>24.863351180807065</v>
      </c>
    </row>
    <row r="41" spans="2:11" x14ac:dyDescent="0.25">
      <c r="B41">
        <v>2051</v>
      </c>
      <c r="C41">
        <f>SUM(Foglio3!B39,Foglio3!F39,Foglio3!N39)</f>
        <v>18.317876383763835</v>
      </c>
      <c r="D41">
        <f>SUM(Foglio3!B39,Foglio3!F39,Foglio3!O39)</f>
        <v>18.609686962059222</v>
      </c>
      <c r="E41">
        <f>SUM(Foglio3!B39,Foglio3!F39,Foglio3!P39)</f>
        <v>19.853387651017862</v>
      </c>
      <c r="F41">
        <f>SUM(Foglio3!C39,Foglio3!F39,Foglio3!N39)</f>
        <v>20.742251383763836</v>
      </c>
      <c r="G41">
        <f>SUM(Foglio3!C39,Foglio3!F39,Foglio3!O39)</f>
        <v>21.034061962059223</v>
      </c>
      <c r="H41">
        <f>SUM(Foglio3!C39,Foglio3!F39,Foglio3!P39)</f>
        <v>22.277762651017859</v>
      </c>
      <c r="I41">
        <f>SUM(Foglio3!D39,Foglio3!F39,Foglio3!N39)</f>
        <v>23.312088883763835</v>
      </c>
      <c r="J41">
        <f>SUM(Foglio3!D39,Foglio3!F39,Foglio3!O39)</f>
        <v>23.603899462059225</v>
      </c>
      <c r="K41">
        <f>SUM(Foglio3!D39,Foglio3!F39,Foglio3!P39)</f>
        <v>24.847600151017861</v>
      </c>
    </row>
    <row r="42" spans="2:11" x14ac:dyDescent="0.25">
      <c r="B42">
        <v>2052</v>
      </c>
      <c r="C42">
        <f>SUM(Foglio3!B40,Foglio3!F40,Foglio3!N40)</f>
        <v>18.302873155452435</v>
      </c>
      <c r="D42">
        <f>SUM(Foglio3!B40,Foglio3!F40,Foglio3!O40)</f>
        <v>18.650440736906063</v>
      </c>
      <c r="E42">
        <f>SUM(Foglio3!B40,Foglio3!F40,Foglio3!P40)</f>
        <v>19.923097589992594</v>
      </c>
      <c r="F42">
        <f>SUM(Foglio3!C40,Foglio3!F40,Foglio3!N40)</f>
        <v>20.712623155452434</v>
      </c>
      <c r="G42">
        <f>SUM(Foglio3!C40,Foglio3!F40,Foglio3!O40)</f>
        <v>21.060190736906062</v>
      </c>
      <c r="H42">
        <f>SUM(Foglio3!C40,Foglio3!F40,Foglio3!P40)</f>
        <v>22.332847589992593</v>
      </c>
      <c r="I42">
        <f>SUM(Foglio3!D40,Foglio3!F40,Foglio3!N40)</f>
        <v>23.266958155452436</v>
      </c>
      <c r="J42">
        <f>SUM(Foglio3!D40,Foglio3!F40,Foglio3!O40)</f>
        <v>23.61452573690606</v>
      </c>
      <c r="K42">
        <f>SUM(Foglio3!D40,Foglio3!F40,Foglio3!P40)</f>
        <v>24.887182589992591</v>
      </c>
    </row>
    <row r="43" spans="2:11" x14ac:dyDescent="0.25">
      <c r="B43">
        <v>2053</v>
      </c>
      <c r="C43">
        <f>SUM(Foglio3!B41,Foglio3!F41,Foglio3!N41)</f>
        <v>18.287865336134452</v>
      </c>
      <c r="D43">
        <f>SUM(Foglio3!B41,Foglio3!F41,Foglio3!O41)</f>
        <v>18.844894187494504</v>
      </c>
      <c r="E43">
        <f>SUM(Foglio3!B41,Foglio3!F41,Foglio3!P41)</f>
        <v>20.164854170837884</v>
      </c>
      <c r="F43">
        <f>SUM(Foglio3!C41,Foglio3!F41,Foglio3!N41)</f>
        <v>20.682990336134452</v>
      </c>
      <c r="G43">
        <f>SUM(Foglio3!C41,Foglio3!F41,Foglio3!O41)</f>
        <v>21.240019187494504</v>
      </c>
      <c r="H43">
        <f>SUM(Foglio3!C41,Foglio3!F41,Foglio3!P41)</f>
        <v>22.559979170837885</v>
      </c>
      <c r="I43">
        <f>SUM(Foglio3!D41,Foglio3!F41,Foglio3!N41)</f>
        <v>23.22182283613445</v>
      </c>
      <c r="J43">
        <f>SUM(Foglio3!D41,Foglio3!F41,Foglio3!O41)</f>
        <v>23.778851687494502</v>
      </c>
      <c r="K43">
        <f>SUM(Foglio3!D41,Foglio3!F41,Foglio3!P41)</f>
        <v>25.098811670837883</v>
      </c>
    </row>
    <row r="44" spans="2:11" x14ac:dyDescent="0.25">
      <c r="B44">
        <v>2054</v>
      </c>
      <c r="C44">
        <f>SUM(Foglio3!B42,Foglio3!F42,Foglio3!N42)</f>
        <v>18.272852841709724</v>
      </c>
      <c r="D44">
        <f>SUM(Foglio3!B42,Foglio3!F42,Foglio3!O42)</f>
        <v>18.636580671961553</v>
      </c>
      <c r="E44">
        <f>SUM(Foglio3!B42,Foglio3!F42,Foglio3!P42)</f>
        <v>19.801579695392377</v>
      </c>
      <c r="F44">
        <f>SUM(Foglio3!C42,Foglio3!F42,Foglio3!N42)</f>
        <v>20.653352841709726</v>
      </c>
      <c r="G44">
        <f>SUM(Foglio3!C42,Foglio3!F42,Foglio3!O42)</f>
        <v>21.017080671961551</v>
      </c>
      <c r="H44">
        <f>SUM(Foglio3!C42,Foglio3!F42,Foglio3!P42)</f>
        <v>22.182079695392378</v>
      </c>
      <c r="I44">
        <f>SUM(Foglio3!D42,Foglio3!F42,Foglio3!N42)</f>
        <v>23.176682841709724</v>
      </c>
      <c r="J44">
        <f>SUM(Foglio3!D42,Foglio3!F42,Foglio3!O42)</f>
        <v>23.540410671961553</v>
      </c>
      <c r="K44">
        <f>SUM(Foglio3!D42,Foglio3!F42,Foglio3!P42)</f>
        <v>24.705409695392376</v>
      </c>
    </row>
    <row r="45" spans="2:11" x14ac:dyDescent="0.25">
      <c r="B45">
        <v>2055</v>
      </c>
      <c r="C45">
        <f>SUM(Foglio3!B43,Foglio3!F43,Foglio3!N43)</f>
        <v>18.257835586011343</v>
      </c>
      <c r="D45">
        <f>SUM(Foglio3!B43,Foglio3!F43,Foglio3!O43)</f>
        <v>18.702077358664425</v>
      </c>
      <c r="E45">
        <f>SUM(Foglio3!B43,Foglio3!F43,Foglio3!P43)</f>
        <v>20.125978183786792</v>
      </c>
      <c r="F45">
        <f>SUM(Foglio3!C43,Foglio3!F43,Foglio3!N43)</f>
        <v>20.623710586011342</v>
      </c>
      <c r="G45">
        <f>SUM(Foglio3!C43,Foglio3!F43,Foglio3!O43)</f>
        <v>21.067952358664428</v>
      </c>
      <c r="H45">
        <f>SUM(Foglio3!C43,Foglio3!F43,Foglio3!P43)</f>
        <v>22.491853183786791</v>
      </c>
      <c r="I45">
        <f>SUM(Foglio3!D43,Foglio3!F43,Foglio3!N43)</f>
        <v>23.131538086011339</v>
      </c>
      <c r="J45">
        <f>SUM(Foglio3!D43,Foglio3!F43,Foglio3!O43)</f>
        <v>23.575779858664426</v>
      </c>
      <c r="K45">
        <f>SUM(Foglio3!D43,Foglio3!F43,Foglio3!P43)</f>
        <v>24.999680683786792</v>
      </c>
    </row>
    <row r="46" spans="2:11" x14ac:dyDescent="0.25">
      <c r="B46">
        <v>2056</v>
      </c>
      <c r="C46">
        <f>SUM(Foglio3!B44,Foglio3!F44,Foglio3!N44)</f>
        <v>18.242813480741795</v>
      </c>
      <c r="D46">
        <f>SUM(Foglio3!B44,Foglio3!F44,Foglio3!O44)</f>
        <v>18.855814715930013</v>
      </c>
      <c r="E46">
        <f>SUM(Foglio3!B44,Foglio3!F44,Foglio3!P44)</f>
        <v>20.079679432943433</v>
      </c>
      <c r="F46">
        <f>SUM(Foglio3!C44,Foglio3!F44,Foglio3!N44)</f>
        <v>20.594063480741795</v>
      </c>
      <c r="G46">
        <f>SUM(Foglio3!C44,Foglio3!F44,Foglio3!O44)</f>
        <v>21.207064715930013</v>
      </c>
      <c r="H46">
        <f>SUM(Foglio3!C44,Foglio3!F44,Foglio3!P44)</f>
        <v>22.430929432943433</v>
      </c>
      <c r="I46">
        <f>SUM(Foglio3!D44,Foglio3!F44,Foglio3!N44)</f>
        <v>23.086388480741796</v>
      </c>
      <c r="J46">
        <f>SUM(Foglio3!D44,Foglio3!F44,Foglio3!O44)</f>
        <v>23.69938971593001</v>
      </c>
      <c r="K46">
        <f>SUM(Foglio3!D44,Foglio3!F44,Foglio3!P44)</f>
        <v>24.92325443294343</v>
      </c>
    </row>
    <row r="47" spans="2:11" x14ac:dyDescent="0.25">
      <c r="B47">
        <v>2057</v>
      </c>
      <c r="C47">
        <f>SUM(Foglio3!B45,Foglio3!F45,Foglio3!N45)</f>
        <v>18.227786435406696</v>
      </c>
      <c r="D47">
        <f>SUM(Foglio3!B45,Foglio3!F45,Foglio3!O45)</f>
        <v>18.67459827139794</v>
      </c>
      <c r="E47">
        <f>SUM(Foglio3!B45,Foglio3!F45,Foglio3!P45)</f>
        <v>20.234289419088746</v>
      </c>
      <c r="F47">
        <f>SUM(Foglio3!C45,Foglio3!F45,Foglio3!N45)</f>
        <v>20.564411435406697</v>
      </c>
      <c r="G47">
        <f>SUM(Foglio3!C45,Foglio3!F45,Foglio3!O45)</f>
        <v>21.011223271397938</v>
      </c>
      <c r="H47">
        <f>SUM(Foglio3!C45,Foglio3!F45,Foglio3!P45)</f>
        <v>22.570914419088748</v>
      </c>
      <c r="I47">
        <f>SUM(Foglio3!D45,Foglio3!F45,Foglio3!N45)</f>
        <v>23.041233935406694</v>
      </c>
      <c r="J47">
        <f>SUM(Foglio3!D45,Foglio3!F45,Foglio3!O45)</f>
        <v>23.488045771397939</v>
      </c>
      <c r="K47">
        <f>SUM(Foglio3!D45,Foglio3!F45,Foglio3!P45)</f>
        <v>25.047736919088749</v>
      </c>
    </row>
    <row r="48" spans="2:11" x14ac:dyDescent="0.25">
      <c r="B48">
        <v>2058</v>
      </c>
      <c r="C48">
        <f>SUM(Foglio3!B46,Foglio3!F46,Foglio3!N46)</f>
        <v>18.21275435724603</v>
      </c>
      <c r="D48">
        <f>SUM(Foglio3!B46,Foglio3!F46,Foglio3!O46)</f>
        <v>18.649188162907375</v>
      </c>
      <c r="E48">
        <f>SUM(Foglio3!B46,Foglio3!F46,Foglio3!P46)</f>
        <v>20.136257270350754</v>
      </c>
      <c r="F48">
        <f>SUM(Foglio3!C46,Foglio3!F46,Foglio3!N46)</f>
        <v>20.53475435724603</v>
      </c>
      <c r="G48">
        <f>SUM(Foglio3!C46,Foglio3!F46,Foglio3!O46)</f>
        <v>20.971188162907374</v>
      </c>
      <c r="H48">
        <f>SUM(Foglio3!C46,Foglio3!F46,Foglio3!P46)</f>
        <v>22.458257270350753</v>
      </c>
      <c r="I48">
        <f>SUM(Foglio3!D46,Foglio3!F46,Foglio3!N46)</f>
        <v>22.99607435724603</v>
      </c>
      <c r="J48">
        <f>SUM(Foglio3!D46,Foglio3!F46,Foglio3!O46)</f>
        <v>23.432508162907375</v>
      </c>
      <c r="K48">
        <f>SUM(Foglio3!D46,Foglio3!F46,Foglio3!P46)</f>
        <v>24.91957727035075</v>
      </c>
    </row>
    <row r="49" spans="2:11" x14ac:dyDescent="0.25">
      <c r="B49">
        <v>2059</v>
      </c>
      <c r="C49">
        <f>SUM(Foglio3!B47,Foglio3!F47,Foglio3!N47)</f>
        <v>18.197717151162792</v>
      </c>
      <c r="D49">
        <f>SUM(Foglio3!B47,Foglio3!F47,Foglio3!O47)</f>
        <v>18.784118923081316</v>
      </c>
      <c r="E49">
        <f>SUM(Foglio3!B47,Foglio3!F47,Foglio3!P47)</f>
        <v>20.319652831031824</v>
      </c>
      <c r="F49">
        <f>SUM(Foglio3!C47,Foglio3!F47,Foglio3!N47)</f>
        <v>20.505092151162792</v>
      </c>
      <c r="G49">
        <f>SUM(Foglio3!C47,Foglio3!F47,Foglio3!O47)</f>
        <v>21.091493923081316</v>
      </c>
      <c r="H49">
        <f>SUM(Foglio3!C47,Foglio3!F47,Foglio3!P47)</f>
        <v>22.627027831031825</v>
      </c>
      <c r="I49">
        <f>SUM(Foglio3!D47,Foglio3!F47,Foglio3!N47)</f>
        <v>22.950909651162789</v>
      </c>
      <c r="J49">
        <f>SUM(Foglio3!D47,Foglio3!F47,Foglio3!O47)</f>
        <v>23.537311423081317</v>
      </c>
      <c r="K49">
        <f>SUM(Foglio3!D47,Foglio3!F47,Foglio3!P47)</f>
        <v>25.072845331031822</v>
      </c>
    </row>
    <row r="50" spans="2:11" x14ac:dyDescent="0.25">
      <c r="B50">
        <v>2060</v>
      </c>
      <c r="C50">
        <f>SUM(Foglio3!B48,Foglio3!F48,Foglio3!N48)</f>
        <v>18.182674719648951</v>
      </c>
      <c r="D50">
        <f>SUM(Foglio3!B48,Foglio3!F48,Foglio3!O48)</f>
        <v>18.66041836810091</v>
      </c>
      <c r="E50">
        <f>SUM(Foglio3!B48,Foglio3!F48,Foglio3!P48)</f>
        <v>20.254203063467266</v>
      </c>
      <c r="F50">
        <f>SUM(Foglio3!C48,Foglio3!F48,Foglio3!N48)</f>
        <v>20.475424719648952</v>
      </c>
      <c r="G50">
        <f>SUM(Foglio3!C48,Foglio3!F48,Foglio3!O48)</f>
        <v>20.953168368100911</v>
      </c>
      <c r="H50">
        <f>SUM(Foglio3!C48,Foglio3!F48,Foglio3!P48)</f>
        <v>22.546953063467264</v>
      </c>
      <c r="I50">
        <f>SUM(Foglio3!D48,Foglio3!F48,Foglio3!N48)</f>
        <v>22.905739719648953</v>
      </c>
      <c r="J50">
        <f>SUM(Foglio3!D48,Foglio3!F48,Foglio3!O48)</f>
        <v>23.383483368100912</v>
      </c>
      <c r="K50">
        <f>SUM(Foglio3!D48,Foglio3!F48,Foglio3!P48)</f>
        <v>24.977268063467264</v>
      </c>
    </row>
    <row r="52" spans="2:11" x14ac:dyDescent="0.25">
      <c r="B52" t="s">
        <v>71</v>
      </c>
      <c r="C52" t="s">
        <v>61</v>
      </c>
      <c r="D52" t="s">
        <v>61</v>
      </c>
      <c r="E52" t="s">
        <v>61</v>
      </c>
      <c r="F52" t="s">
        <v>62</v>
      </c>
      <c r="G52" t="s">
        <v>62</v>
      </c>
      <c r="H52" t="s">
        <v>62</v>
      </c>
      <c r="I52" t="s">
        <v>63</v>
      </c>
      <c r="J52" t="s">
        <v>63</v>
      </c>
      <c r="K52" t="s">
        <v>63</v>
      </c>
    </row>
    <row r="53" spans="2:11" x14ac:dyDescent="0.25">
      <c r="B53" t="s">
        <v>72</v>
      </c>
      <c r="C53">
        <v>2.6</v>
      </c>
      <c r="D53">
        <v>4.5</v>
      </c>
      <c r="E53">
        <v>8.5</v>
      </c>
      <c r="F53">
        <v>2.6</v>
      </c>
      <c r="G53">
        <v>4.5</v>
      </c>
      <c r="H53">
        <v>8.5</v>
      </c>
      <c r="I53">
        <v>2.6</v>
      </c>
      <c r="J53">
        <v>4.5</v>
      </c>
      <c r="K53">
        <v>8.5</v>
      </c>
    </row>
    <row r="54" spans="2:11" x14ac:dyDescent="0.25">
      <c r="B54" s="24" t="s">
        <v>73</v>
      </c>
      <c r="C54" t="str">
        <f t="shared" ref="C54:K54" si="0">CONCATENATE($B54,C5,";")</f>
        <v>SpecifiedAnnualDemand(r,'HY','2015') = 26.4222027523386;</v>
      </c>
      <c r="D54" t="str">
        <f t="shared" si="0"/>
        <v>SpecifiedAnnualDemand(r,'HY','2015') = 26.4222027523386;</v>
      </c>
      <c r="E54" t="str">
        <f t="shared" si="0"/>
        <v>SpecifiedAnnualDemand(r,'HY','2015') = 26.4222027523386;</v>
      </c>
      <c r="F54" t="str">
        <f t="shared" si="0"/>
        <v>SpecifiedAnnualDemand(r,'HY','2015') = 26.4222027523386;</v>
      </c>
      <c r="G54" t="str">
        <f t="shared" si="0"/>
        <v>SpecifiedAnnualDemand(r,'HY','2015') = 26.4222027523386;</v>
      </c>
      <c r="H54" t="str">
        <f t="shared" si="0"/>
        <v>SpecifiedAnnualDemand(r,'HY','2015') = 26.4222027523386;</v>
      </c>
      <c r="I54" t="str">
        <f t="shared" si="0"/>
        <v>SpecifiedAnnualDemand(r,'HY','2015') = 26.4222027523386;</v>
      </c>
      <c r="J54" t="str">
        <f t="shared" si="0"/>
        <v>SpecifiedAnnualDemand(r,'HY','2015') = 26.4222027523386;</v>
      </c>
      <c r="K54" t="str">
        <f t="shared" si="0"/>
        <v>SpecifiedAnnualDemand(r,'HY','2015') = 26.4222027523386;</v>
      </c>
    </row>
    <row r="55" spans="2:11" x14ac:dyDescent="0.25">
      <c r="B55" s="24" t="s">
        <v>74</v>
      </c>
      <c r="C55" t="str">
        <f t="shared" ref="C55:K55" si="1">CONCATENATE($B55,C6,";")</f>
        <v>SpecifiedAnnualDemand(r,'HY','2016') = 26,3749747345815;</v>
      </c>
      <c r="D55" t="str">
        <f t="shared" si="1"/>
        <v>SpecifiedAnnualDemand(r,'HY','2016') = 26.3749747345815;</v>
      </c>
      <c r="E55" t="str">
        <f t="shared" si="1"/>
        <v>SpecifiedAnnualDemand(r,'HY','2016') = 26.3749747345815;</v>
      </c>
      <c r="F55" t="str">
        <f t="shared" si="1"/>
        <v>SpecifiedAnnualDemand(r,'HY','2016') = 26.3749747345815;</v>
      </c>
      <c r="G55" t="str">
        <f t="shared" si="1"/>
        <v>SpecifiedAnnualDemand(r,'HY','2016') = 26.3749747345815;</v>
      </c>
      <c r="H55" t="str">
        <f t="shared" si="1"/>
        <v>SpecifiedAnnualDemand(r,'HY','2016') = 26.3749747345815;</v>
      </c>
      <c r="I55" t="str">
        <f t="shared" si="1"/>
        <v>SpecifiedAnnualDemand(r,'HY','2016') = 26.3749747345815;</v>
      </c>
      <c r="J55" t="str">
        <f t="shared" si="1"/>
        <v>SpecifiedAnnualDemand(r,'HY','2016') = 26.3749747345815;</v>
      </c>
      <c r="K55" t="str">
        <f t="shared" si="1"/>
        <v>SpecifiedAnnualDemand(r,'HY','2016') = 26.3749747345815;</v>
      </c>
    </row>
    <row r="56" spans="2:11" x14ac:dyDescent="0.25">
      <c r="B56" s="24" t="s">
        <v>75</v>
      </c>
      <c r="C56" t="str">
        <f t="shared" ref="C56:K56" si="2">CONCATENATE($B56,C7,";")</f>
        <v>SpecifiedAnnualDemand(r,'HY','2017') = 26.3736100997996;</v>
      </c>
      <c r="D56" t="str">
        <f t="shared" si="2"/>
        <v>SpecifiedAnnualDemand(r,'HY','2017') = 26.3736100997996;</v>
      </c>
      <c r="E56" t="str">
        <f t="shared" si="2"/>
        <v>SpecifiedAnnualDemand(r,'HY','2017') = 26.3736100997996;</v>
      </c>
      <c r="F56" t="str">
        <f t="shared" si="2"/>
        <v>SpecifiedAnnualDemand(r,'HY','2017') = 26.3736100997996;</v>
      </c>
      <c r="G56" t="str">
        <f t="shared" si="2"/>
        <v>SpecifiedAnnualDemand(r,'HY','2017') = 26.3736100997996;</v>
      </c>
      <c r="H56" t="str">
        <f t="shared" si="2"/>
        <v>SpecifiedAnnualDemand(r,'HY','2017') = 26.3736100997996;</v>
      </c>
      <c r="I56" t="str">
        <f t="shared" si="2"/>
        <v>SpecifiedAnnualDemand(r,'HY','2017') = 26.3736100997996;</v>
      </c>
      <c r="J56" t="str">
        <f t="shared" si="2"/>
        <v>SpecifiedAnnualDemand(r,'HY','2017') = 26.3736100997996;</v>
      </c>
      <c r="K56" t="str">
        <f t="shared" si="2"/>
        <v>SpecifiedAnnualDemand(r,'HY','2017') = 26.3736100997996;</v>
      </c>
    </row>
    <row r="57" spans="2:11" x14ac:dyDescent="0.25">
      <c r="B57" s="24" t="s">
        <v>76</v>
      </c>
      <c r="C57" t="str">
        <f t="shared" ref="C57:K57" si="3">CONCATENATE($B57,C8,";")</f>
        <v>SpecifiedAnnualDemand(r,'HY','2018') = 26.351823658397;</v>
      </c>
      <c r="D57" t="str">
        <f t="shared" si="3"/>
        <v>SpecifiedAnnualDemand(r,'HY','2018') = 26.351823658397;</v>
      </c>
      <c r="E57" t="str">
        <f t="shared" si="3"/>
        <v>SpecifiedAnnualDemand(r,'HY','2018') = 26.351823658397;</v>
      </c>
      <c r="F57" t="str">
        <f t="shared" si="3"/>
        <v>SpecifiedAnnualDemand(r,'HY','2018') = 26.351823658397;</v>
      </c>
      <c r="G57" t="str">
        <f t="shared" si="3"/>
        <v>SpecifiedAnnualDemand(r,'HY','2018') = 26.351823658397;</v>
      </c>
      <c r="H57" t="str">
        <f t="shared" si="3"/>
        <v>SpecifiedAnnualDemand(r,'HY','2018') = 26.351823658397;</v>
      </c>
      <c r="I57" t="str">
        <f t="shared" si="3"/>
        <v>SpecifiedAnnualDemand(r,'HY','2018') = 26.351823658397;</v>
      </c>
      <c r="J57" t="str">
        <f t="shared" si="3"/>
        <v>SpecifiedAnnualDemand(r,'HY','2018') = 26.351823658397;</v>
      </c>
      <c r="K57" t="str">
        <f t="shared" si="3"/>
        <v>SpecifiedAnnualDemand(r,'HY','2018') = 26.351823658397;</v>
      </c>
    </row>
    <row r="58" spans="2:11" x14ac:dyDescent="0.25">
      <c r="B58" s="24" t="s">
        <v>77</v>
      </c>
      <c r="C58" t="str">
        <f t="shared" ref="C58:K58" si="4">CONCATENATE($B58,C9,";")</f>
        <v>SpecifiedAnnualDemand(r,'HY','2019') = 26.1417733540804;</v>
      </c>
      <c r="D58" t="str">
        <f t="shared" si="4"/>
        <v>SpecifiedAnnualDemand(r,'HY','2019') = 26.1417733540804;</v>
      </c>
      <c r="E58" t="str">
        <f t="shared" si="4"/>
        <v>SpecifiedAnnualDemand(r,'HY','2019') = 26.1417733540804;</v>
      </c>
      <c r="F58" t="str">
        <f t="shared" si="4"/>
        <v>SpecifiedAnnualDemand(r,'HY','2019') = 26.1417733540804;</v>
      </c>
      <c r="G58" t="str">
        <f t="shared" si="4"/>
        <v>SpecifiedAnnualDemand(r,'HY','2019') = 26.1417733540804;</v>
      </c>
      <c r="H58" t="str">
        <f t="shared" si="4"/>
        <v>SpecifiedAnnualDemand(r,'HY','2019') = 26.1417733540804;</v>
      </c>
      <c r="I58" t="str">
        <f t="shared" si="4"/>
        <v>SpecifiedAnnualDemand(r,'HY','2019') = 26.1417733540804;</v>
      </c>
      <c r="J58" t="str">
        <f t="shared" si="4"/>
        <v>SpecifiedAnnualDemand(r,'HY','2019') = 26.1417733540804;</v>
      </c>
      <c r="K58" t="str">
        <f t="shared" si="4"/>
        <v>SpecifiedAnnualDemand(r,'HY','2019') = 26.1417733540804;</v>
      </c>
    </row>
    <row r="59" spans="2:11" x14ac:dyDescent="0.25">
      <c r="B59" s="24" t="s">
        <v>78</v>
      </c>
      <c r="C59" t="str">
        <f t="shared" ref="C59:K59" si="5">CONCATENATE($B59,C10,";")</f>
        <v>SpecifiedAnnualDemand(r,'HY','2020') = 26.2091220449222;</v>
      </c>
      <c r="D59" t="str">
        <f t="shared" si="5"/>
        <v>SpecifiedAnnualDemand(r,'HY','2020') = 26.2091220449222;</v>
      </c>
      <c r="E59" t="str">
        <f t="shared" si="5"/>
        <v>SpecifiedAnnualDemand(r,'HY','2020') = 26.2091220449222;</v>
      </c>
      <c r="F59" t="str">
        <f t="shared" si="5"/>
        <v>SpecifiedAnnualDemand(r,'HY','2020') = 26.2091220449222;</v>
      </c>
      <c r="G59" t="str">
        <f t="shared" si="5"/>
        <v>SpecifiedAnnualDemand(r,'HY','2020') = 26.2091220449222;</v>
      </c>
      <c r="H59" t="str">
        <f t="shared" si="5"/>
        <v>SpecifiedAnnualDemand(r,'HY','2020') = 26.2091220449222;</v>
      </c>
      <c r="I59" t="str">
        <f t="shared" si="5"/>
        <v>SpecifiedAnnualDemand(r,'HY','2020') = 26.2091220449222;</v>
      </c>
      <c r="J59" t="str">
        <f t="shared" si="5"/>
        <v>SpecifiedAnnualDemand(r,'HY','2020') = 26.2091220449222;</v>
      </c>
      <c r="K59" t="str">
        <f t="shared" si="5"/>
        <v>SpecifiedAnnualDemand(r,'HY','2020') = 26.2091220449222;</v>
      </c>
    </row>
    <row r="60" spans="2:11" x14ac:dyDescent="0.25">
      <c r="B60" s="24" t="s">
        <v>79</v>
      </c>
      <c r="C60" t="str">
        <f t="shared" ref="C60:K60" si="6">CONCATENATE($B60,C11,";")</f>
        <v>SpecifiedAnnualDemand(r,'HY','2021') = 26.1021941188851;</v>
      </c>
      <c r="D60" t="str">
        <f t="shared" si="6"/>
        <v>SpecifiedAnnualDemand(r,'HY','2021') = 26.1021941188851;</v>
      </c>
      <c r="E60" t="str">
        <f t="shared" si="6"/>
        <v>SpecifiedAnnualDemand(r,'HY','2021') = 26.1021941188851;</v>
      </c>
      <c r="F60" t="str">
        <f t="shared" si="6"/>
        <v>SpecifiedAnnualDemand(r,'HY','2021') = 26.1021941188851;</v>
      </c>
      <c r="G60" t="str">
        <f t="shared" si="6"/>
        <v>SpecifiedAnnualDemand(r,'HY','2021') = 26.1021941188851;</v>
      </c>
      <c r="H60" t="str">
        <f t="shared" si="6"/>
        <v>SpecifiedAnnualDemand(r,'HY','2021') = 26.1021941188851;</v>
      </c>
      <c r="I60" t="str">
        <f t="shared" si="6"/>
        <v>SpecifiedAnnualDemand(r,'HY','2021') = 26.1021941188851;</v>
      </c>
      <c r="J60" t="str">
        <f t="shared" si="6"/>
        <v>SpecifiedAnnualDemand(r,'HY','2021') = 26.1021941188851;</v>
      </c>
      <c r="K60" t="str">
        <f t="shared" si="6"/>
        <v>SpecifiedAnnualDemand(r,'HY','2021') = 26.1021941188851;</v>
      </c>
    </row>
    <row r="61" spans="2:11" x14ac:dyDescent="0.25">
      <c r="B61" s="24" t="s">
        <v>80</v>
      </c>
      <c r="C61" t="str">
        <f t="shared" ref="C61:K61" si="7">CONCATENATE($B61,C12,";")</f>
        <v>SpecifiedAnnualDemand(r,'HY','2022') = 26.1091918732274;</v>
      </c>
      <c r="D61" t="str">
        <f t="shared" si="7"/>
        <v>SpecifiedAnnualDemand(r,'HY','2022') = 26.3125960544691;</v>
      </c>
      <c r="E61" t="str">
        <f t="shared" si="7"/>
        <v>SpecifiedAnnualDemand(r,'HY','2022') = 26.3955247296157;</v>
      </c>
      <c r="F61" t="str">
        <f t="shared" si="7"/>
        <v>SpecifiedAnnualDemand(r,'HY','2022') = 26.1091918732274;</v>
      </c>
      <c r="G61" t="str">
        <f t="shared" si="7"/>
        <v>SpecifiedAnnualDemand(r,'HY','2022') = 26.3125960544691;</v>
      </c>
      <c r="H61" t="str">
        <f t="shared" si="7"/>
        <v>SpecifiedAnnualDemand(r,'HY','2022') = 26.3955247296157;</v>
      </c>
      <c r="I61" t="str">
        <f t="shared" si="7"/>
        <v>SpecifiedAnnualDemand(r,'HY','2022') = 26.1091918732274;</v>
      </c>
      <c r="J61" t="str">
        <f t="shared" si="7"/>
        <v>SpecifiedAnnualDemand(r,'HY','2022') = 26.3125960544691;</v>
      </c>
      <c r="K61" t="str">
        <f t="shared" si="7"/>
        <v>SpecifiedAnnualDemand(r,'HY','2022') = 26.3955247296157;</v>
      </c>
    </row>
    <row r="62" spans="2:11" x14ac:dyDescent="0.25">
      <c r="B62" s="24" t="s">
        <v>81</v>
      </c>
      <c r="C62" t="str">
        <f t="shared" ref="C62:K62" si="8">CONCATENATE($B62,C13,";")</f>
        <v>SpecifiedAnnualDemand(r,'HY','2023') = 26.0608390442525;</v>
      </c>
      <c r="D62" t="str">
        <f t="shared" si="8"/>
        <v>SpecifiedAnnualDemand(r,'HY','2023') = 26.1923925070516;</v>
      </c>
      <c r="E62" t="str">
        <f t="shared" si="8"/>
        <v>SpecifiedAnnualDemand(r,'HY','2023') = 26.2559000835974;</v>
      </c>
      <c r="F62" t="str">
        <f t="shared" si="8"/>
        <v>SpecifiedAnnualDemand(r,'HY','2023') = 26.0608390442525;</v>
      </c>
      <c r="G62" t="str">
        <f t="shared" si="8"/>
        <v>SpecifiedAnnualDemand(r,'HY','2023') = 26.1923925070516;</v>
      </c>
      <c r="H62" t="str">
        <f t="shared" si="8"/>
        <v>SpecifiedAnnualDemand(r,'HY','2023') = 26.2559000835974;</v>
      </c>
      <c r="I62" t="str">
        <f t="shared" si="8"/>
        <v>SpecifiedAnnualDemand(r,'HY','2023') = 26.0608390442525;</v>
      </c>
      <c r="J62" t="str">
        <f t="shared" si="8"/>
        <v>SpecifiedAnnualDemand(r,'HY','2023') = 26.1923925070516;</v>
      </c>
      <c r="K62" t="str">
        <f t="shared" si="8"/>
        <v>SpecifiedAnnualDemand(r,'HY','2023') = 26.2559000835974;</v>
      </c>
    </row>
    <row r="63" spans="2:11" x14ac:dyDescent="0.25">
      <c r="B63" s="24" t="s">
        <v>82</v>
      </c>
      <c r="C63" t="str">
        <f t="shared" ref="C63:K63" si="9">CONCATENATE($B63,C14,";")</f>
        <v>SpecifiedAnnualDemand(r,'HY','2024') = 25.7448628648779;</v>
      </c>
      <c r="D63" t="str">
        <f t="shared" si="9"/>
        <v>SpecifiedAnnualDemand(r,'HY','2024') = 25.923291242973;</v>
      </c>
      <c r="E63" t="str">
        <f t="shared" si="9"/>
        <v>SpecifiedAnnualDemand(r,'HY','2024') = 26.2021585479623;</v>
      </c>
      <c r="F63" t="str">
        <f t="shared" si="9"/>
        <v>SpecifiedAnnualDemand(r,'HY','2024') = 25.8424005311279;</v>
      </c>
      <c r="G63" t="str">
        <f t="shared" si="9"/>
        <v>SpecifiedAnnualDemand(r,'HY','2024') = 26.0208289092229;</v>
      </c>
      <c r="H63" t="str">
        <f t="shared" si="9"/>
        <v>SpecifiedAnnualDemand(r,'HY','2024') = 26.2996962142123;</v>
      </c>
      <c r="I63" t="str">
        <f t="shared" si="9"/>
        <v>SpecifiedAnnualDemand(r,'HY','2024') = 25.9457904573529;</v>
      </c>
      <c r="J63" t="str">
        <f t="shared" si="9"/>
        <v>SpecifiedAnnualDemand(r,'HY','2024') = 26.124218835448;</v>
      </c>
      <c r="K63" t="str">
        <f t="shared" si="9"/>
        <v>SpecifiedAnnualDemand(r,'HY','2024') = 26.4030861404373;</v>
      </c>
    </row>
    <row r="64" spans="2:11" x14ac:dyDescent="0.25">
      <c r="B64" s="24" t="s">
        <v>83</v>
      </c>
      <c r="C64" t="str">
        <f t="shared" ref="C64:K64" si="10">CONCATENATE($B64,C15,";")</f>
        <v>SpecifiedAnnualDemand(r,'HY','2025') = 25.4309165595694;</v>
      </c>
      <c r="D64" t="str">
        <f t="shared" si="10"/>
        <v>SpecifiedAnnualDemand(r,'HY','2025') = 25.6198409458084;</v>
      </c>
      <c r="E64" t="str">
        <f t="shared" si="10"/>
        <v>SpecifiedAnnualDemand(r,'HY','2025') = 25.7795854384621;</v>
      </c>
      <c r="F64" t="str">
        <f t="shared" si="10"/>
        <v>SpecifiedAnnualDemand(r,'HY','2025') = 25.6251460033194;</v>
      </c>
      <c r="G64" t="str">
        <f t="shared" si="10"/>
        <v>SpecifiedAnnualDemand(r,'HY','2025') = 25.8140703895584;</v>
      </c>
      <c r="H64" t="str">
        <f t="shared" si="10"/>
        <v>SpecifiedAnnualDemand(r,'HY','2025') = 25.9738148822121;</v>
      </c>
      <c r="I64" t="str">
        <f t="shared" si="10"/>
        <v>SpecifiedAnnualDemand(r,'HY','2025') = 25.8310292136944;</v>
      </c>
      <c r="J64" t="str">
        <f t="shared" si="10"/>
        <v>SpecifiedAnnualDemand(r,'HY','2025') = 26.0199535999334;</v>
      </c>
      <c r="K64" t="str">
        <f t="shared" si="10"/>
        <v>SpecifiedAnnualDemand(r,'HY','2025') = 26.1796980925871;</v>
      </c>
    </row>
    <row r="65" spans="2:11" x14ac:dyDescent="0.25">
      <c r="B65" s="24" t="s">
        <v>84</v>
      </c>
      <c r="C65" t="str">
        <f t="shared" ref="C65:K65" si="11">CONCATENATE($B65,C16,";")</f>
        <v>SpecifiedAnnualDemand(r,'HY','2026') = 25.1190001249441;</v>
      </c>
      <c r="D65" t="str">
        <f t="shared" si="11"/>
        <v>SpecifiedAnnualDemand(r,'HY','2026') = 25.1854022639426;</v>
      </c>
      <c r="E65" t="str">
        <f t="shared" si="11"/>
        <v>SpecifiedAnnualDemand(r,'HY','2026') = 25.480641966756;</v>
      </c>
      <c r="F65" t="str">
        <f t="shared" si="11"/>
        <v>SpecifiedAnnualDemand(r,'HY','2026') = 25.4090754574441;</v>
      </c>
      <c r="G65" t="str">
        <f t="shared" si="11"/>
        <v>SpecifiedAnnualDemand(r,'HY','2026') = 25.4754775964426;</v>
      </c>
      <c r="H65" t="str">
        <f t="shared" si="11"/>
        <v>SpecifiedAnnualDemand(r,'HY','2026') = 25.770717299256;</v>
      </c>
      <c r="I65" t="str">
        <f t="shared" si="11"/>
        <v>SpecifiedAnnualDemand(r,'HY','2026') = 25.7165553098941;</v>
      </c>
      <c r="J65" t="str">
        <f t="shared" si="11"/>
        <v>SpecifiedAnnualDemand(r,'HY','2026') = 25.7829574488926;</v>
      </c>
      <c r="K65" t="str">
        <f t="shared" si="11"/>
        <v>SpecifiedAnnualDemand(r,'HY','2026') = 26.078197151706;</v>
      </c>
    </row>
    <row r="66" spans="2:11" x14ac:dyDescent="0.25">
      <c r="B66" s="24" t="s">
        <v>85</v>
      </c>
      <c r="C66" t="str">
        <f t="shared" ref="C66:K66" si="12">CONCATENATE($B66,C17,";")</f>
        <v>SpecifiedAnnualDemand(r,'HY','2027') = 24.8091135575597;</v>
      </c>
      <c r="D66" t="str">
        <f t="shared" si="12"/>
        <v>SpecifiedAnnualDemand(r,'HY','2027') = 25.0507047075687;</v>
      </c>
      <c r="E66" t="str">
        <f t="shared" si="12"/>
        <v>SpecifiedAnnualDemand(r,'HY','2027') = 25.3240488779601;</v>
      </c>
      <c r="F66" t="str">
        <f t="shared" si="12"/>
        <v>SpecifiedAnnualDemand(r,'HY','2027') = 25.1941888900597;</v>
      </c>
      <c r="G66" t="str">
        <f t="shared" si="12"/>
        <v>SpecifiedAnnualDemand(r,'HY','2027') = 25.4357800400687;</v>
      </c>
      <c r="H66" t="str">
        <f t="shared" si="12"/>
        <v>SpecifiedAnnualDemand(r,'HY','2027') = 25.7091242104601;</v>
      </c>
      <c r="I66" t="str">
        <f t="shared" si="12"/>
        <v>SpecifiedAnnualDemand(r,'HY','2027') = 25.6023687425097;</v>
      </c>
      <c r="J66" t="str">
        <f t="shared" si="12"/>
        <v>SpecifiedAnnualDemand(r,'HY','2027') = 25.8439598925187;</v>
      </c>
      <c r="K66" t="str">
        <f t="shared" si="12"/>
        <v>SpecifiedAnnualDemand(r,'HY','2027') = 26.1173040629101;</v>
      </c>
    </row>
    <row r="67" spans="2:11" x14ac:dyDescent="0.25">
      <c r="B67" s="24" t="s">
        <v>86</v>
      </c>
      <c r="C67" t="str">
        <f t="shared" ref="C67:K67" si="13">CONCATENATE($B67,C18,";")</f>
        <v>SpecifiedAnnualDemand(r,'HY','2028') = 24.5012568539134;</v>
      </c>
      <c r="D67" t="str">
        <f t="shared" si="13"/>
        <v>SpecifiedAnnualDemand(r,'HY','2028') = 24.8138199742994;</v>
      </c>
      <c r="E67" t="str">
        <f t="shared" si="13"/>
        <v>SpecifiedAnnualDemand(r,'HY','2028') = 25.0313651761286;</v>
      </c>
      <c r="F67" t="str">
        <f t="shared" si="13"/>
        <v>SpecifiedAnnualDemand(r,'HY','2028') = 24.9804862976634;</v>
      </c>
      <c r="G67" t="str">
        <f t="shared" si="13"/>
        <v>SpecifiedAnnualDemand(r,'HY','2028') = 25.2930494180494;</v>
      </c>
      <c r="H67" t="str">
        <f t="shared" si="13"/>
        <v>SpecifiedAnnualDemand(r,'HY','2028') = 25.5105946198786;</v>
      </c>
      <c r="I67" t="str">
        <f t="shared" si="13"/>
        <v>SpecifiedAnnualDemand(r,'HY','2028') = 25.4884695080384;</v>
      </c>
      <c r="J67" t="str">
        <f t="shared" si="13"/>
        <v>SpecifiedAnnualDemand(r,'HY','2028') = 25.8010326284244;</v>
      </c>
      <c r="K67" t="str">
        <f t="shared" si="13"/>
        <v>SpecifiedAnnualDemand(r,'HY','2028') = 26.0185778302536;</v>
      </c>
    </row>
    <row r="68" spans="2:11" x14ac:dyDescent="0.25">
      <c r="B68" s="24" t="s">
        <v>87</v>
      </c>
      <c r="C68" t="str">
        <f t="shared" ref="C68:K68" si="14">CONCATENATE($B68,C19,";")</f>
        <v>SpecifiedAnnualDemand(r,'HY','2029') = 24.1954300104407;</v>
      </c>
      <c r="D68" t="str">
        <f t="shared" si="14"/>
        <v>SpecifiedAnnualDemand(r,'HY','2029') = 24.3849568074157;</v>
      </c>
      <c r="E68" t="str">
        <f t="shared" si="14"/>
        <v>SpecifiedAnnualDemand(r,'HY','2029') = 24.8296110925219;</v>
      </c>
      <c r="F68" t="str">
        <f t="shared" si="14"/>
        <v>SpecifiedAnnualDemand(r,'HY','2029') = 24.7679676766907;</v>
      </c>
      <c r="G68" t="str">
        <f t="shared" si="14"/>
        <v>SpecifiedAnnualDemand(r,'HY','2029') = 24.9574944736657;</v>
      </c>
      <c r="H68" t="str">
        <f t="shared" si="14"/>
        <v>SpecifiedAnnualDemand(r,'HY','2029') = 25.4021487587719;</v>
      </c>
      <c r="I68" t="str">
        <f t="shared" si="14"/>
        <v>SpecifiedAnnualDemand(r,'HY','2029') = 25.3748576029157;</v>
      </c>
      <c r="J68" t="str">
        <f t="shared" si="14"/>
        <v>SpecifiedAnnualDemand(r,'HY','2029') = 25.5643843998907;</v>
      </c>
      <c r="K68" t="str">
        <f t="shared" si="14"/>
        <v>SpecifiedAnnualDemand(r,'HY','2029') = 26.0090386849969;</v>
      </c>
    </row>
    <row r="69" spans="2:11" x14ac:dyDescent="0.25">
      <c r="B69" s="24" t="s">
        <v>88</v>
      </c>
      <c r="C69" t="str">
        <f t="shared" ref="C69:K69" si="15">CONCATENATE($B69,C20,";")</f>
        <v>SpecifiedAnnualDemand(r,'HY','2030') = 23.8916330235138;</v>
      </c>
      <c r="D69" t="str">
        <f t="shared" si="15"/>
        <v>SpecifiedAnnualDemand(r,'HY','2030') = 24.2500144585856;</v>
      </c>
      <c r="E69" t="str">
        <f t="shared" si="15"/>
        <v>SpecifiedAnnualDemand(r,'HY','2030') = 24.8078763146098;</v>
      </c>
      <c r="F69" t="str">
        <f t="shared" si="15"/>
        <v>SpecifiedAnnualDemand(r,'HY','2030') = 24.5566330235138;</v>
      </c>
      <c r="G69" t="str">
        <f t="shared" si="15"/>
        <v>SpecifiedAnnualDemand(r,'HY','2030') = 24.9150144585856;</v>
      </c>
      <c r="H69" t="str">
        <f t="shared" si="15"/>
        <v>SpecifiedAnnualDemand(r,'HY','2030') = 25.4728763146098;</v>
      </c>
      <c r="I69" t="str">
        <f t="shared" si="15"/>
        <v>SpecifiedAnnualDemand(r,'HY','2030') = 25.2615330235138;</v>
      </c>
      <c r="J69" t="str">
        <f t="shared" si="15"/>
        <v>SpecifiedAnnualDemand(r,'HY','2030') = 25.6199144585856;</v>
      </c>
      <c r="K69" t="str">
        <f t="shared" si="15"/>
        <v>SpecifiedAnnualDemand(r,'HY','2030') = 26.1777763146098;</v>
      </c>
    </row>
    <row r="70" spans="2:11" x14ac:dyDescent="0.25">
      <c r="B70" s="24" t="s">
        <v>89</v>
      </c>
      <c r="C70" t="str">
        <f t="shared" ref="C70:K70" si="16">CONCATENATE($B70,C21,";")</f>
        <v>SpecifiedAnnualDemand(r,'HY','2031') = 23.6261330188434;</v>
      </c>
      <c r="D70" t="str">
        <f t="shared" si="16"/>
        <v>SpecifiedAnnualDemand(r,'HY','2031') = 23.7836023674864;</v>
      </c>
      <c r="E70" t="str">
        <f t="shared" si="16"/>
        <v>SpecifiedAnnualDemand(r,'HY','2031') = 24.0667459069483;</v>
      </c>
      <c r="F70" t="str">
        <f t="shared" si="16"/>
        <v>SpecifiedAnnualDemand(r,'HY','2031') = 24.3842663521767;</v>
      </c>
      <c r="G70" t="str">
        <f t="shared" si="16"/>
        <v>SpecifiedAnnualDemand(r,'HY','2031') = 24.5417357008197;</v>
      </c>
      <c r="H70" t="str">
        <f t="shared" si="16"/>
        <v>SpecifiedAnnualDemand(r,'HY','2031') = 24.8248792402816;</v>
      </c>
      <c r="I70" t="str">
        <f t="shared" si="16"/>
        <v>SpecifiedAnnualDemand(r,'HY','2031') = 25.1878876855101;</v>
      </c>
      <c r="J70" t="str">
        <f t="shared" si="16"/>
        <v>SpecifiedAnnualDemand(r,'HY','2031') = 25.3453570341531;</v>
      </c>
      <c r="K70" t="str">
        <f t="shared" si="16"/>
        <v>SpecifiedAnnualDemand(r,'HY','2031') = 25.628500573615;</v>
      </c>
    </row>
    <row r="71" spans="2:11" x14ac:dyDescent="0.25">
      <c r="B71" s="24" t="s">
        <v>90</v>
      </c>
      <c r="C71" t="str">
        <f t="shared" ref="C71:K71" si="17">CONCATENATE($B71,C22,";")</f>
        <v>SpecifiedAnnualDemand(r,'HY','2032') = 23.3393211584008;</v>
      </c>
      <c r="D71" t="str">
        <f t="shared" si="17"/>
        <v>SpecifiedAnnualDemand(r,'HY','2032') = 23.5275711201397;</v>
      </c>
      <c r="E71" t="str">
        <f t="shared" si="17"/>
        <v>SpecifiedAnnualDemand(r,'HY','2032') = 23.8068536973949;</v>
      </c>
      <c r="F71" t="str">
        <f t="shared" si="17"/>
        <v>SpecifiedAnnualDemand(r,'HY','2032') = 24.1901211584007;</v>
      </c>
      <c r="G71" t="str">
        <f t="shared" si="17"/>
        <v>SpecifiedAnnualDemand(r,'HY','2032') = 24.3783711201397;</v>
      </c>
      <c r="H71" t="str">
        <f t="shared" si="17"/>
        <v>SpecifiedAnnualDemand(r,'HY','2032') = 24.6576536973949;</v>
      </c>
      <c r="I71" t="str">
        <f t="shared" si="17"/>
        <v>SpecifiedAnnualDemand(r,'HY','2032') = 25.0919691584008;</v>
      </c>
      <c r="J71" t="str">
        <f t="shared" si="17"/>
        <v>SpecifiedAnnualDemand(r,'HY','2032') = 25.2802191201397;</v>
      </c>
      <c r="K71" t="str">
        <f t="shared" si="17"/>
        <v>SpecifiedAnnualDemand(r,'HY','2032') = 25.5595016973949;</v>
      </c>
    </row>
    <row r="72" spans="2:11" x14ac:dyDescent="0.25">
      <c r="B72" s="24" t="s">
        <v>91</v>
      </c>
      <c r="C72" t="str">
        <f t="shared" ref="C72:K72" si="18">CONCATENATE($B72,C23,";")</f>
        <v>SpecifiedAnnualDemand(r,'HY','2033') = 23.0536294844068;</v>
      </c>
      <c r="D72" t="str">
        <f t="shared" si="18"/>
        <v>SpecifiedAnnualDemand(r,'HY','2033') = 23.3806551262226;</v>
      </c>
      <c r="E72" t="str">
        <f t="shared" si="18"/>
        <v>SpecifiedAnnualDemand(r,'HY','2033') = 23.8789868099287;</v>
      </c>
      <c r="F72" t="str">
        <f t="shared" si="18"/>
        <v>SpecifiedAnnualDemand(r,'HY','2033') = 23.9966294844068;</v>
      </c>
      <c r="G72" t="str">
        <f t="shared" si="18"/>
        <v>SpecifiedAnnualDemand(r,'HY','2033') = 24.3236551262226;</v>
      </c>
      <c r="H72" t="str">
        <f t="shared" si="18"/>
        <v>SpecifiedAnnualDemand(r,'HY','2033') = 24.8219868099287;</v>
      </c>
      <c r="I72" t="str">
        <f t="shared" si="18"/>
        <v>SpecifiedAnnualDemand(r,'HY','2033') = 24.9962094844068;</v>
      </c>
      <c r="J72" t="str">
        <f t="shared" si="18"/>
        <v>SpecifiedAnnualDemand(r,'HY','2033') = 25.3232351262226;</v>
      </c>
      <c r="K72" t="str">
        <f t="shared" si="18"/>
        <v>SpecifiedAnnualDemand(r,'HY','2033') = 25.8215668099287;</v>
      </c>
    </row>
    <row r="73" spans="2:11" x14ac:dyDescent="0.25">
      <c r="B73" s="24" t="s">
        <v>92</v>
      </c>
      <c r="C73" t="str">
        <f t="shared" ref="C73:K73" si="19">CONCATENATE($B73,C24,";")</f>
        <v>SpecifiedAnnualDemand(r,'HY','2034') = 22.7690579982457;</v>
      </c>
      <c r="D73" t="str">
        <f t="shared" si="19"/>
        <v>SpecifiedAnnualDemand(r,'HY','2034') = 22.9076665886325;</v>
      </c>
      <c r="E73" t="str">
        <f t="shared" si="19"/>
        <v>SpecifiedAnnualDemand(r,'HY','2034') = 23.3856142214729;</v>
      </c>
      <c r="F73" t="str">
        <f t="shared" si="19"/>
        <v>SpecifiedAnnualDemand(r,'HY','2034') = 23.803791331579;</v>
      </c>
      <c r="G73" t="str">
        <f t="shared" si="19"/>
        <v>SpecifiedAnnualDemand(r,'HY','2034') = 23.9423999219658;</v>
      </c>
      <c r="H73" t="str">
        <f t="shared" si="19"/>
        <v>SpecifiedAnnualDemand(r,'HY','2034') = 24.4203475548062;</v>
      </c>
      <c r="I73" t="str">
        <f t="shared" si="19"/>
        <v>SpecifiedAnnualDemand(r,'HY','2034') = 24.9006086649124;</v>
      </c>
      <c r="J73" t="str">
        <f t="shared" si="19"/>
        <v>SpecifiedAnnualDemand(r,'HY','2034') = 25.0392172552991;</v>
      </c>
      <c r="K73" t="str">
        <f t="shared" si="19"/>
        <v>SpecifiedAnnualDemand(r,'HY','2034') = 25.5171648881396;</v>
      </c>
    </row>
    <row r="74" spans="2:11" x14ac:dyDescent="0.25">
      <c r="B74" s="24" t="s">
        <v>93</v>
      </c>
      <c r="C74" t="str">
        <f t="shared" ref="C74:K74" si="20">CONCATENATE($B74,C25,";")</f>
        <v>SpecifiedAnnualDemand(r,'HY','2035') = 22.4856067013151;</v>
      </c>
      <c r="D74" t="str">
        <f t="shared" si="20"/>
        <v>SpecifiedAnnualDemand(r,'HY','2035') = 22.782297530628;</v>
      </c>
      <c r="E74" t="str">
        <f t="shared" si="20"/>
        <v>SpecifiedAnnualDemand(r,'HY','2035') = 23.348509737258;</v>
      </c>
      <c r="F74" t="str">
        <f t="shared" si="20"/>
        <v>SpecifiedAnnualDemand(r,'HY','2035') = 23.6116067013151;</v>
      </c>
      <c r="G74" t="str">
        <f t="shared" si="20"/>
        <v>SpecifiedAnnualDemand(r,'HY','2035') = 23.908297530628;</v>
      </c>
      <c r="H74" t="str">
        <f t="shared" si="20"/>
        <v>SpecifiedAnnualDemand(r,'HY','2035') = 24.474509737258;</v>
      </c>
      <c r="I74" t="str">
        <f t="shared" si="20"/>
        <v>SpecifiedAnnualDemand(r,'HY','2035') = 24.8051667013151;</v>
      </c>
      <c r="J74" t="str">
        <f t="shared" si="20"/>
        <v>SpecifiedAnnualDemand(r,'HY','2035') = 25.101857530628;</v>
      </c>
      <c r="K74" t="str">
        <f t="shared" si="20"/>
        <v>SpecifiedAnnualDemand(r,'HY','2035') = 25.668069737258;</v>
      </c>
    </row>
    <row r="75" spans="2:11" x14ac:dyDescent="0.25">
      <c r="B75" s="24" t="s">
        <v>94</v>
      </c>
      <c r="C75" t="str">
        <f t="shared" ref="C75:K75" si="21">CONCATENATE($B75,C26,";")</f>
        <v>SpecifiedAnnualDemand(r,'HY','2036') = 22.2032755950267;</v>
      </c>
      <c r="D75" t="str">
        <f t="shared" si="21"/>
        <v>SpecifiedAnnualDemand(r,'HY','2036') = 22.4277723712638;</v>
      </c>
      <c r="E75" t="str">
        <f t="shared" si="21"/>
        <v>SpecifiedAnnualDemand(r,'HY','2036') = 23.0517931791917;</v>
      </c>
      <c r="F75" t="str">
        <f t="shared" si="21"/>
        <v>SpecifiedAnnualDemand(r,'HY','2036') = 23.4200755950266;</v>
      </c>
      <c r="G75" t="str">
        <f t="shared" si="21"/>
        <v>SpecifiedAnnualDemand(r,'HY','2036') = 23.6445723712638;</v>
      </c>
      <c r="H75" t="str">
        <f t="shared" si="21"/>
        <v>SpecifiedAnnualDemand(r,'HY','2036') = 24.2685931791917;</v>
      </c>
      <c r="I75" t="str">
        <f t="shared" si="21"/>
        <v>SpecifiedAnnualDemand(r,'HY','2036') = 24.7098835950267;</v>
      </c>
      <c r="J75" t="str">
        <f t="shared" si="21"/>
        <v>SpecifiedAnnualDemand(r,'HY','2036') = 24.9343803712638;</v>
      </c>
      <c r="K75" t="str">
        <f t="shared" si="21"/>
        <v>SpecifiedAnnualDemand(r,'HY','2036') = 25.5584011791917;</v>
      </c>
    </row>
    <row r="76" spans="2:11" x14ac:dyDescent="0.25">
      <c r="B76" s="24" t="s">
        <v>95</v>
      </c>
      <c r="C76" t="str">
        <f t="shared" ref="C76:K76" si="22">CONCATENATE($B76,C27,";")</f>
        <v>SpecifiedAnnualDemand(r,'HY','2037') = 21.9220646808062;</v>
      </c>
      <c r="D76" t="str">
        <f t="shared" si="22"/>
        <v>SpecifiedAnnualDemand(r,'HY','2037') = 22.1008135562532;</v>
      </c>
      <c r="E76" t="str">
        <f t="shared" si="22"/>
        <v>SpecifiedAnnualDemand(r,'HY','2037') = 22.692469366405;</v>
      </c>
      <c r="F76" t="str">
        <f t="shared" si="22"/>
        <v>SpecifiedAnnualDemand(r,'HY','2037') = 23.2291980141395;</v>
      </c>
      <c r="G76" t="str">
        <f t="shared" si="22"/>
        <v>SpecifiedAnnualDemand(r,'HY','2037') = 23.4079468895865;</v>
      </c>
      <c r="H76" t="str">
        <f t="shared" si="22"/>
        <v>SpecifiedAnnualDemand(r,'HY','2037') = 23.9996026997383;</v>
      </c>
      <c r="I76" t="str">
        <f t="shared" si="22"/>
        <v>SpecifiedAnnualDemand(r,'HY','2037') = 24.6147593474728;</v>
      </c>
      <c r="J76" t="str">
        <f t="shared" si="22"/>
        <v>SpecifiedAnnualDemand(r,'HY','2037') = 24.7935082229198;</v>
      </c>
      <c r="K76" t="str">
        <f t="shared" si="22"/>
        <v>SpecifiedAnnualDemand(r,'HY','2037') = 25.3851640330716;</v>
      </c>
    </row>
    <row r="77" spans="2:11" x14ac:dyDescent="0.25">
      <c r="B77" s="24" t="s">
        <v>96</v>
      </c>
      <c r="C77" t="str">
        <f t="shared" ref="C77:K77" si="23">CONCATENATE($B77,C28,";")</f>
        <v>SpecifiedAnnualDemand(r,'HY','2038') = 21.6419739600936;</v>
      </c>
      <c r="D77" t="str">
        <f t="shared" si="23"/>
        <v>SpecifiedAnnualDemand(r,'HY','2038') = 21.74203964597;</v>
      </c>
      <c r="E77" t="str">
        <f t="shared" si="23"/>
        <v>SpecifiedAnnualDemand(r,'HY','2038') = 22.3862247854269;</v>
      </c>
      <c r="F77" t="str">
        <f t="shared" si="23"/>
        <v>SpecifiedAnnualDemand(r,'HY','2038') = 23.0389739600936;</v>
      </c>
      <c r="G77" t="str">
        <f t="shared" si="23"/>
        <v>SpecifiedAnnualDemand(r,'HY','2038') = 23.13903964597;</v>
      </c>
      <c r="H77" t="str">
        <f t="shared" si="23"/>
        <v>SpecifiedAnnualDemand(r,'HY','2038') = 23.7832247854269;</v>
      </c>
      <c r="I77" t="str">
        <f t="shared" si="23"/>
        <v>SpecifiedAnnualDemand(r,'HY','2038') = 24.5197939600936;</v>
      </c>
      <c r="J77" t="str">
        <f t="shared" si="23"/>
        <v>SpecifiedAnnualDemand(r,'HY','2038') = 24.61985964597;</v>
      </c>
      <c r="K77" t="str">
        <f t="shared" si="23"/>
        <v>SpecifiedAnnualDemand(r,'HY','2038') = 25.2640447854269;</v>
      </c>
    </row>
    <row r="78" spans="2:11" x14ac:dyDescent="0.25">
      <c r="B78" s="24" t="s">
        <v>97</v>
      </c>
      <c r="C78" t="str">
        <f t="shared" ref="C78:K78" si="24">CONCATENATE($B78,C29,";")</f>
        <v>SpecifiedAnnualDemand(r,'HY','2039') = 21.3630034343434;</v>
      </c>
      <c r="D78" t="str">
        <f t="shared" si="24"/>
        <v>SpecifiedAnnualDemand(r,'HY','2039') = 21.8105725930805;</v>
      </c>
      <c r="E78" t="str">
        <f t="shared" si="24"/>
        <v>SpecifiedAnnualDemand(r,'HY','2039') = 22.4368318665393;</v>
      </c>
      <c r="F78" t="str">
        <f t="shared" si="24"/>
        <v>SpecifiedAnnualDemand(r,'HY','2039') = 22.8494034343434;</v>
      </c>
      <c r="G78" t="str">
        <f t="shared" si="24"/>
        <v>SpecifiedAnnualDemand(r,'HY','2039') = 23.2969725930805;</v>
      </c>
      <c r="H78" t="str">
        <f t="shared" si="24"/>
        <v>SpecifiedAnnualDemand(r,'HY','2039') = 23.9232318665393;</v>
      </c>
      <c r="I78" t="str">
        <f t="shared" si="24"/>
        <v>SpecifiedAnnualDemand(r,'HY','2039') = 24.4249874343434;</v>
      </c>
      <c r="J78" t="str">
        <f t="shared" si="24"/>
        <v>SpecifiedAnnualDemand(r,'HY','2039') = 24.8725565930805;</v>
      </c>
      <c r="K78" t="str">
        <f t="shared" si="24"/>
        <v>SpecifiedAnnualDemand(r,'HY','2039') = 25.4988158665393;</v>
      </c>
    </row>
    <row r="79" spans="2:11" x14ac:dyDescent="0.25">
      <c r="B79" s="24" t="s">
        <v>98</v>
      </c>
      <c r="C79" t="str">
        <f t="shared" ref="C79:K79" si="25">CONCATENATE($B79,C30,";")</f>
        <v>SpecifiedAnnualDemand(r,'HY','2040') = 21.0851531050247;</v>
      </c>
      <c r="D79" t="str">
        <f t="shared" si="25"/>
        <v>SpecifiedAnnualDemand(r,'HY','2040') = 21.3279994505213;</v>
      </c>
      <c r="E79" t="str">
        <f t="shared" si="25"/>
        <v>SpecifiedAnnualDemand(r,'HY','2040') = 22.0897897493988;</v>
      </c>
      <c r="F79" t="str">
        <f t="shared" si="25"/>
        <v>SpecifiedAnnualDemand(r,'HY','2040') = 22.660486438358;</v>
      </c>
      <c r="G79" t="str">
        <f t="shared" si="25"/>
        <v>SpecifiedAnnualDemand(r,'HY','2040') = 22.9033327838546;</v>
      </c>
      <c r="H79" t="str">
        <f t="shared" si="25"/>
        <v>SpecifiedAnnualDemand(r,'HY','2040') = 23.6651230827322;</v>
      </c>
      <c r="I79" t="str">
        <f t="shared" si="25"/>
        <v>SpecifiedAnnualDemand(r,'HY','2040') = 24.3303397716913;</v>
      </c>
      <c r="J79" t="str">
        <f t="shared" si="25"/>
        <v>SpecifiedAnnualDemand(r,'HY','2040') = 24.573186117188;</v>
      </c>
      <c r="K79" t="str">
        <f t="shared" si="25"/>
        <v>SpecifiedAnnualDemand(r,'HY','2040') = 25.3349764160655;</v>
      </c>
    </row>
    <row r="80" spans="2:11" x14ac:dyDescent="0.25">
      <c r="B80" s="24" t="s">
        <v>99</v>
      </c>
      <c r="C80" t="str">
        <f t="shared" ref="C80:K80" si="26">CONCATENATE($B80,C31,";")</f>
        <v>SpecifiedAnnualDemand(r,'HY','2041') = 20.8084229736211;</v>
      </c>
      <c r="D80" t="str">
        <f t="shared" si="26"/>
        <v>SpecifiedAnnualDemand(r,'HY','2041') = 21.1539119331847;</v>
      </c>
      <c r="E80" t="str">
        <f t="shared" si="26"/>
        <v>SpecifiedAnnualDemand(r,'HY','2041') = 21.7880301715233;</v>
      </c>
      <c r="F80" t="str">
        <f t="shared" si="26"/>
        <v>SpecifiedAnnualDemand(r,'HY','2041') = 22.4722229736211;</v>
      </c>
      <c r="G80" t="str">
        <f t="shared" si="26"/>
        <v>SpecifiedAnnualDemand(r,'HY','2041') = 22.8177119331847;</v>
      </c>
      <c r="H80" t="str">
        <f t="shared" si="26"/>
        <v>SpecifiedAnnualDemand(r,'HY','2041') = 23.4518301715233;</v>
      </c>
      <c r="I80" t="str">
        <f t="shared" si="26"/>
        <v>SpecifiedAnnualDemand(r,'HY','2041') = 24.2358509736211;</v>
      </c>
      <c r="J80" t="str">
        <f t="shared" si="26"/>
        <v>SpecifiedAnnualDemand(r,'HY','2041') = 24.5813399331847;</v>
      </c>
      <c r="K80" t="str">
        <f t="shared" si="26"/>
        <v>SpecifiedAnnualDemand(r,'HY','2041') = 25.2154581715233;</v>
      </c>
    </row>
    <row r="81" spans="2:11" x14ac:dyDescent="0.25">
      <c r="B81" s="24" t="s">
        <v>100</v>
      </c>
      <c r="C81" t="str">
        <f t="shared" ref="C81:K81" si="27">CONCATENATE($B81,C32,";")</f>
        <v>SpecifiedAnnualDemand(r,'HY','2042') = 20.5328130416316;</v>
      </c>
      <c r="D81" t="str">
        <f t="shared" si="27"/>
        <v>SpecifiedAnnualDemand(r,'HY','2042') = 20.6185372478309;</v>
      </c>
      <c r="E81" t="str">
        <f t="shared" si="27"/>
        <v>SpecifiedAnnualDemand(r,'HY','2042') = 21.4435700447769;</v>
      </c>
      <c r="F81" t="str">
        <f t="shared" si="27"/>
        <v>SpecifiedAnnualDemand(r,'HY','2042') = 22.2846130416316;</v>
      </c>
      <c r="G81" t="str">
        <f t="shared" si="27"/>
        <v>SpecifiedAnnualDemand(r,'HY','2042') = 22.3703372478309;</v>
      </c>
      <c r="H81" t="str">
        <f t="shared" si="27"/>
        <v>SpecifiedAnnualDemand(r,'HY','2042') = 23.1953700447769;</v>
      </c>
      <c r="I81" t="str">
        <f t="shared" si="27"/>
        <v>SpecifiedAnnualDemand(r,'HY','2042') = 24.1415210416316;</v>
      </c>
      <c r="J81" t="str">
        <f t="shared" si="27"/>
        <v>SpecifiedAnnualDemand(r,'HY','2042') = 24.2272452478309;</v>
      </c>
      <c r="K81" t="str">
        <f t="shared" si="27"/>
        <v>SpecifiedAnnualDemand(r,'HY','2042') = 25.0522780447769;</v>
      </c>
    </row>
    <row r="82" spans="2:11" x14ac:dyDescent="0.25">
      <c r="B82" s="24" t="s">
        <v>101</v>
      </c>
      <c r="C82" t="str">
        <f t="shared" ref="C82:K82" si="28">CONCATENATE($B82,C33,";")</f>
        <v>SpecifiedAnnualDemand(r,'HY','2043') = 20.2583233105702;</v>
      </c>
      <c r="D82" t="str">
        <f t="shared" si="28"/>
        <v>SpecifiedAnnualDemand(r,'HY','2043') = 20.6804274512173;</v>
      </c>
      <c r="E82" t="str">
        <f t="shared" si="28"/>
        <v>SpecifiedAnnualDemand(r,'HY','2043') = 21.6057467526215;</v>
      </c>
      <c r="F82" t="str">
        <f t="shared" si="28"/>
        <v>SpecifiedAnnualDemand(r,'HY','2043') = 22.0976566439035;</v>
      </c>
      <c r="G82" t="str">
        <f t="shared" si="28"/>
        <v>SpecifiedAnnualDemand(r,'HY','2043') = 22.5197607845507;</v>
      </c>
      <c r="H82" t="str">
        <f t="shared" si="28"/>
        <v>SpecifiedAnnualDemand(r,'HY','2043') = 23.4450800859548;</v>
      </c>
      <c r="I82" t="str">
        <f t="shared" si="28"/>
        <v>SpecifiedAnnualDemand(r,'HY','2043') = 24.0473499772368;</v>
      </c>
      <c r="J82" t="str">
        <f t="shared" si="28"/>
        <v>SpecifiedAnnualDemand(r,'HY','2043') = 24.469454117884;</v>
      </c>
      <c r="K82" t="str">
        <f t="shared" si="28"/>
        <v>SpecifiedAnnualDemand(r,'HY','2043') = 25.3947734192882;</v>
      </c>
    </row>
    <row r="83" spans="2:11" x14ac:dyDescent="0.25">
      <c r="B83" s="24" t="s">
        <v>102</v>
      </c>
      <c r="C83" t="str">
        <f t="shared" ref="C83:K83" si="29">CONCATENATE($B83,C34,";")</f>
        <v>SpecifiedAnnualDemand(r,'HY','2044') = 19.9849537819661;</v>
      </c>
      <c r="D83" t="str">
        <f t="shared" si="29"/>
        <v>SpecifiedAnnualDemand(r,'HY','2044') = 20.2995986524695;</v>
      </c>
      <c r="E83" t="str">
        <f t="shared" si="29"/>
        <v>SpecifiedAnnualDemand(r,'HY','2044') = 21.0804914104123;</v>
      </c>
      <c r="F83" t="str">
        <f t="shared" si="29"/>
        <v>SpecifiedAnnualDemand(r,'HY','2044') = 21.9113537819661;</v>
      </c>
      <c r="G83" t="str">
        <f t="shared" si="29"/>
        <v>SpecifiedAnnualDemand(r,'HY','2044') = 22.2259986524695;</v>
      </c>
      <c r="H83" t="str">
        <f t="shared" si="29"/>
        <v>SpecifiedAnnualDemand(r,'HY','2044') = 23.0068914104123;</v>
      </c>
      <c r="I83" t="str">
        <f t="shared" si="29"/>
        <v>SpecifiedAnnualDemand(r,'HY','2044') = 23.9533377819661;</v>
      </c>
      <c r="J83" t="str">
        <f t="shared" si="29"/>
        <v>SpecifiedAnnualDemand(r,'HY','2044') = 24.2679826524695;</v>
      </c>
      <c r="K83" t="str">
        <f t="shared" si="29"/>
        <v>SpecifiedAnnualDemand(r,'HY','2044') = 25.0488754104123;</v>
      </c>
    </row>
    <row r="84" spans="2:11" x14ac:dyDescent="0.25">
      <c r="B84" s="24" t="s">
        <v>103</v>
      </c>
      <c r="C84" t="str">
        <f t="shared" ref="C84:K84" si="30">CONCATENATE($B84,C35,";")</f>
        <v>SpecifiedAnnualDemand(r,'HY','2045') = 19.7127044573644;</v>
      </c>
      <c r="D84" t="str">
        <f t="shared" si="30"/>
        <v>SpecifiedAnnualDemand(r,'HY','2045') = 20.1512196929945;</v>
      </c>
      <c r="E84" t="str">
        <f t="shared" si="30"/>
        <v>SpecifiedAnnualDemand(r,'HY','2045') = 21.081291599844;</v>
      </c>
      <c r="F84" t="str">
        <f t="shared" si="30"/>
        <v>SpecifiedAnnualDemand(r,'HY','2045') = 21.7257044573644;</v>
      </c>
      <c r="G84" t="str">
        <f t="shared" si="30"/>
        <v>SpecifiedAnnualDemand(r,'HY','2045') = 22.1642196929945;</v>
      </c>
      <c r="H84" t="str">
        <f t="shared" si="30"/>
        <v>SpecifiedAnnualDemand(r,'HY','2045') = 23.094291599844;</v>
      </c>
      <c r="I84" t="str">
        <f t="shared" si="30"/>
        <v>SpecifiedAnnualDemand(r,'HY','2045') = 23.8594844573644;</v>
      </c>
      <c r="J84" t="str">
        <f t="shared" si="30"/>
        <v>SpecifiedAnnualDemand(r,'HY','2045') = 24.2979996929945;</v>
      </c>
      <c r="K84" t="str">
        <f t="shared" si="30"/>
        <v>SpecifiedAnnualDemand(r,'HY','2045') = 25.228071599844;</v>
      </c>
    </row>
    <row r="85" spans="2:11" x14ac:dyDescent="0.25">
      <c r="B85" s="24" t="s">
        <v>104</v>
      </c>
      <c r="C85" t="str">
        <f t="shared" ref="C85:K85" si="31">CONCATENATE($B85,C36,";")</f>
        <v>SpecifiedAnnualDemand(r,'HY','2046') = 19.4415753383256;</v>
      </c>
      <c r="D85" t="str">
        <f t="shared" si="31"/>
        <v>SpecifiedAnnualDemand(r,'HY','2046') = 19.697943966045;</v>
      </c>
      <c r="E85" t="str">
        <f t="shared" si="31"/>
        <v>SpecifiedAnnualDemand(r,'HY','2046') = 20.781992625371;</v>
      </c>
      <c r="F85" t="str">
        <f t="shared" si="31"/>
        <v>SpecifiedAnnualDemand(r,'HY','2046') = 21.5407086716589;</v>
      </c>
      <c r="G85" t="str">
        <f t="shared" si="31"/>
        <v>SpecifiedAnnualDemand(r,'HY','2046') = 21.7970772993784;</v>
      </c>
      <c r="H85" t="str">
        <f t="shared" si="31"/>
        <v>SpecifiedAnnualDemand(r,'HY','2046') = 22.8811259587043;</v>
      </c>
      <c r="I85" t="str">
        <f t="shared" si="31"/>
        <v>SpecifiedAnnualDemand(r,'HY','2046') = 23.7657900049923;</v>
      </c>
      <c r="J85" t="str">
        <f t="shared" si="31"/>
        <v>SpecifiedAnnualDemand(r,'HY','2046') = 24.0221586327117;</v>
      </c>
      <c r="K85" t="str">
        <f t="shared" si="31"/>
        <v>SpecifiedAnnualDemand(r,'HY','2046') = 25.1062072920377;</v>
      </c>
    </row>
    <row r="86" spans="2:11" x14ac:dyDescent="0.25">
      <c r="B86" s="24" t="s">
        <v>105</v>
      </c>
      <c r="C86" t="str">
        <f t="shared" ref="C86:K86" si="32">CONCATENATE($B86,C37,";")</f>
        <v>SpecifiedAnnualDemand(r,'HY','2047') = 19.1715664264264;</v>
      </c>
      <c r="D86" t="str">
        <f t="shared" si="32"/>
        <v>SpecifiedAnnualDemand(r,'HY','2047') = 19.6881108923297;</v>
      </c>
      <c r="E86" t="str">
        <f t="shared" si="32"/>
        <v>SpecifiedAnnualDemand(r,'HY','2047') = 20.3718296649799;</v>
      </c>
      <c r="F86" t="str">
        <f t="shared" si="32"/>
        <v>SpecifiedAnnualDemand(r,'HY','2047') = 21.3563664264264;</v>
      </c>
      <c r="G86" t="str">
        <f t="shared" si="32"/>
        <v>SpecifiedAnnualDemand(r,'HY','2047') = 21.8729108923297;</v>
      </c>
      <c r="H86" t="str">
        <f t="shared" si="32"/>
        <v>SpecifiedAnnualDemand(r,'HY','2047') = 22.5566296649799;</v>
      </c>
      <c r="I86" t="str">
        <f t="shared" si="32"/>
        <v>SpecifiedAnnualDemand(r,'HY','2047') = 23.6722544264264;</v>
      </c>
      <c r="J86" t="str">
        <f t="shared" si="32"/>
        <v>SpecifiedAnnualDemand(r,'HY','2047') = 24.1887988923297;</v>
      </c>
      <c r="K86" t="str">
        <f t="shared" si="32"/>
        <v>SpecifiedAnnualDemand(r,'HY','2047') = 24.87251766498;</v>
      </c>
    </row>
    <row r="87" spans="2:11" x14ac:dyDescent="0.25">
      <c r="B87" s="24" t="s">
        <v>106</v>
      </c>
      <c r="C87" t="str">
        <f t="shared" ref="C87:K87" si="33">CONCATENATE($B87,C38,";")</f>
        <v>SpecifiedAnnualDemand(r,'HY','2048') = 18.9026777232597;</v>
      </c>
      <c r="D87" t="str">
        <f t="shared" si="33"/>
        <v>SpecifiedAnnualDemand(r,'HY','2048') = 19.2513339437454;</v>
      </c>
      <c r="E87" t="str">
        <f t="shared" si="33"/>
        <v>SpecifiedAnnualDemand(r,'HY','2048') = 20.1167204788835;</v>
      </c>
      <c r="F87" t="str">
        <f t="shared" si="33"/>
        <v>SpecifiedAnnualDemand(r,'HY','2048') = 21.1726777232597;</v>
      </c>
      <c r="G87" t="str">
        <f t="shared" si="33"/>
        <v>SpecifiedAnnualDemand(r,'HY','2048') = 21.5213339437453;</v>
      </c>
      <c r="H87" t="str">
        <f t="shared" si="33"/>
        <v>SpecifiedAnnualDemand(r,'HY','2048') = 22.3867204788835;</v>
      </c>
      <c r="I87" t="str">
        <f t="shared" si="33"/>
        <v>SpecifiedAnnualDemand(r,'HY','2048') = 23.5788777232597;</v>
      </c>
      <c r="J87" t="str">
        <f t="shared" si="33"/>
        <v>SpecifiedAnnualDemand(r,'HY','2048') = 23.9275339437454;</v>
      </c>
      <c r="K87" t="str">
        <f t="shared" si="33"/>
        <v>SpecifiedAnnualDemand(r,'HY','2048') = 24.7929204788835;</v>
      </c>
    </row>
    <row r="88" spans="2:11" x14ac:dyDescent="0.25">
      <c r="B88" s="24" t="s">
        <v>107</v>
      </c>
      <c r="C88" t="str">
        <f t="shared" ref="C88:K88" si="34">CONCATENATE($B88,C39,";")</f>
        <v>SpecifiedAnnualDemand(r,'HY','2049') = 18.6349092304346;</v>
      </c>
      <c r="D88" t="str">
        <f t="shared" si="34"/>
        <v>SpecifiedAnnualDemand(r,'HY','2049') = 19.0657423582598;</v>
      </c>
      <c r="E88" t="str">
        <f t="shared" si="34"/>
        <v>SpecifiedAnnualDemand(r,'HY','2049') = 20.1370101760903;</v>
      </c>
      <c r="F88" t="str">
        <f t="shared" si="34"/>
        <v>SpecifiedAnnualDemand(r,'HY','2049') = 20.9896425637679;</v>
      </c>
      <c r="G88" t="str">
        <f t="shared" si="34"/>
        <v>SpecifiedAnnualDemand(r,'HY','2049') = 21.4204756915931;</v>
      </c>
      <c r="H88" t="str">
        <f t="shared" si="34"/>
        <v>SpecifiedAnnualDemand(r,'HY','2049') = 22.4917435094236;</v>
      </c>
      <c r="I88" t="str">
        <f t="shared" si="34"/>
        <v>SpecifiedAnnualDemand(r,'HY','2049') = 23.4856598971012;</v>
      </c>
      <c r="J88" t="str">
        <f t="shared" si="34"/>
        <v>SpecifiedAnnualDemand(r,'HY','2049') = 23.9164930249265;</v>
      </c>
      <c r="K88" t="str">
        <f t="shared" si="34"/>
        <v>SpecifiedAnnualDemand(r,'HY','2049') = 24.987760842757;</v>
      </c>
    </row>
    <row r="89" spans="2:11" x14ac:dyDescent="0.25">
      <c r="B89" s="24" t="s">
        <v>108</v>
      </c>
      <c r="C89" t="str">
        <f t="shared" ref="C89:K89" si="35">CONCATENATE($B89,C40,";")</f>
        <v>SpecifiedAnnualDemand(r,'HY','2050') = 18.3682609495767;</v>
      </c>
      <c r="D89" t="str">
        <f t="shared" si="35"/>
        <v>SpecifiedAnnualDemand(r,'HY','2050') = 18.5928626695524;</v>
      </c>
      <c r="E89" t="str">
        <f t="shared" si="35"/>
        <v>SpecifiedAnnualDemand(r,'HY','2050') = 19.8390111808071;</v>
      </c>
      <c r="F89" t="str">
        <f t="shared" si="35"/>
        <v>SpecifiedAnnualDemand(r,'HY','2050') = 20.8072609495767;</v>
      </c>
      <c r="G89" t="str">
        <f t="shared" si="35"/>
        <v>SpecifiedAnnualDemand(r,'HY','2050') = 21.0318626695524;</v>
      </c>
      <c r="H89" t="str">
        <f t="shared" si="35"/>
        <v>SpecifiedAnnualDemand(r,'HY','2050') = 22.2780111808071;</v>
      </c>
      <c r="I89" t="str">
        <f t="shared" si="35"/>
        <v>SpecifiedAnnualDemand(r,'HY','2050') = 23.3926009495767;</v>
      </c>
      <c r="J89" t="str">
        <f t="shared" si="35"/>
        <v>SpecifiedAnnualDemand(r,'HY','2050') = 23.6172026695524;</v>
      </c>
      <c r="K89" t="str">
        <f t="shared" si="35"/>
        <v>SpecifiedAnnualDemand(r,'HY','2050') = 24.8633511808071;</v>
      </c>
    </row>
    <row r="90" spans="2:11" x14ac:dyDescent="0.25">
      <c r="B90" s="24" t="s">
        <v>109</v>
      </c>
      <c r="C90" t="str">
        <f t="shared" ref="C90:K90" si="36">CONCATENATE($B90,C41,";")</f>
        <v>SpecifiedAnnualDemand(r,'HY','2051') = 18.3178763837638;</v>
      </c>
      <c r="D90" t="str">
        <f t="shared" si="36"/>
        <v>SpecifiedAnnualDemand(r,'HY','2051') = 18.6096869620592;</v>
      </c>
      <c r="E90" t="str">
        <f t="shared" si="36"/>
        <v>SpecifiedAnnualDemand(r,'HY','2051') = 19.8533876510179;</v>
      </c>
      <c r="F90" t="str">
        <f t="shared" si="36"/>
        <v>SpecifiedAnnualDemand(r,'HY','2051') = 20.7422513837638;</v>
      </c>
      <c r="G90" t="str">
        <f t="shared" si="36"/>
        <v>SpecifiedAnnualDemand(r,'HY','2051') = 21.0340619620592;</v>
      </c>
      <c r="H90" t="str">
        <f t="shared" si="36"/>
        <v>SpecifiedAnnualDemand(r,'HY','2051') = 22.2777626510179;</v>
      </c>
      <c r="I90" t="str">
        <f t="shared" si="36"/>
        <v>SpecifiedAnnualDemand(r,'HY','2051') = 23.3120888837638;</v>
      </c>
      <c r="J90" t="str">
        <f t="shared" si="36"/>
        <v>SpecifiedAnnualDemand(r,'HY','2051') = 23.6038994620592;</v>
      </c>
      <c r="K90" t="str">
        <f t="shared" si="36"/>
        <v>SpecifiedAnnualDemand(r,'HY','2051') = 24.8476001510179;</v>
      </c>
    </row>
    <row r="91" spans="2:11" x14ac:dyDescent="0.25">
      <c r="B91" s="24" t="s">
        <v>110</v>
      </c>
      <c r="C91" t="str">
        <f t="shared" ref="C91:K91" si="37">CONCATENATE($B91,C42,";")</f>
        <v>SpecifiedAnnualDemand(r,'HY','2052') = 18.3028731554524;</v>
      </c>
      <c r="D91" t="str">
        <f t="shared" si="37"/>
        <v>SpecifiedAnnualDemand(r,'HY','2052') = 18.6504407369061;</v>
      </c>
      <c r="E91" t="str">
        <f t="shared" si="37"/>
        <v>SpecifiedAnnualDemand(r,'HY','2052') = 19.9230975899926;</v>
      </c>
      <c r="F91" t="str">
        <f t="shared" si="37"/>
        <v>SpecifiedAnnualDemand(r,'HY','2052') = 20.7126231554524;</v>
      </c>
      <c r="G91" t="str">
        <f t="shared" si="37"/>
        <v>SpecifiedAnnualDemand(r,'HY','2052') = 21.0601907369061;</v>
      </c>
      <c r="H91" t="str">
        <f t="shared" si="37"/>
        <v>SpecifiedAnnualDemand(r,'HY','2052') = 22.3328475899926;</v>
      </c>
      <c r="I91" t="str">
        <f t="shared" si="37"/>
        <v>SpecifiedAnnualDemand(r,'HY','2052') = 23.2669581554524;</v>
      </c>
      <c r="J91" t="str">
        <f t="shared" si="37"/>
        <v>SpecifiedAnnualDemand(r,'HY','2052') = 23.6145257369061;</v>
      </c>
      <c r="K91" t="str">
        <f t="shared" si="37"/>
        <v>SpecifiedAnnualDemand(r,'HY','2052') = 24.8871825899926;</v>
      </c>
    </row>
    <row r="92" spans="2:11" x14ac:dyDescent="0.25">
      <c r="B92" s="24" t="s">
        <v>111</v>
      </c>
      <c r="C92" t="str">
        <f t="shared" ref="C92:K92" si="38">CONCATENATE($B92,C43,";")</f>
        <v>SpecifiedAnnualDemand(r,'HY','2053') = 18.2878653361345;</v>
      </c>
      <c r="D92" t="str">
        <f t="shared" si="38"/>
        <v>SpecifiedAnnualDemand(r,'HY','2053') = 18.8448941874945;</v>
      </c>
      <c r="E92" t="str">
        <f t="shared" si="38"/>
        <v>SpecifiedAnnualDemand(r,'HY','2053') = 20.1648541708379;</v>
      </c>
      <c r="F92" t="str">
        <f t="shared" si="38"/>
        <v>SpecifiedAnnualDemand(r,'HY','2053') = 20.6829903361345;</v>
      </c>
      <c r="G92" t="str">
        <f t="shared" si="38"/>
        <v>SpecifiedAnnualDemand(r,'HY','2053') = 21.2400191874945;</v>
      </c>
      <c r="H92" t="str">
        <f t="shared" si="38"/>
        <v>SpecifiedAnnualDemand(r,'HY','2053') = 22.5599791708379;</v>
      </c>
      <c r="I92" t="str">
        <f t="shared" si="38"/>
        <v>SpecifiedAnnualDemand(r,'HY','2053') = 23.2218228361345;</v>
      </c>
      <c r="J92" t="str">
        <f t="shared" si="38"/>
        <v>SpecifiedAnnualDemand(r,'HY','2053') = 23.7788516874945;</v>
      </c>
      <c r="K92" t="str">
        <f t="shared" si="38"/>
        <v>SpecifiedAnnualDemand(r,'HY','2053') = 25.0988116708379;</v>
      </c>
    </row>
    <row r="93" spans="2:11" x14ac:dyDescent="0.25">
      <c r="B93" s="24" t="s">
        <v>112</v>
      </c>
      <c r="C93" t="str">
        <f t="shared" ref="C93:K93" si="39">CONCATENATE($B93,C44,";")</f>
        <v>SpecifiedAnnualDemand(r,'HY','2054') = 18.2728528417097;</v>
      </c>
      <c r="D93" t="str">
        <f t="shared" si="39"/>
        <v>SpecifiedAnnualDemand(r,'HY','2054') = 18.6365806719616;</v>
      </c>
      <c r="E93" t="str">
        <f t="shared" si="39"/>
        <v>SpecifiedAnnualDemand(r,'HY','2054') = 19.8015796953924;</v>
      </c>
      <c r="F93" t="str">
        <f t="shared" si="39"/>
        <v>SpecifiedAnnualDemand(r,'HY','2054') = 20.6533528417097;</v>
      </c>
      <c r="G93" t="str">
        <f t="shared" si="39"/>
        <v>SpecifiedAnnualDemand(r,'HY','2054') = 21.0170806719616;</v>
      </c>
      <c r="H93" t="str">
        <f t="shared" si="39"/>
        <v>SpecifiedAnnualDemand(r,'HY','2054') = 22.1820796953924;</v>
      </c>
      <c r="I93" t="str">
        <f t="shared" si="39"/>
        <v>SpecifiedAnnualDemand(r,'HY','2054') = 23.1766828417097;</v>
      </c>
      <c r="J93" t="str">
        <f t="shared" si="39"/>
        <v>SpecifiedAnnualDemand(r,'HY','2054') = 23.5404106719616;</v>
      </c>
      <c r="K93" t="str">
        <f t="shared" si="39"/>
        <v>SpecifiedAnnualDemand(r,'HY','2054') = 24.7054096953924;</v>
      </c>
    </row>
    <row r="94" spans="2:11" x14ac:dyDescent="0.25">
      <c r="B94" s="24" t="s">
        <v>113</v>
      </c>
      <c r="C94" t="str">
        <f t="shared" ref="C94:K94" si="40">CONCATENATE($B94,C45,";")</f>
        <v>SpecifiedAnnualDemand(r,'HY','2055') = 18.2578355860113;</v>
      </c>
      <c r="D94" t="str">
        <f t="shared" si="40"/>
        <v>SpecifiedAnnualDemand(r,'HY','2055') = 18.7020773586644;</v>
      </c>
      <c r="E94" t="str">
        <f t="shared" si="40"/>
        <v>SpecifiedAnnualDemand(r,'HY','2055') = 20.1259781837868;</v>
      </c>
      <c r="F94" t="str">
        <f t="shared" si="40"/>
        <v>SpecifiedAnnualDemand(r,'HY','2055') = 20.6237105860113;</v>
      </c>
      <c r="G94" t="str">
        <f t="shared" si="40"/>
        <v>SpecifiedAnnualDemand(r,'HY','2055') = 21.0679523586644;</v>
      </c>
      <c r="H94" t="str">
        <f t="shared" si="40"/>
        <v>SpecifiedAnnualDemand(r,'HY','2055') = 22.4918531837868;</v>
      </c>
      <c r="I94" t="str">
        <f t="shared" si="40"/>
        <v>SpecifiedAnnualDemand(r,'HY','2055') = 23.1315380860113;</v>
      </c>
      <c r="J94" t="str">
        <f t="shared" si="40"/>
        <v>SpecifiedAnnualDemand(r,'HY','2055') = 23.5757798586644;</v>
      </c>
      <c r="K94" t="str">
        <f t="shared" si="40"/>
        <v>SpecifiedAnnualDemand(r,'HY','2055') = 24.9996806837868;</v>
      </c>
    </row>
    <row r="95" spans="2:11" x14ac:dyDescent="0.25">
      <c r="B95" s="24" t="s">
        <v>114</v>
      </c>
      <c r="C95" t="str">
        <f t="shared" ref="C95:K95" si="41">CONCATENATE($B95,C46,";")</f>
        <v>SpecifiedAnnualDemand(r,'HY','2056') = 18.2428134807418;</v>
      </c>
      <c r="D95" t="str">
        <f t="shared" si="41"/>
        <v>SpecifiedAnnualDemand(r,'HY','2056') = 18.85581471593;</v>
      </c>
      <c r="E95" t="str">
        <f t="shared" si="41"/>
        <v>SpecifiedAnnualDemand(r,'HY','2056') = 20.0796794329434;</v>
      </c>
      <c r="F95" t="str">
        <f t="shared" si="41"/>
        <v>SpecifiedAnnualDemand(r,'HY','2056') = 20.5940634807418;</v>
      </c>
      <c r="G95" t="str">
        <f t="shared" si="41"/>
        <v>SpecifiedAnnualDemand(r,'HY','2056') = 21.20706471593;</v>
      </c>
      <c r="H95" t="str">
        <f t="shared" si="41"/>
        <v>SpecifiedAnnualDemand(r,'HY','2056') = 22.4309294329434;</v>
      </c>
      <c r="I95" t="str">
        <f t="shared" si="41"/>
        <v>SpecifiedAnnualDemand(r,'HY','2056') = 23.0863884807418;</v>
      </c>
      <c r="J95" t="str">
        <f t="shared" si="41"/>
        <v>SpecifiedAnnualDemand(r,'HY','2056') = 23.69938971593;</v>
      </c>
      <c r="K95" t="str">
        <f t="shared" si="41"/>
        <v>SpecifiedAnnualDemand(r,'HY','2056') = 24.9232544329434;</v>
      </c>
    </row>
    <row r="96" spans="2:11" x14ac:dyDescent="0.25">
      <c r="B96" s="24" t="s">
        <v>115</v>
      </c>
      <c r="C96" t="str">
        <f t="shared" ref="C96:K96" si="42">CONCATENATE($B96,C47,";")</f>
        <v>SpecifiedAnnualDemand(r,'HY','2057') = 18.2277864354067;</v>
      </c>
      <c r="D96" t="str">
        <f t="shared" si="42"/>
        <v>SpecifiedAnnualDemand(r,'HY','2057') = 18.6745982713979;</v>
      </c>
      <c r="E96" t="str">
        <f t="shared" si="42"/>
        <v>SpecifiedAnnualDemand(r,'HY','2057') = 20.2342894190887;</v>
      </c>
      <c r="F96" t="str">
        <f t="shared" si="42"/>
        <v>SpecifiedAnnualDemand(r,'HY','2057') = 20.5644114354067;</v>
      </c>
      <c r="G96" t="str">
        <f t="shared" si="42"/>
        <v>SpecifiedAnnualDemand(r,'HY','2057') = 21.0112232713979;</v>
      </c>
      <c r="H96" t="str">
        <f t="shared" si="42"/>
        <v>SpecifiedAnnualDemand(r,'HY','2057') = 22.5709144190887;</v>
      </c>
      <c r="I96" t="str">
        <f t="shared" si="42"/>
        <v>SpecifiedAnnualDemand(r,'HY','2057') = 23.0412339354067;</v>
      </c>
      <c r="J96" t="str">
        <f t="shared" si="42"/>
        <v>SpecifiedAnnualDemand(r,'HY','2057') = 23.4880457713979;</v>
      </c>
      <c r="K96" t="str">
        <f t="shared" si="42"/>
        <v>SpecifiedAnnualDemand(r,'HY','2057') = 25.0477369190887;</v>
      </c>
    </row>
    <row r="97" spans="2:11" x14ac:dyDescent="0.25">
      <c r="B97" s="24" t="s">
        <v>116</v>
      </c>
      <c r="C97" t="str">
        <f t="shared" ref="C97:K97" si="43">CONCATENATE($B97,C48,";")</f>
        <v>SpecifiedAnnualDemand(r,'HY','2058') = 18.212754357246;</v>
      </c>
      <c r="D97" t="str">
        <f t="shared" si="43"/>
        <v>SpecifiedAnnualDemand(r,'HY','2058') = 18.6491881629074;</v>
      </c>
      <c r="E97" t="str">
        <f t="shared" si="43"/>
        <v>SpecifiedAnnualDemand(r,'HY','2058') = 20.1362572703508;</v>
      </c>
      <c r="F97" t="str">
        <f t="shared" si="43"/>
        <v>SpecifiedAnnualDemand(r,'HY','2058') = 20.534754357246;</v>
      </c>
      <c r="G97" t="str">
        <f t="shared" si="43"/>
        <v>SpecifiedAnnualDemand(r,'HY','2058') = 20.9711881629074;</v>
      </c>
      <c r="H97" t="str">
        <f t="shared" si="43"/>
        <v>SpecifiedAnnualDemand(r,'HY','2058') = 22.4582572703508;</v>
      </c>
      <c r="I97" t="str">
        <f t="shared" si="43"/>
        <v>SpecifiedAnnualDemand(r,'HY','2058') = 22.996074357246;</v>
      </c>
      <c r="J97" t="str">
        <f t="shared" si="43"/>
        <v>SpecifiedAnnualDemand(r,'HY','2058') = 23.4325081629074;</v>
      </c>
      <c r="K97" t="str">
        <f t="shared" si="43"/>
        <v>SpecifiedAnnualDemand(r,'HY','2058') = 24.9195772703508;</v>
      </c>
    </row>
    <row r="98" spans="2:11" x14ac:dyDescent="0.25">
      <c r="B98" s="24" t="s">
        <v>117</v>
      </c>
      <c r="C98" t="str">
        <f t="shared" ref="C98:K98" si="44">CONCATENATE($B98,C49,";")</f>
        <v>SpecifiedAnnualDemand(r,'HY','2059') = 18.1977171511628;</v>
      </c>
      <c r="D98" t="str">
        <f t="shared" si="44"/>
        <v>SpecifiedAnnualDemand(r,'HY','2059') = 18.7841189230813;</v>
      </c>
      <c r="E98" t="str">
        <f t="shared" si="44"/>
        <v>SpecifiedAnnualDemand(r,'HY','2059') = 20.3196528310318;</v>
      </c>
      <c r="F98" t="str">
        <f t="shared" si="44"/>
        <v>SpecifiedAnnualDemand(r,'HY','2059') = 20.5050921511628;</v>
      </c>
      <c r="G98" t="str">
        <f t="shared" si="44"/>
        <v>SpecifiedAnnualDemand(r,'HY','2059') = 21.0914939230813;</v>
      </c>
      <c r="H98" t="str">
        <f t="shared" si="44"/>
        <v>SpecifiedAnnualDemand(r,'HY','2059') = 22.6270278310318;</v>
      </c>
      <c r="I98" t="str">
        <f t="shared" si="44"/>
        <v>SpecifiedAnnualDemand(r,'HY','2059') = 22.9509096511628;</v>
      </c>
      <c r="J98" t="str">
        <f t="shared" si="44"/>
        <v>SpecifiedAnnualDemand(r,'HY','2059') = 23.5373114230813;</v>
      </c>
      <c r="K98" t="str">
        <f t="shared" si="44"/>
        <v>SpecifiedAnnualDemand(r,'HY','2059') = 25.0728453310318;</v>
      </c>
    </row>
    <row r="99" spans="2:11" x14ac:dyDescent="0.25">
      <c r="B99" s="24" t="s">
        <v>118</v>
      </c>
      <c r="C99" t="str">
        <f t="shared" ref="C99:K99" si="45">CONCATENATE($B99,C50,";")</f>
        <v>SpecifiedAnnualDemand(r,'HY','2060') = 18.182674719649;</v>
      </c>
      <c r="D99" t="str">
        <f t="shared" si="45"/>
        <v>SpecifiedAnnualDemand(r,'HY','2060') = 18.6604183681009;</v>
      </c>
      <c r="E99" t="str">
        <f t="shared" si="45"/>
        <v>SpecifiedAnnualDemand(r,'HY','2060') = 20.2542030634673;</v>
      </c>
      <c r="F99" t="str">
        <f t="shared" si="45"/>
        <v>SpecifiedAnnualDemand(r,'HY','2060') = 20.475424719649;</v>
      </c>
      <c r="G99" t="str">
        <f t="shared" si="45"/>
        <v>SpecifiedAnnualDemand(r,'HY','2060') = 20.9531683681009;</v>
      </c>
      <c r="H99" t="str">
        <f t="shared" si="45"/>
        <v>SpecifiedAnnualDemand(r,'HY','2060') = 22.5469530634673;</v>
      </c>
      <c r="I99" t="str">
        <f t="shared" si="45"/>
        <v>SpecifiedAnnualDemand(r,'HY','2060') = 22.905739719649;</v>
      </c>
      <c r="J99" t="str">
        <f t="shared" si="45"/>
        <v>SpecifiedAnnualDemand(r,'HY','2060') = 23.3834833681009;</v>
      </c>
      <c r="K99" t="str">
        <f t="shared" si="45"/>
        <v>SpecifiedAnnualDemand(r,'HY','2060') = 24.9772680634673;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Ghesini</dc:creator>
  <cp:lastModifiedBy>Lorenzo Ferrara</cp:lastModifiedBy>
  <dcterms:created xsi:type="dcterms:W3CDTF">2023-05-03T12:19:12Z</dcterms:created>
  <dcterms:modified xsi:type="dcterms:W3CDTF">2023-05-17T23:35:05Z</dcterms:modified>
</cp:coreProperties>
</file>