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901lzx\Desktop\30_07_20\"/>
    </mc:Choice>
  </mc:AlternateContent>
  <xr:revisionPtr revIDLastSave="0" documentId="8_{36D21B20-C063-4E77-A73A-63ECB5CFFF01}" xr6:coauthVersionLast="41" xr6:coauthVersionMax="41" xr10:uidLastSave="{00000000-0000-0000-0000-000000000000}"/>
  <bookViews>
    <workbookView xWindow="25080" yWindow="-1920" windowWidth="25440" windowHeight="15390" xr2:uid="{3136B512-392D-4548-9A83-990BA99FA2B4}"/>
  </bookViews>
  <sheets>
    <sheet name="Volatility Smile" sheetId="1" r:id="rId1"/>
  </sheets>
  <definedNames>
    <definedName name="_xlnm._FilterDatabase" localSheetId="0" hidden="1">'Volatility Smile'!$B$3:$N$3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4" i="1" l="1"/>
  <c r="O5" i="1" l="1"/>
  <c r="O30" i="1" s="1"/>
  <c r="O6" i="1"/>
  <c r="O29" i="1" s="1"/>
  <c r="O7" i="1"/>
  <c r="O28" i="1" s="1"/>
  <c r="O8" i="1"/>
  <c r="O27" i="1" s="1"/>
  <c r="O9" i="1"/>
  <c r="O26" i="1" s="1"/>
  <c r="O10" i="1"/>
  <c r="O24" i="1" s="1"/>
  <c r="O11" i="1"/>
  <c r="O12" i="1"/>
  <c r="O25" i="1" s="1"/>
  <c r="O13" i="1"/>
  <c r="O14" i="1"/>
  <c r="O15" i="1"/>
  <c r="O16" i="1"/>
  <c r="O17" i="1"/>
  <c r="O18" i="1"/>
  <c r="O19" i="1"/>
  <c r="O20" i="1"/>
  <c r="O21" i="1"/>
  <c r="O22" i="1"/>
  <c r="O23" i="1"/>
  <c r="O4" i="1"/>
  <c r="O31" i="1" s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H5" i="1"/>
  <c r="P5" i="1" s="1"/>
  <c r="J4" i="1"/>
  <c r="J5" i="1" s="1"/>
  <c r="K5" i="1" s="1"/>
  <c r="L5" i="1" s="1"/>
  <c r="H6" i="1" l="1"/>
  <c r="J6" i="1"/>
  <c r="M5" i="1"/>
  <c r="N5" i="1" s="1"/>
  <c r="G5" i="1" s="1"/>
  <c r="K4" i="1"/>
  <c r="P6" i="1" l="1"/>
  <c r="H7" i="1"/>
  <c r="J7" i="1"/>
  <c r="K6" i="1"/>
  <c r="L4" i="1"/>
  <c r="M4" i="1"/>
  <c r="N4" i="1" s="1"/>
  <c r="G4" i="1" l="1"/>
  <c r="H8" i="1"/>
  <c r="P7" i="1"/>
  <c r="L6" i="1"/>
  <c r="M6" i="1"/>
  <c r="N6" i="1" s="1"/>
  <c r="J8" i="1"/>
  <c r="K7" i="1"/>
  <c r="P8" i="1" l="1"/>
  <c r="H9" i="1"/>
  <c r="G6" i="1"/>
  <c r="L7" i="1"/>
  <c r="M7" i="1"/>
  <c r="N7" i="1" s="1"/>
  <c r="J9" i="1"/>
  <c r="K8" i="1"/>
  <c r="P9" i="1" l="1"/>
  <c r="H10" i="1"/>
  <c r="L8" i="1"/>
  <c r="M8" i="1"/>
  <c r="N8" i="1" s="1"/>
  <c r="J10" i="1"/>
  <c r="K9" i="1"/>
  <c r="G7" i="1"/>
  <c r="P10" i="1" l="1"/>
  <c r="H11" i="1"/>
  <c r="G8" i="1"/>
  <c r="L9" i="1"/>
  <c r="M9" i="1"/>
  <c r="N9" i="1" s="1"/>
  <c r="J11" i="1"/>
  <c r="K10" i="1"/>
  <c r="P11" i="1" l="1"/>
  <c r="H12" i="1"/>
  <c r="G9" i="1"/>
  <c r="L10" i="1"/>
  <c r="M10" i="1"/>
  <c r="N10" i="1" s="1"/>
  <c r="J12" i="1"/>
  <c r="K11" i="1"/>
  <c r="P12" i="1" l="1"/>
  <c r="H13" i="1"/>
  <c r="G10" i="1"/>
  <c r="J13" i="1"/>
  <c r="K12" i="1"/>
  <c r="M11" i="1"/>
  <c r="N11" i="1" s="1"/>
  <c r="L11" i="1"/>
  <c r="P13" i="1" l="1"/>
  <c r="H14" i="1"/>
  <c r="G11" i="1"/>
  <c r="L12" i="1"/>
  <c r="M12" i="1"/>
  <c r="N12" i="1" s="1"/>
  <c r="J14" i="1"/>
  <c r="K13" i="1"/>
  <c r="P14" i="1" l="1"/>
  <c r="H15" i="1"/>
  <c r="G12" i="1"/>
  <c r="L13" i="1"/>
  <c r="M13" i="1"/>
  <c r="N13" i="1" s="1"/>
  <c r="J15" i="1"/>
  <c r="K14" i="1"/>
  <c r="P15" i="1" l="1"/>
  <c r="H16" i="1"/>
  <c r="G13" i="1"/>
  <c r="M14" i="1"/>
  <c r="N14" i="1" s="1"/>
  <c r="L14" i="1"/>
  <c r="J16" i="1"/>
  <c r="K15" i="1"/>
  <c r="P16" i="1" l="1"/>
  <c r="H17" i="1"/>
  <c r="G14" i="1"/>
  <c r="L15" i="1"/>
  <c r="M15" i="1"/>
  <c r="N15" i="1" s="1"/>
  <c r="J17" i="1"/>
  <c r="K16" i="1"/>
  <c r="P17" i="1" l="1"/>
  <c r="H18" i="1"/>
  <c r="G15" i="1"/>
  <c r="M16" i="1"/>
  <c r="N16" i="1" s="1"/>
  <c r="L16" i="1"/>
  <c r="J18" i="1"/>
  <c r="K17" i="1"/>
  <c r="P18" i="1" l="1"/>
  <c r="H19" i="1"/>
  <c r="G16" i="1"/>
  <c r="L17" i="1"/>
  <c r="M17" i="1"/>
  <c r="N17" i="1" s="1"/>
  <c r="J19" i="1"/>
  <c r="K18" i="1"/>
  <c r="P19" i="1" l="1"/>
  <c r="H20" i="1"/>
  <c r="G17" i="1"/>
  <c r="M18" i="1"/>
  <c r="N18" i="1" s="1"/>
  <c r="L18" i="1"/>
  <c r="J20" i="1"/>
  <c r="K19" i="1"/>
  <c r="P20" i="1" l="1"/>
  <c r="H21" i="1"/>
  <c r="G18" i="1"/>
  <c r="L19" i="1"/>
  <c r="M19" i="1"/>
  <c r="N19" i="1" s="1"/>
  <c r="J21" i="1"/>
  <c r="K20" i="1"/>
  <c r="P21" i="1" l="1"/>
  <c r="H22" i="1"/>
  <c r="G19" i="1"/>
  <c r="L20" i="1"/>
  <c r="M20" i="1"/>
  <c r="N20" i="1" s="1"/>
  <c r="J22" i="1"/>
  <c r="K21" i="1"/>
  <c r="P22" i="1" l="1"/>
  <c r="H23" i="1"/>
  <c r="L21" i="1"/>
  <c r="M21" i="1"/>
  <c r="N21" i="1" s="1"/>
  <c r="J23" i="1"/>
  <c r="K22" i="1"/>
  <c r="G20" i="1"/>
  <c r="P23" i="1" l="1"/>
  <c r="H24" i="1"/>
  <c r="G21" i="1"/>
  <c r="J24" i="1"/>
  <c r="K23" i="1"/>
  <c r="M22" i="1"/>
  <c r="N22" i="1" s="1"/>
  <c r="L22" i="1"/>
  <c r="P24" i="1" l="1"/>
  <c r="H25" i="1"/>
  <c r="G22" i="1"/>
  <c r="L23" i="1"/>
  <c r="M23" i="1"/>
  <c r="N23" i="1" s="1"/>
  <c r="J25" i="1"/>
  <c r="K24" i="1"/>
  <c r="P25" i="1" l="1"/>
  <c r="H26" i="1"/>
  <c r="L24" i="1"/>
  <c r="M24" i="1"/>
  <c r="N24" i="1" s="1"/>
  <c r="G23" i="1"/>
  <c r="J26" i="1"/>
  <c r="K25" i="1"/>
  <c r="P26" i="1" l="1"/>
  <c r="H27" i="1"/>
  <c r="G24" i="1"/>
  <c r="J27" i="1"/>
  <c r="K26" i="1"/>
  <c r="L25" i="1"/>
  <c r="M25" i="1"/>
  <c r="N25" i="1" s="1"/>
  <c r="P27" i="1" l="1"/>
  <c r="H28" i="1"/>
  <c r="G25" i="1"/>
  <c r="M26" i="1"/>
  <c r="N26" i="1" s="1"/>
  <c r="L26" i="1"/>
  <c r="J28" i="1"/>
  <c r="K27" i="1"/>
  <c r="P28" i="1" l="1"/>
  <c r="H29" i="1"/>
  <c r="G26" i="1"/>
  <c r="L27" i="1"/>
  <c r="M27" i="1"/>
  <c r="N27" i="1" s="1"/>
  <c r="J29" i="1"/>
  <c r="K28" i="1"/>
  <c r="P29" i="1" l="1"/>
  <c r="H30" i="1"/>
  <c r="G27" i="1"/>
  <c r="L28" i="1"/>
  <c r="M28" i="1"/>
  <c r="N28" i="1" s="1"/>
  <c r="J30" i="1"/>
  <c r="K29" i="1"/>
  <c r="P30" i="1" l="1"/>
  <c r="H31" i="1"/>
  <c r="P31" i="1" s="1"/>
  <c r="L29" i="1"/>
  <c r="M29" i="1"/>
  <c r="N29" i="1" s="1"/>
  <c r="J31" i="1"/>
  <c r="K30" i="1"/>
  <c r="G28" i="1"/>
  <c r="K31" i="1" l="1"/>
  <c r="M31" i="1" s="1"/>
  <c r="N31" i="1" s="1"/>
  <c r="G29" i="1"/>
  <c r="L30" i="1"/>
  <c r="M30" i="1"/>
  <c r="N30" i="1" s="1"/>
  <c r="L31" i="1" l="1"/>
  <c r="G31" i="1" s="1"/>
  <c r="G30" i="1"/>
</calcChain>
</file>

<file path=xl/sharedStrings.xml><?xml version="1.0" encoding="utf-8"?>
<sst xmlns="http://schemas.openxmlformats.org/spreadsheetml/2006/main" count="51" uniqueCount="23">
  <si>
    <t>Symbol</t>
  </si>
  <si>
    <t>TATAMOTORS</t>
  </si>
  <si>
    <t>Date</t>
  </si>
  <si>
    <t>Expiry</t>
  </si>
  <si>
    <t>Strike Price</t>
  </si>
  <si>
    <t>Settle Price</t>
  </si>
  <si>
    <t>Spot Price (S)</t>
  </si>
  <si>
    <t>Risk free rate (r)</t>
  </si>
  <si>
    <t>Time to Maturity (t)</t>
  </si>
  <si>
    <t>IV</t>
  </si>
  <si>
    <t>Implied Volatility</t>
  </si>
  <si>
    <t>Model Price</t>
  </si>
  <si>
    <t>d1</t>
  </si>
  <si>
    <t>N(d1)</t>
  </si>
  <si>
    <t>d2</t>
  </si>
  <si>
    <t>N(d2)</t>
  </si>
  <si>
    <t>Available Data</t>
  </si>
  <si>
    <t>Intermediate Calculation</t>
  </si>
  <si>
    <t>https://www.nseindia.com/products/content/derivatives/equities/historical_fo.htm</t>
  </si>
  <si>
    <t>Calculated Data</t>
  </si>
  <si>
    <t>K/S</t>
  </si>
  <si>
    <t xml:space="preserve"> © Created by Finexhub </t>
  </si>
  <si>
    <t>http://finexhub.wordpress.com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</si>
</sst>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u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2" fontId="0" fillId="0" borderId="0" xfId="0" applyNumberFormat="1"/>
    <xf numFmtId="10" fontId="0" fillId="0" borderId="0" xfId="1" applyNumberFormat="1" applyFont="1"/>
    <xf numFmtId="0" fontId="0" fillId="2" borderId="0" xfId="0" applyFill="1"/>
    <xf numFmtId="15" fontId="0" fillId="2" borderId="0" xfId="0" applyNumberFormat="1" applyFill="1"/>
    <xf numFmtId="0" fontId="2" fillId="2" borderId="0" xfId="0" applyFont="1" applyFill="1"/>
    <xf numFmtId="0" fontId="2" fillId="3" borderId="0" xfId="0" applyFont="1" applyFill="1"/>
    <xf numFmtId="2" fontId="0" fillId="3" borderId="0" xfId="0" applyNumberFormat="1" applyFill="1"/>
    <xf numFmtId="0" fontId="2" fillId="0" borderId="0" xfId="0" applyFont="1" applyAlignment="1">
      <alignment horizontal="center"/>
    </xf>
    <xf numFmtId="9" fontId="0" fillId="0" borderId="0" xfId="1" applyNumberFormat="1" applyFont="1"/>
    <xf numFmtId="0" fontId="3" fillId="0" borderId="0" xfId="2" applyFill="1"/>
    <xf numFmtId="9" fontId="0" fillId="2" borderId="0" xfId="0" applyNumberFormat="1" applyFill="1"/>
    <xf numFmtId="164" fontId="0" fillId="2" borderId="0" xfId="0" applyNumberFormat="1" applyFill="1"/>
    <xf numFmtId="0" fontId="2" fillId="0" borderId="0" xfId="0" applyFont="1" applyAlignment="1">
      <alignment horizontal="right"/>
    </xf>
    <xf numFmtId="2" fontId="0" fillId="0" borderId="0" xfId="1" applyNumberFormat="1" applyFont="1"/>
    <xf numFmtId="165" fontId="0" fillId="3" borderId="0" xfId="0" applyNumberFormat="1" applyFill="1"/>
    <xf numFmtId="0" fontId="0" fillId="4" borderId="0" xfId="0" applyFill="1"/>
    <xf numFmtId="0" fontId="4" fillId="4" borderId="0" xfId="0" applyFont="1" applyFill="1"/>
    <xf numFmtId="0" fontId="5" fillId="4" borderId="0" xfId="2" applyFont="1" applyFill="1"/>
    <xf numFmtId="0" fontId="2" fillId="0" borderId="0" xfId="0" applyFon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sysDot"/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'Volatility Smile'!$D$4:$D$31</c:f>
              <c:numCache>
                <c:formatCode>General</c:formatCode>
                <c:ptCount val="28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</c:numCache>
            </c:numRef>
          </c:xVal>
          <c:yVal>
            <c:numRef>
              <c:f>'Volatility Smile'!$F$4:$F$31</c:f>
              <c:numCache>
                <c:formatCode>0.0%</c:formatCode>
                <c:ptCount val="28"/>
                <c:pt idx="0">
                  <c:v>0.88329618234023077</c:v>
                </c:pt>
                <c:pt idx="1">
                  <c:v>0.85649410476645582</c:v>
                </c:pt>
                <c:pt idx="2">
                  <c:v>0.82866627860659525</c:v>
                </c:pt>
                <c:pt idx="3">
                  <c:v>0.81499251705383069</c:v>
                </c:pt>
                <c:pt idx="4">
                  <c:v>0.80134315578042858</c:v>
                </c:pt>
                <c:pt idx="5">
                  <c:v>0.79334197318712107</c:v>
                </c:pt>
                <c:pt idx="6">
                  <c:v>0.78599779557379845</c:v>
                </c:pt>
                <c:pt idx="7">
                  <c:v>0.78210221632369958</c:v>
                </c:pt>
                <c:pt idx="8">
                  <c:v>0.77887575131795073</c:v>
                </c:pt>
                <c:pt idx="9">
                  <c:v>0.77223257745636575</c:v>
                </c:pt>
                <c:pt idx="10">
                  <c:v>0.7711068477021632</c:v>
                </c:pt>
                <c:pt idx="11">
                  <c:v>0.7694255925492729</c:v>
                </c:pt>
                <c:pt idx="12">
                  <c:v>0.76862461699560714</c:v>
                </c:pt>
                <c:pt idx="13">
                  <c:v>0.76690972786758471</c:v>
                </c:pt>
                <c:pt idx="14">
                  <c:v>0.76571614763366791</c:v>
                </c:pt>
                <c:pt idx="15">
                  <c:v>0.76255012099857855</c:v>
                </c:pt>
                <c:pt idx="16">
                  <c:v>0.76328270648588969</c:v>
                </c:pt>
                <c:pt idx="17">
                  <c:v>0.76561636329354377</c:v>
                </c:pt>
                <c:pt idx="18">
                  <c:v>0.7657603631272355</c:v>
                </c:pt>
                <c:pt idx="19">
                  <c:v>0.76440842583031599</c:v>
                </c:pt>
                <c:pt idx="20">
                  <c:v>0.76249837859130221</c:v>
                </c:pt>
                <c:pt idx="21">
                  <c:v>0.76137434627939082</c:v>
                </c:pt>
                <c:pt idx="22">
                  <c:v>0.7629687673200809</c:v>
                </c:pt>
                <c:pt idx="23">
                  <c:v>0.75826264162305823</c:v>
                </c:pt>
                <c:pt idx="24">
                  <c:v>0.7592273813103545</c:v>
                </c:pt>
                <c:pt idx="25">
                  <c:v>0.77002061795393451</c:v>
                </c:pt>
                <c:pt idx="26">
                  <c:v>0.76058379544018462</c:v>
                </c:pt>
                <c:pt idx="27">
                  <c:v>0.76336821787908382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ED-4756-AED7-72D2714F14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55248"/>
        <c:axId val="433560496"/>
      </c:scatterChart>
      <c:valAx>
        <c:axId val="433555248"/>
        <c:scaling>
          <c:orientation val="minMax"/>
          <c:max val="2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 Price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3560496"/>
        <c:crosses val="autoZero"/>
        <c:crossBetween val="midCat"/>
      </c:valAx>
      <c:valAx>
        <c:axId val="433560496"/>
        <c:scaling>
          <c:orientation val="minMax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Implied Volatility (IV)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35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85000"/>
              <a:lumOff val="15000"/>
            </a:schemeClr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sysDot"/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'Volatility Smile'!$D$4:$D$31</c:f>
              <c:numCache>
                <c:formatCode>General</c:formatCode>
                <c:ptCount val="28"/>
                <c:pt idx="0">
                  <c:v>75</c:v>
                </c:pt>
                <c:pt idx="1">
                  <c:v>80</c:v>
                </c:pt>
                <c:pt idx="2">
                  <c:v>85</c:v>
                </c:pt>
                <c:pt idx="3">
                  <c:v>90</c:v>
                </c:pt>
                <c:pt idx="4">
                  <c:v>95</c:v>
                </c:pt>
                <c:pt idx="5">
                  <c:v>100</c:v>
                </c:pt>
                <c:pt idx="6">
                  <c:v>105</c:v>
                </c:pt>
                <c:pt idx="7">
                  <c:v>110</c:v>
                </c:pt>
                <c:pt idx="8">
                  <c:v>115</c:v>
                </c:pt>
                <c:pt idx="9">
                  <c:v>125</c:v>
                </c:pt>
                <c:pt idx="10">
                  <c:v>130</c:v>
                </c:pt>
                <c:pt idx="11">
                  <c:v>135</c:v>
                </c:pt>
                <c:pt idx="12">
                  <c:v>140</c:v>
                </c:pt>
                <c:pt idx="13">
                  <c:v>145</c:v>
                </c:pt>
                <c:pt idx="14">
                  <c:v>150</c:v>
                </c:pt>
                <c:pt idx="15">
                  <c:v>155</c:v>
                </c:pt>
                <c:pt idx="16">
                  <c:v>160</c:v>
                </c:pt>
                <c:pt idx="17">
                  <c:v>165</c:v>
                </c:pt>
                <c:pt idx="18">
                  <c:v>170</c:v>
                </c:pt>
                <c:pt idx="19">
                  <c:v>175</c:v>
                </c:pt>
                <c:pt idx="20">
                  <c:v>180</c:v>
                </c:pt>
                <c:pt idx="21">
                  <c:v>185</c:v>
                </c:pt>
                <c:pt idx="22">
                  <c:v>190</c:v>
                </c:pt>
                <c:pt idx="23">
                  <c:v>195</c:v>
                </c:pt>
                <c:pt idx="24">
                  <c:v>200</c:v>
                </c:pt>
                <c:pt idx="25">
                  <c:v>205</c:v>
                </c:pt>
                <c:pt idx="26">
                  <c:v>210</c:v>
                </c:pt>
                <c:pt idx="27">
                  <c:v>215</c:v>
                </c:pt>
              </c:numCache>
            </c:numRef>
          </c:xVal>
          <c:yVal>
            <c:numRef>
              <c:f>'Volatility Smile'!$O$4:$O$31</c:f>
              <c:numCache>
                <c:formatCode>0%</c:formatCode>
                <c:ptCount val="28"/>
                <c:pt idx="0">
                  <c:v>0.88329618234023077</c:v>
                </c:pt>
                <c:pt idx="1">
                  <c:v>0.85649410476645582</c:v>
                </c:pt>
                <c:pt idx="2">
                  <c:v>0.82866627860659525</c:v>
                </c:pt>
                <c:pt idx="3">
                  <c:v>0.81499251705383069</c:v>
                </c:pt>
                <c:pt idx="4">
                  <c:v>0.80134315578042858</c:v>
                </c:pt>
                <c:pt idx="5">
                  <c:v>0.79334197318712107</c:v>
                </c:pt>
                <c:pt idx="6">
                  <c:v>0.78599779557379845</c:v>
                </c:pt>
                <c:pt idx="7">
                  <c:v>0.78210221632369958</c:v>
                </c:pt>
                <c:pt idx="8">
                  <c:v>0.77887575131795073</c:v>
                </c:pt>
                <c:pt idx="9">
                  <c:v>0.77223257745636575</c:v>
                </c:pt>
                <c:pt idx="10">
                  <c:v>0.7711068477021632</c:v>
                </c:pt>
                <c:pt idx="11">
                  <c:v>0.7694255925492729</c:v>
                </c:pt>
                <c:pt idx="12">
                  <c:v>0.76862461699560714</c:v>
                </c:pt>
                <c:pt idx="13">
                  <c:v>0.76690972786758471</c:v>
                </c:pt>
                <c:pt idx="14">
                  <c:v>0.76571614763366791</c:v>
                </c:pt>
                <c:pt idx="15">
                  <c:v>0.76255012099857855</c:v>
                </c:pt>
                <c:pt idx="16">
                  <c:v>0.76328270648588969</c:v>
                </c:pt>
                <c:pt idx="17">
                  <c:v>0.76561636329354377</c:v>
                </c:pt>
                <c:pt idx="18">
                  <c:v>0.7657603631272355</c:v>
                </c:pt>
                <c:pt idx="19">
                  <c:v>0.76440842583031599</c:v>
                </c:pt>
                <c:pt idx="20">
                  <c:v>0.78599779557379845</c:v>
                </c:pt>
                <c:pt idx="21">
                  <c:v>0.77887575131795073</c:v>
                </c:pt>
                <c:pt idx="22">
                  <c:v>0.79334197318712107</c:v>
                </c:pt>
                <c:pt idx="23">
                  <c:v>0.80134315578042858</c:v>
                </c:pt>
                <c:pt idx="24">
                  <c:v>0.81499251705383069</c:v>
                </c:pt>
                <c:pt idx="25">
                  <c:v>0.82866627860659525</c:v>
                </c:pt>
                <c:pt idx="26">
                  <c:v>0.85649410476645582</c:v>
                </c:pt>
                <c:pt idx="27">
                  <c:v>0.88329618234023077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A9-4BF1-8D8F-460E65FDA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55248"/>
        <c:axId val="433560496"/>
      </c:scatterChart>
      <c:valAx>
        <c:axId val="433555248"/>
        <c:scaling>
          <c:orientation val="minMax"/>
          <c:max val="250"/>
          <c:min val="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Strike Price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3560496"/>
        <c:crosses val="autoZero"/>
        <c:crossBetween val="midCat"/>
      </c:valAx>
      <c:valAx>
        <c:axId val="433560496"/>
        <c:scaling>
          <c:orientation val="minMax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Implied Volatility (IV)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35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85000"/>
              <a:lumOff val="15000"/>
            </a:schemeClr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trendline>
            <c:spPr>
              <a:ln w="28575" cap="rnd">
                <a:solidFill>
                  <a:srgbClr val="C00000"/>
                </a:solidFill>
                <a:prstDash val="sysDot"/>
                <a:round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'Volatility Smile'!$P$4:$P$31</c:f>
              <c:numCache>
                <c:formatCode>0.00</c:formatCode>
                <c:ptCount val="28"/>
                <c:pt idx="0">
                  <c:v>0.6696428571428571</c:v>
                </c:pt>
                <c:pt idx="1">
                  <c:v>0.7142857142857143</c:v>
                </c:pt>
                <c:pt idx="2">
                  <c:v>0.7589285714285714</c:v>
                </c:pt>
                <c:pt idx="3">
                  <c:v>0.8035714285714286</c:v>
                </c:pt>
                <c:pt idx="4">
                  <c:v>0.8482142857142857</c:v>
                </c:pt>
                <c:pt idx="5">
                  <c:v>0.8928571428571429</c:v>
                </c:pt>
                <c:pt idx="6">
                  <c:v>0.9375</c:v>
                </c:pt>
                <c:pt idx="7">
                  <c:v>0.9821428571428571</c:v>
                </c:pt>
                <c:pt idx="8">
                  <c:v>1.0267857142857142</c:v>
                </c:pt>
                <c:pt idx="9">
                  <c:v>1.1160714285714286</c:v>
                </c:pt>
                <c:pt idx="10">
                  <c:v>1.1607142857142858</c:v>
                </c:pt>
                <c:pt idx="11">
                  <c:v>1.2053571428571428</c:v>
                </c:pt>
                <c:pt idx="12">
                  <c:v>1.25</c:v>
                </c:pt>
                <c:pt idx="13">
                  <c:v>1.2946428571428572</c:v>
                </c:pt>
                <c:pt idx="14">
                  <c:v>1.3392857142857142</c:v>
                </c:pt>
                <c:pt idx="15">
                  <c:v>1.3839285714285714</c:v>
                </c:pt>
                <c:pt idx="16">
                  <c:v>1.4285714285714286</c:v>
                </c:pt>
                <c:pt idx="17">
                  <c:v>1.4732142857142858</c:v>
                </c:pt>
                <c:pt idx="18">
                  <c:v>1.5178571428571428</c:v>
                </c:pt>
                <c:pt idx="19">
                  <c:v>1.5625</c:v>
                </c:pt>
                <c:pt idx="20">
                  <c:v>1.6071428571428572</c:v>
                </c:pt>
                <c:pt idx="21">
                  <c:v>1.6517857142857142</c:v>
                </c:pt>
                <c:pt idx="22">
                  <c:v>1.6964285714285714</c:v>
                </c:pt>
                <c:pt idx="23">
                  <c:v>1.7410714285714286</c:v>
                </c:pt>
                <c:pt idx="24">
                  <c:v>1.7857142857142858</c:v>
                </c:pt>
                <c:pt idx="25">
                  <c:v>1.8303571428571428</c:v>
                </c:pt>
                <c:pt idx="26">
                  <c:v>1.875</c:v>
                </c:pt>
                <c:pt idx="27">
                  <c:v>1.9196428571428572</c:v>
                </c:pt>
              </c:numCache>
            </c:numRef>
          </c:xVal>
          <c:yVal>
            <c:numRef>
              <c:f>'Volatility Smile'!$F$4:$F$31</c:f>
              <c:numCache>
                <c:formatCode>0.0%</c:formatCode>
                <c:ptCount val="28"/>
                <c:pt idx="0">
                  <c:v>0.88329618234023077</c:v>
                </c:pt>
                <c:pt idx="1">
                  <c:v>0.85649410476645582</c:v>
                </c:pt>
                <c:pt idx="2">
                  <c:v>0.82866627860659525</c:v>
                </c:pt>
                <c:pt idx="3">
                  <c:v>0.81499251705383069</c:v>
                </c:pt>
                <c:pt idx="4">
                  <c:v>0.80134315578042858</c:v>
                </c:pt>
                <c:pt idx="5">
                  <c:v>0.79334197318712107</c:v>
                </c:pt>
                <c:pt idx="6">
                  <c:v>0.78599779557379845</c:v>
                </c:pt>
                <c:pt idx="7">
                  <c:v>0.78210221632369958</c:v>
                </c:pt>
                <c:pt idx="8">
                  <c:v>0.77887575131795073</c:v>
                </c:pt>
                <c:pt idx="9">
                  <c:v>0.77223257745636575</c:v>
                </c:pt>
                <c:pt idx="10">
                  <c:v>0.7711068477021632</c:v>
                </c:pt>
                <c:pt idx="11">
                  <c:v>0.7694255925492729</c:v>
                </c:pt>
                <c:pt idx="12">
                  <c:v>0.76862461699560714</c:v>
                </c:pt>
                <c:pt idx="13">
                  <c:v>0.76690972786758471</c:v>
                </c:pt>
                <c:pt idx="14">
                  <c:v>0.76571614763366791</c:v>
                </c:pt>
                <c:pt idx="15">
                  <c:v>0.76255012099857855</c:v>
                </c:pt>
                <c:pt idx="16">
                  <c:v>0.76328270648588969</c:v>
                </c:pt>
                <c:pt idx="17">
                  <c:v>0.76561636329354377</c:v>
                </c:pt>
                <c:pt idx="18">
                  <c:v>0.7657603631272355</c:v>
                </c:pt>
                <c:pt idx="19">
                  <c:v>0.76440842583031599</c:v>
                </c:pt>
                <c:pt idx="20">
                  <c:v>0.76249837859130221</c:v>
                </c:pt>
                <c:pt idx="21">
                  <c:v>0.76137434627939082</c:v>
                </c:pt>
                <c:pt idx="22">
                  <c:v>0.7629687673200809</c:v>
                </c:pt>
                <c:pt idx="23">
                  <c:v>0.75826264162305823</c:v>
                </c:pt>
                <c:pt idx="24">
                  <c:v>0.7592273813103545</c:v>
                </c:pt>
                <c:pt idx="25">
                  <c:v>0.77002061795393451</c:v>
                </c:pt>
                <c:pt idx="26">
                  <c:v>0.76058379544018462</c:v>
                </c:pt>
                <c:pt idx="27">
                  <c:v>0.76336821787908382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39-4C9D-A80D-B5426D4FA9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555248"/>
        <c:axId val="433560496"/>
      </c:scatterChart>
      <c:valAx>
        <c:axId val="43355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(K/S)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3560496"/>
        <c:crosses val="autoZero"/>
        <c:crossBetween val="midCat"/>
      </c:valAx>
      <c:valAx>
        <c:axId val="433560496"/>
        <c:scaling>
          <c:orientation val="minMax"/>
          <c:min val="0.70000000000000007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Implied Volatility (IV)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85000"/>
                      <a:lumOff val="1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433555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solidFill>
            <a:schemeClr val="tx1">
              <a:lumMod val="85000"/>
              <a:lumOff val="15000"/>
            </a:schemeClr>
          </a:solidFill>
        </a:defRPr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123824</xdr:colOff>
      <xdr:row>3</xdr:row>
      <xdr:rowOff>23812</xdr:rowOff>
    </xdr:from>
    <xdr:to>
      <xdr:col>24</xdr:col>
      <xdr:colOff>552450</xdr:colOff>
      <xdr:row>17</xdr:row>
      <xdr:rowOff>9525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47625</xdr:colOff>
      <xdr:row>3</xdr:row>
      <xdr:rowOff>28575</xdr:rowOff>
    </xdr:from>
    <xdr:to>
      <xdr:col>33</xdr:col>
      <xdr:colOff>476251</xdr:colOff>
      <xdr:row>17</xdr:row>
      <xdr:rowOff>14288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20</xdr:row>
      <xdr:rowOff>180975</xdr:rowOff>
    </xdr:from>
    <xdr:to>
      <xdr:col>25</xdr:col>
      <xdr:colOff>57151</xdr:colOff>
      <xdr:row>34</xdr:row>
      <xdr:rowOff>166688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finexhub.wordpress.com/" TargetMode="External"/><Relationship Id="rId1" Type="http://schemas.openxmlformats.org/officeDocument/2006/relationships/hyperlink" Target="https://www.nseindia.com/products/content/derivatives/equities/historical_fo.ht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F795D-D4F4-48E0-BCC2-466D26A90330}">
  <sheetPr codeName="Sheet1"/>
  <dimension ref="A1:P33"/>
  <sheetViews>
    <sheetView showGridLines="0" tabSelected="1" zoomScaleNormal="100" workbookViewId="0">
      <selection activeCell="H15" sqref="H15"/>
    </sheetView>
  </sheetViews>
  <sheetFormatPr defaultRowHeight="15" x14ac:dyDescent="0.25"/>
  <cols>
    <col min="1" max="1" width="13.42578125" bestFit="1" customWidth="1"/>
    <col min="2" max="2" width="8.7109375" bestFit="1" customWidth="1"/>
    <col min="3" max="3" width="10" bestFit="1" customWidth="1"/>
    <col min="4" max="4" width="11" bestFit="1" customWidth="1"/>
    <col min="5" max="5" width="11.140625" bestFit="1" customWidth="1"/>
    <col min="6" max="6" width="16.5703125" bestFit="1" customWidth="1"/>
    <col min="7" max="7" width="11.5703125" bestFit="1" customWidth="1"/>
    <col min="8" max="8" width="12.7109375" bestFit="1" customWidth="1"/>
    <col min="9" max="9" width="15.42578125" bestFit="1" customWidth="1"/>
    <col min="10" max="10" width="18.5703125" bestFit="1" customWidth="1"/>
    <col min="11" max="16" width="9" customWidth="1"/>
  </cols>
  <sheetData>
    <row r="1" spans="1:16" s="16" customFormat="1" x14ac:dyDescent="0.25">
      <c r="A1" s="17" t="s">
        <v>21</v>
      </c>
      <c r="D1" s="18" t="s">
        <v>22</v>
      </c>
    </row>
    <row r="2" spans="1:16" x14ac:dyDescent="0.25">
      <c r="A2" s="19" t="s">
        <v>16</v>
      </c>
      <c r="B2" s="19"/>
      <c r="C2" s="19"/>
      <c r="D2" s="19"/>
      <c r="E2" s="19"/>
      <c r="F2" s="19" t="s">
        <v>19</v>
      </c>
      <c r="G2" s="19"/>
      <c r="H2" s="19" t="s">
        <v>16</v>
      </c>
      <c r="I2" s="19"/>
      <c r="J2" s="19"/>
      <c r="K2" s="19" t="s">
        <v>17</v>
      </c>
      <c r="L2" s="19"/>
      <c r="M2" s="19"/>
      <c r="N2" s="19"/>
      <c r="O2" s="8"/>
      <c r="P2" s="8"/>
    </row>
    <row r="3" spans="1:16" x14ac:dyDescent="0.25">
      <c r="A3" s="5" t="s">
        <v>0</v>
      </c>
      <c r="B3" s="5" t="s">
        <v>2</v>
      </c>
      <c r="C3" s="5" t="s">
        <v>3</v>
      </c>
      <c r="D3" s="5" t="s">
        <v>4</v>
      </c>
      <c r="E3" s="5" t="s">
        <v>5</v>
      </c>
      <c r="F3" s="6" t="s">
        <v>10</v>
      </c>
      <c r="G3" s="6" t="s">
        <v>11</v>
      </c>
      <c r="H3" s="5" t="s">
        <v>6</v>
      </c>
      <c r="I3" s="5" t="s">
        <v>7</v>
      </c>
      <c r="J3" s="5" t="s">
        <v>8</v>
      </c>
      <c r="K3" s="13" t="s">
        <v>12</v>
      </c>
      <c r="L3" s="13" t="s">
        <v>13</v>
      </c>
      <c r="M3" s="13" t="s">
        <v>14</v>
      </c>
      <c r="N3" s="13" t="s">
        <v>15</v>
      </c>
      <c r="O3" s="13" t="s">
        <v>9</v>
      </c>
      <c r="P3" s="13" t="s">
        <v>20</v>
      </c>
    </row>
    <row r="4" spans="1:16" x14ac:dyDescent="0.25">
      <c r="A4" s="3" t="s">
        <v>1</v>
      </c>
      <c r="B4" s="4">
        <v>43711</v>
      </c>
      <c r="C4" s="4">
        <v>43769</v>
      </c>
      <c r="D4" s="3">
        <v>75</v>
      </c>
      <c r="E4" s="3">
        <v>39.299999999999997</v>
      </c>
      <c r="F4" s="15">
        <v>0.88329618234023077</v>
      </c>
      <c r="G4" s="7" t="e">
        <f t="shared" ref="G4:G31" ca="1" si="0">H4*L4-D4*EXP(-I4*J4)*N4</f>
        <v>#NUM!</v>
      </c>
      <c r="H4" s="3">
        <v>112</v>
      </c>
      <c r="I4" s="11">
        <v>0.04</v>
      </c>
      <c r="J4" s="12">
        <f ca="1">(C4-TODAY())/365</f>
        <v>-0.74794520547945209</v>
      </c>
      <c r="K4" s="1" t="e">
        <f t="shared" ref="K4:K31" ca="1" si="1">(LN(H4/D4)+(I4+0.5*F4^2)*J4)/(F4*SQRT(J4))</f>
        <v>#NUM!</v>
      </c>
      <c r="L4" s="2" t="e">
        <f t="shared" ref="L4:L31" ca="1" si="2">_xlfn.NORM.S.DIST(K4,TRUE)</f>
        <v>#NUM!</v>
      </c>
      <c r="M4" s="1" t="e">
        <f t="shared" ref="M4:M31" ca="1" si="3">K4-F4*SQRT(J4)</f>
        <v>#NUM!</v>
      </c>
      <c r="N4" s="2" t="e">
        <f t="shared" ref="N4:N31" ca="1" si="4">_xlfn.NORM.S.DIST(M4,TRUE)</f>
        <v>#NUM!</v>
      </c>
      <c r="O4" s="9">
        <f>F4</f>
        <v>0.88329618234023077</v>
      </c>
      <c r="P4" s="14">
        <f>D4/H4</f>
        <v>0.6696428571428571</v>
      </c>
    </row>
    <row r="5" spans="1:16" x14ac:dyDescent="0.25">
      <c r="A5" s="3" t="s">
        <v>1</v>
      </c>
      <c r="B5" s="4">
        <v>43711</v>
      </c>
      <c r="C5" s="4">
        <v>43769</v>
      </c>
      <c r="D5" s="3">
        <v>80</v>
      </c>
      <c r="E5" s="3">
        <v>35</v>
      </c>
      <c r="F5" s="15">
        <v>0.85649410476645582</v>
      </c>
      <c r="G5" s="7" t="e">
        <f t="shared" ca="1" si="0"/>
        <v>#NUM!</v>
      </c>
      <c r="H5" s="3">
        <f>H4</f>
        <v>112</v>
      </c>
      <c r="I5" s="11">
        <f>I4</f>
        <v>0.04</v>
      </c>
      <c r="J5" s="12">
        <f ca="1">J4</f>
        <v>-0.74794520547945209</v>
      </c>
      <c r="K5" s="1" t="e">
        <f t="shared" ca="1" si="1"/>
        <v>#NUM!</v>
      </c>
      <c r="L5" s="2" t="e">
        <f t="shared" ca="1" si="2"/>
        <v>#NUM!</v>
      </c>
      <c r="M5" s="1" t="e">
        <f t="shared" ca="1" si="3"/>
        <v>#NUM!</v>
      </c>
      <c r="N5" s="2" t="e">
        <f t="shared" ca="1" si="4"/>
        <v>#NUM!</v>
      </c>
      <c r="O5" s="9">
        <f t="shared" ref="O5:O23" si="5">F5</f>
        <v>0.85649410476645582</v>
      </c>
      <c r="P5" s="14">
        <f t="shared" ref="P5:P31" si="6">D5/H5</f>
        <v>0.7142857142857143</v>
      </c>
    </row>
    <row r="6" spans="1:16" x14ac:dyDescent="0.25">
      <c r="A6" s="3" t="s">
        <v>1</v>
      </c>
      <c r="B6" s="4">
        <v>43711</v>
      </c>
      <c r="C6" s="4">
        <v>43769</v>
      </c>
      <c r="D6" s="3">
        <v>85</v>
      </c>
      <c r="E6" s="3">
        <v>30.85</v>
      </c>
      <c r="F6" s="15">
        <v>0.82866627860659525</v>
      </c>
      <c r="G6" s="7" t="e">
        <f t="shared" ca="1" si="0"/>
        <v>#NUM!</v>
      </c>
      <c r="H6" s="3">
        <f t="shared" ref="H6:H31" si="7">H5</f>
        <v>112</v>
      </c>
      <c r="I6" s="11">
        <f t="shared" ref="I6:I31" si="8">I5</f>
        <v>0.04</v>
      </c>
      <c r="J6" s="12">
        <f t="shared" ref="J6:J31" ca="1" si="9">J5</f>
        <v>-0.74794520547945209</v>
      </c>
      <c r="K6" s="1" t="e">
        <f t="shared" ca="1" si="1"/>
        <v>#NUM!</v>
      </c>
      <c r="L6" s="2" t="e">
        <f t="shared" ca="1" si="2"/>
        <v>#NUM!</v>
      </c>
      <c r="M6" s="1" t="e">
        <f t="shared" ca="1" si="3"/>
        <v>#NUM!</v>
      </c>
      <c r="N6" s="2" t="e">
        <f t="shared" ca="1" si="4"/>
        <v>#NUM!</v>
      </c>
      <c r="O6" s="9">
        <f t="shared" si="5"/>
        <v>0.82866627860659525</v>
      </c>
      <c r="P6" s="14">
        <f t="shared" si="6"/>
        <v>0.7589285714285714</v>
      </c>
    </row>
    <row r="7" spans="1:16" x14ac:dyDescent="0.25">
      <c r="A7" s="3" t="s">
        <v>1</v>
      </c>
      <c r="B7" s="4">
        <v>43711</v>
      </c>
      <c r="C7" s="4">
        <v>43769</v>
      </c>
      <c r="D7" s="3">
        <v>90</v>
      </c>
      <c r="E7" s="3">
        <v>27.05</v>
      </c>
      <c r="F7" s="15">
        <v>0.81499251705383069</v>
      </c>
      <c r="G7" s="7" t="e">
        <f t="shared" ca="1" si="0"/>
        <v>#NUM!</v>
      </c>
      <c r="H7" s="3">
        <f t="shared" si="7"/>
        <v>112</v>
      </c>
      <c r="I7" s="11">
        <f t="shared" si="8"/>
        <v>0.04</v>
      </c>
      <c r="J7" s="12">
        <f t="shared" ca="1" si="9"/>
        <v>-0.74794520547945209</v>
      </c>
      <c r="K7" s="1" t="e">
        <f t="shared" ca="1" si="1"/>
        <v>#NUM!</v>
      </c>
      <c r="L7" s="2" t="e">
        <f t="shared" ca="1" si="2"/>
        <v>#NUM!</v>
      </c>
      <c r="M7" s="1" t="e">
        <f t="shared" ca="1" si="3"/>
        <v>#NUM!</v>
      </c>
      <c r="N7" s="2" t="e">
        <f t="shared" ca="1" si="4"/>
        <v>#NUM!</v>
      </c>
      <c r="O7" s="9">
        <f t="shared" si="5"/>
        <v>0.81499251705383069</v>
      </c>
      <c r="P7" s="14">
        <f t="shared" si="6"/>
        <v>0.8035714285714286</v>
      </c>
    </row>
    <row r="8" spans="1:16" x14ac:dyDescent="0.25">
      <c r="A8" s="3" t="s">
        <v>1</v>
      </c>
      <c r="B8" s="4">
        <v>43711</v>
      </c>
      <c r="C8" s="4">
        <v>43769</v>
      </c>
      <c r="D8" s="3">
        <v>95</v>
      </c>
      <c r="E8" s="3">
        <v>23.5</v>
      </c>
      <c r="F8" s="15">
        <v>0.80134315578042858</v>
      </c>
      <c r="G8" s="7" t="e">
        <f t="shared" ca="1" si="0"/>
        <v>#NUM!</v>
      </c>
      <c r="H8" s="3">
        <f t="shared" si="7"/>
        <v>112</v>
      </c>
      <c r="I8" s="11">
        <f t="shared" si="8"/>
        <v>0.04</v>
      </c>
      <c r="J8" s="12">
        <f t="shared" ca="1" si="9"/>
        <v>-0.74794520547945209</v>
      </c>
      <c r="K8" s="1" t="e">
        <f t="shared" ca="1" si="1"/>
        <v>#NUM!</v>
      </c>
      <c r="L8" s="2" t="e">
        <f t="shared" ca="1" si="2"/>
        <v>#NUM!</v>
      </c>
      <c r="M8" s="1" t="e">
        <f t="shared" ca="1" si="3"/>
        <v>#NUM!</v>
      </c>
      <c r="N8" s="2" t="e">
        <f t="shared" ca="1" si="4"/>
        <v>#NUM!</v>
      </c>
      <c r="O8" s="9">
        <f t="shared" si="5"/>
        <v>0.80134315578042858</v>
      </c>
      <c r="P8" s="14">
        <f t="shared" si="6"/>
        <v>0.8482142857142857</v>
      </c>
    </row>
    <row r="9" spans="1:16" x14ac:dyDescent="0.25">
      <c r="A9" s="3" t="s">
        <v>1</v>
      </c>
      <c r="B9" s="4">
        <v>43711</v>
      </c>
      <c r="C9" s="4">
        <v>43769</v>
      </c>
      <c r="D9" s="3">
        <v>100</v>
      </c>
      <c r="E9" s="3">
        <v>20.3</v>
      </c>
      <c r="F9" s="15">
        <v>0.79334197318712107</v>
      </c>
      <c r="G9" s="7" t="e">
        <f t="shared" ca="1" si="0"/>
        <v>#NUM!</v>
      </c>
      <c r="H9" s="3">
        <f t="shared" si="7"/>
        <v>112</v>
      </c>
      <c r="I9" s="11">
        <f t="shared" si="8"/>
        <v>0.04</v>
      </c>
      <c r="J9" s="12">
        <f t="shared" ca="1" si="9"/>
        <v>-0.74794520547945209</v>
      </c>
      <c r="K9" s="1" t="e">
        <f t="shared" ca="1" si="1"/>
        <v>#NUM!</v>
      </c>
      <c r="L9" s="2" t="e">
        <f t="shared" ca="1" si="2"/>
        <v>#NUM!</v>
      </c>
      <c r="M9" s="1" t="e">
        <f t="shared" ca="1" si="3"/>
        <v>#NUM!</v>
      </c>
      <c r="N9" s="2" t="e">
        <f t="shared" ca="1" si="4"/>
        <v>#NUM!</v>
      </c>
      <c r="O9" s="9">
        <f t="shared" si="5"/>
        <v>0.79334197318712107</v>
      </c>
      <c r="P9" s="14">
        <f t="shared" si="6"/>
        <v>0.8928571428571429</v>
      </c>
    </row>
    <row r="10" spans="1:16" x14ac:dyDescent="0.25">
      <c r="A10" s="3" t="s">
        <v>1</v>
      </c>
      <c r="B10" s="4">
        <v>43711</v>
      </c>
      <c r="C10" s="4">
        <v>43769</v>
      </c>
      <c r="D10" s="3">
        <v>105</v>
      </c>
      <c r="E10" s="3">
        <v>17.399999999999999</v>
      </c>
      <c r="F10" s="15">
        <v>0.78599779557379845</v>
      </c>
      <c r="G10" s="7" t="e">
        <f t="shared" ca="1" si="0"/>
        <v>#NUM!</v>
      </c>
      <c r="H10" s="3">
        <f t="shared" si="7"/>
        <v>112</v>
      </c>
      <c r="I10" s="11">
        <f t="shared" si="8"/>
        <v>0.04</v>
      </c>
      <c r="J10" s="12">
        <f t="shared" ca="1" si="9"/>
        <v>-0.74794520547945209</v>
      </c>
      <c r="K10" s="1" t="e">
        <f t="shared" ca="1" si="1"/>
        <v>#NUM!</v>
      </c>
      <c r="L10" s="2" t="e">
        <f t="shared" ca="1" si="2"/>
        <v>#NUM!</v>
      </c>
      <c r="M10" s="1" t="e">
        <f t="shared" ca="1" si="3"/>
        <v>#NUM!</v>
      </c>
      <c r="N10" s="2" t="e">
        <f t="shared" ca="1" si="4"/>
        <v>#NUM!</v>
      </c>
      <c r="O10" s="9">
        <f t="shared" si="5"/>
        <v>0.78599779557379845</v>
      </c>
      <c r="P10" s="14">
        <f t="shared" si="6"/>
        <v>0.9375</v>
      </c>
    </row>
    <row r="11" spans="1:16" x14ac:dyDescent="0.25">
      <c r="A11" s="3" t="s">
        <v>1</v>
      </c>
      <c r="B11" s="4">
        <v>43711</v>
      </c>
      <c r="C11" s="4">
        <v>43769</v>
      </c>
      <c r="D11" s="3">
        <v>110</v>
      </c>
      <c r="E11" s="3">
        <v>14.85</v>
      </c>
      <c r="F11" s="15">
        <v>0.78210221632369958</v>
      </c>
      <c r="G11" s="7" t="e">
        <f t="shared" ca="1" si="0"/>
        <v>#NUM!</v>
      </c>
      <c r="H11" s="3">
        <f t="shared" si="7"/>
        <v>112</v>
      </c>
      <c r="I11" s="11">
        <f t="shared" si="8"/>
        <v>0.04</v>
      </c>
      <c r="J11" s="12">
        <f t="shared" ca="1" si="9"/>
        <v>-0.74794520547945209</v>
      </c>
      <c r="K11" s="1" t="e">
        <f t="shared" ca="1" si="1"/>
        <v>#NUM!</v>
      </c>
      <c r="L11" s="2" t="e">
        <f t="shared" ca="1" si="2"/>
        <v>#NUM!</v>
      </c>
      <c r="M11" s="1" t="e">
        <f t="shared" ca="1" si="3"/>
        <v>#NUM!</v>
      </c>
      <c r="N11" s="2" t="e">
        <f t="shared" ca="1" si="4"/>
        <v>#NUM!</v>
      </c>
      <c r="O11" s="9">
        <f t="shared" si="5"/>
        <v>0.78210221632369958</v>
      </c>
      <c r="P11" s="14">
        <f t="shared" si="6"/>
        <v>0.9821428571428571</v>
      </c>
    </row>
    <row r="12" spans="1:16" x14ac:dyDescent="0.25">
      <c r="A12" s="3" t="s">
        <v>1</v>
      </c>
      <c r="B12" s="4">
        <v>43711</v>
      </c>
      <c r="C12" s="4">
        <v>43769</v>
      </c>
      <c r="D12" s="3">
        <v>115</v>
      </c>
      <c r="E12" s="3">
        <v>12.6</v>
      </c>
      <c r="F12" s="15">
        <v>0.77887575131795073</v>
      </c>
      <c r="G12" s="7" t="e">
        <f t="shared" ca="1" si="0"/>
        <v>#NUM!</v>
      </c>
      <c r="H12" s="3">
        <f t="shared" si="7"/>
        <v>112</v>
      </c>
      <c r="I12" s="11">
        <f t="shared" si="8"/>
        <v>0.04</v>
      </c>
      <c r="J12" s="12">
        <f t="shared" ca="1" si="9"/>
        <v>-0.74794520547945209</v>
      </c>
      <c r="K12" s="1" t="e">
        <f t="shared" ca="1" si="1"/>
        <v>#NUM!</v>
      </c>
      <c r="L12" s="2" t="e">
        <f t="shared" ca="1" si="2"/>
        <v>#NUM!</v>
      </c>
      <c r="M12" s="1" t="e">
        <f t="shared" ca="1" si="3"/>
        <v>#NUM!</v>
      </c>
      <c r="N12" s="2" t="e">
        <f t="shared" ca="1" si="4"/>
        <v>#NUM!</v>
      </c>
      <c r="O12" s="9">
        <f t="shared" si="5"/>
        <v>0.77887575131795073</v>
      </c>
      <c r="P12" s="14">
        <f t="shared" si="6"/>
        <v>1.0267857142857142</v>
      </c>
    </row>
    <row r="13" spans="1:16" x14ac:dyDescent="0.25">
      <c r="A13" s="3" t="s">
        <v>1</v>
      </c>
      <c r="B13" s="4">
        <v>43711</v>
      </c>
      <c r="C13" s="4">
        <v>43769</v>
      </c>
      <c r="D13" s="3">
        <v>125</v>
      </c>
      <c r="E13" s="3">
        <v>8.9</v>
      </c>
      <c r="F13" s="15">
        <v>0.77223257745636575</v>
      </c>
      <c r="G13" s="7" t="e">
        <f t="shared" ca="1" si="0"/>
        <v>#NUM!</v>
      </c>
      <c r="H13" s="3">
        <f t="shared" si="7"/>
        <v>112</v>
      </c>
      <c r="I13" s="11">
        <f t="shared" si="8"/>
        <v>0.04</v>
      </c>
      <c r="J13" s="12">
        <f t="shared" ca="1" si="9"/>
        <v>-0.74794520547945209</v>
      </c>
      <c r="K13" s="1" t="e">
        <f t="shared" ca="1" si="1"/>
        <v>#NUM!</v>
      </c>
      <c r="L13" s="2" t="e">
        <f t="shared" ca="1" si="2"/>
        <v>#NUM!</v>
      </c>
      <c r="M13" s="1" t="e">
        <f t="shared" ca="1" si="3"/>
        <v>#NUM!</v>
      </c>
      <c r="N13" s="2" t="e">
        <f t="shared" ca="1" si="4"/>
        <v>#NUM!</v>
      </c>
      <c r="O13" s="9">
        <f t="shared" si="5"/>
        <v>0.77223257745636575</v>
      </c>
      <c r="P13" s="14">
        <f t="shared" si="6"/>
        <v>1.1160714285714286</v>
      </c>
    </row>
    <row r="14" spans="1:16" x14ac:dyDescent="0.25">
      <c r="A14" s="3" t="s">
        <v>1</v>
      </c>
      <c r="B14" s="4">
        <v>43711</v>
      </c>
      <c r="C14" s="4">
        <v>43769</v>
      </c>
      <c r="D14" s="3">
        <v>130</v>
      </c>
      <c r="E14" s="3">
        <v>7.45</v>
      </c>
      <c r="F14" s="15">
        <v>0.7711068477021632</v>
      </c>
      <c r="G14" s="7" t="e">
        <f t="shared" ca="1" si="0"/>
        <v>#NUM!</v>
      </c>
      <c r="H14" s="3">
        <f t="shared" si="7"/>
        <v>112</v>
      </c>
      <c r="I14" s="11">
        <f t="shared" si="8"/>
        <v>0.04</v>
      </c>
      <c r="J14" s="12">
        <f t="shared" ca="1" si="9"/>
        <v>-0.74794520547945209</v>
      </c>
      <c r="K14" s="1" t="e">
        <f t="shared" ca="1" si="1"/>
        <v>#NUM!</v>
      </c>
      <c r="L14" s="2" t="e">
        <f t="shared" ca="1" si="2"/>
        <v>#NUM!</v>
      </c>
      <c r="M14" s="1" t="e">
        <f t="shared" ca="1" si="3"/>
        <v>#NUM!</v>
      </c>
      <c r="N14" s="2" t="e">
        <f t="shared" ca="1" si="4"/>
        <v>#NUM!</v>
      </c>
      <c r="O14" s="9">
        <f t="shared" si="5"/>
        <v>0.7711068477021632</v>
      </c>
      <c r="P14" s="14">
        <f t="shared" si="6"/>
        <v>1.1607142857142858</v>
      </c>
    </row>
    <row r="15" spans="1:16" x14ac:dyDescent="0.25">
      <c r="A15" s="3" t="s">
        <v>1</v>
      </c>
      <c r="B15" s="4">
        <v>43711</v>
      </c>
      <c r="C15" s="4">
        <v>43769</v>
      </c>
      <c r="D15" s="3">
        <v>135</v>
      </c>
      <c r="E15" s="3">
        <v>6.2</v>
      </c>
      <c r="F15" s="15">
        <v>0.7694255925492729</v>
      </c>
      <c r="G15" s="7" t="e">
        <f t="shared" ca="1" si="0"/>
        <v>#NUM!</v>
      </c>
      <c r="H15" s="3">
        <f t="shared" si="7"/>
        <v>112</v>
      </c>
      <c r="I15" s="11">
        <f t="shared" si="8"/>
        <v>0.04</v>
      </c>
      <c r="J15" s="12">
        <f t="shared" ca="1" si="9"/>
        <v>-0.74794520547945209</v>
      </c>
      <c r="K15" s="1" t="e">
        <f t="shared" ca="1" si="1"/>
        <v>#NUM!</v>
      </c>
      <c r="L15" s="2" t="e">
        <f t="shared" ca="1" si="2"/>
        <v>#NUM!</v>
      </c>
      <c r="M15" s="1" t="e">
        <f t="shared" ca="1" si="3"/>
        <v>#NUM!</v>
      </c>
      <c r="N15" s="2" t="e">
        <f t="shared" ca="1" si="4"/>
        <v>#NUM!</v>
      </c>
      <c r="O15" s="9">
        <f t="shared" si="5"/>
        <v>0.7694255925492729</v>
      </c>
      <c r="P15" s="14">
        <f t="shared" si="6"/>
        <v>1.2053571428571428</v>
      </c>
    </row>
    <row r="16" spans="1:16" x14ac:dyDescent="0.25">
      <c r="A16" s="3" t="s">
        <v>1</v>
      </c>
      <c r="B16" s="4">
        <v>43711</v>
      </c>
      <c r="C16" s="4">
        <v>43769</v>
      </c>
      <c r="D16" s="3">
        <v>140</v>
      </c>
      <c r="E16" s="3">
        <v>5.15</v>
      </c>
      <c r="F16" s="15">
        <v>0.76862461699560714</v>
      </c>
      <c r="G16" s="7" t="e">
        <f t="shared" ca="1" si="0"/>
        <v>#NUM!</v>
      </c>
      <c r="H16" s="3">
        <f t="shared" si="7"/>
        <v>112</v>
      </c>
      <c r="I16" s="11">
        <f t="shared" si="8"/>
        <v>0.04</v>
      </c>
      <c r="J16" s="12">
        <f t="shared" ca="1" si="9"/>
        <v>-0.74794520547945209</v>
      </c>
      <c r="K16" s="1" t="e">
        <f t="shared" ca="1" si="1"/>
        <v>#NUM!</v>
      </c>
      <c r="L16" s="2" t="e">
        <f t="shared" ca="1" si="2"/>
        <v>#NUM!</v>
      </c>
      <c r="M16" s="1" t="e">
        <f t="shared" ca="1" si="3"/>
        <v>#NUM!</v>
      </c>
      <c r="N16" s="2" t="e">
        <f t="shared" ca="1" si="4"/>
        <v>#NUM!</v>
      </c>
      <c r="O16" s="9">
        <f t="shared" si="5"/>
        <v>0.76862461699560714</v>
      </c>
      <c r="P16" s="14">
        <f t="shared" si="6"/>
        <v>1.25</v>
      </c>
    </row>
    <row r="17" spans="1:16" x14ac:dyDescent="0.25">
      <c r="A17" s="3" t="s">
        <v>1</v>
      </c>
      <c r="B17" s="4">
        <v>43711</v>
      </c>
      <c r="C17" s="4">
        <v>43769</v>
      </c>
      <c r="D17" s="3">
        <v>145</v>
      </c>
      <c r="E17" s="3">
        <v>4.25</v>
      </c>
      <c r="F17" s="15">
        <v>0.76690972786758471</v>
      </c>
      <c r="G17" s="7" t="e">
        <f t="shared" ca="1" si="0"/>
        <v>#NUM!</v>
      </c>
      <c r="H17" s="3">
        <f t="shared" si="7"/>
        <v>112</v>
      </c>
      <c r="I17" s="11">
        <f t="shared" si="8"/>
        <v>0.04</v>
      </c>
      <c r="J17" s="12">
        <f t="shared" ca="1" si="9"/>
        <v>-0.74794520547945209</v>
      </c>
      <c r="K17" s="1" t="e">
        <f t="shared" ca="1" si="1"/>
        <v>#NUM!</v>
      </c>
      <c r="L17" s="2" t="e">
        <f t="shared" ca="1" si="2"/>
        <v>#NUM!</v>
      </c>
      <c r="M17" s="1" t="e">
        <f t="shared" ca="1" si="3"/>
        <v>#NUM!</v>
      </c>
      <c r="N17" s="2" t="e">
        <f t="shared" ca="1" si="4"/>
        <v>#NUM!</v>
      </c>
      <c r="O17" s="9">
        <f t="shared" si="5"/>
        <v>0.76690972786758471</v>
      </c>
      <c r="P17" s="14">
        <f t="shared" si="6"/>
        <v>1.2946428571428572</v>
      </c>
    </row>
    <row r="18" spans="1:16" x14ac:dyDescent="0.25">
      <c r="A18" s="3" t="s">
        <v>1</v>
      </c>
      <c r="B18" s="4">
        <v>43711</v>
      </c>
      <c r="C18" s="4">
        <v>43769</v>
      </c>
      <c r="D18" s="3">
        <v>150</v>
      </c>
      <c r="E18" s="3">
        <v>3.5</v>
      </c>
      <c r="F18" s="15">
        <v>0.76571614763366791</v>
      </c>
      <c r="G18" s="7" t="e">
        <f t="shared" ca="1" si="0"/>
        <v>#NUM!</v>
      </c>
      <c r="H18" s="3">
        <f t="shared" si="7"/>
        <v>112</v>
      </c>
      <c r="I18" s="11">
        <f t="shared" si="8"/>
        <v>0.04</v>
      </c>
      <c r="J18" s="12">
        <f t="shared" ca="1" si="9"/>
        <v>-0.74794520547945209</v>
      </c>
      <c r="K18" s="1" t="e">
        <f t="shared" ca="1" si="1"/>
        <v>#NUM!</v>
      </c>
      <c r="L18" s="2" t="e">
        <f t="shared" ca="1" si="2"/>
        <v>#NUM!</v>
      </c>
      <c r="M18" s="1" t="e">
        <f t="shared" ca="1" si="3"/>
        <v>#NUM!</v>
      </c>
      <c r="N18" s="2" t="e">
        <f t="shared" ca="1" si="4"/>
        <v>#NUM!</v>
      </c>
      <c r="O18" s="9">
        <f t="shared" si="5"/>
        <v>0.76571614763366791</v>
      </c>
      <c r="P18" s="14">
        <f t="shared" si="6"/>
        <v>1.3392857142857142</v>
      </c>
    </row>
    <row r="19" spans="1:16" x14ac:dyDescent="0.25">
      <c r="A19" s="3" t="s">
        <v>1</v>
      </c>
      <c r="B19" s="4">
        <v>43711</v>
      </c>
      <c r="C19" s="4">
        <v>43769</v>
      </c>
      <c r="D19" s="3">
        <v>155</v>
      </c>
      <c r="E19" s="3">
        <v>2.85</v>
      </c>
      <c r="F19" s="15">
        <v>0.76255012099857855</v>
      </c>
      <c r="G19" s="7" t="e">
        <f t="shared" ca="1" si="0"/>
        <v>#NUM!</v>
      </c>
      <c r="H19" s="3">
        <f t="shared" si="7"/>
        <v>112</v>
      </c>
      <c r="I19" s="11">
        <f t="shared" si="8"/>
        <v>0.04</v>
      </c>
      <c r="J19" s="12">
        <f t="shared" ca="1" si="9"/>
        <v>-0.74794520547945209</v>
      </c>
      <c r="K19" s="1" t="e">
        <f t="shared" ca="1" si="1"/>
        <v>#NUM!</v>
      </c>
      <c r="L19" s="2" t="e">
        <f t="shared" ca="1" si="2"/>
        <v>#NUM!</v>
      </c>
      <c r="M19" s="1" t="e">
        <f t="shared" ca="1" si="3"/>
        <v>#NUM!</v>
      </c>
      <c r="N19" s="2" t="e">
        <f t="shared" ca="1" si="4"/>
        <v>#NUM!</v>
      </c>
      <c r="O19" s="9">
        <f t="shared" si="5"/>
        <v>0.76255012099857855</v>
      </c>
      <c r="P19" s="14">
        <f t="shared" si="6"/>
        <v>1.3839285714285714</v>
      </c>
    </row>
    <row r="20" spans="1:16" x14ac:dyDescent="0.25">
      <c r="A20" s="3" t="s">
        <v>1</v>
      </c>
      <c r="B20" s="4">
        <v>43711</v>
      </c>
      <c r="C20" s="4">
        <v>43769</v>
      </c>
      <c r="D20" s="3">
        <v>160</v>
      </c>
      <c r="E20" s="3">
        <v>2.35</v>
      </c>
      <c r="F20" s="15">
        <v>0.76328270648588969</v>
      </c>
      <c r="G20" s="7" t="e">
        <f t="shared" ca="1" si="0"/>
        <v>#NUM!</v>
      </c>
      <c r="H20" s="3">
        <f t="shared" si="7"/>
        <v>112</v>
      </c>
      <c r="I20" s="11">
        <f t="shared" si="8"/>
        <v>0.04</v>
      </c>
      <c r="J20" s="12">
        <f t="shared" ca="1" si="9"/>
        <v>-0.74794520547945209</v>
      </c>
      <c r="K20" s="1" t="e">
        <f t="shared" ca="1" si="1"/>
        <v>#NUM!</v>
      </c>
      <c r="L20" s="2" t="e">
        <f t="shared" ca="1" si="2"/>
        <v>#NUM!</v>
      </c>
      <c r="M20" s="1" t="e">
        <f t="shared" ca="1" si="3"/>
        <v>#NUM!</v>
      </c>
      <c r="N20" s="2" t="e">
        <f t="shared" ca="1" si="4"/>
        <v>#NUM!</v>
      </c>
      <c r="O20" s="9">
        <f t="shared" si="5"/>
        <v>0.76328270648588969</v>
      </c>
      <c r="P20" s="14">
        <f t="shared" si="6"/>
        <v>1.4285714285714286</v>
      </c>
    </row>
    <row r="21" spans="1:16" x14ac:dyDescent="0.25">
      <c r="A21" s="3" t="s">
        <v>1</v>
      </c>
      <c r="B21" s="4">
        <v>43711</v>
      </c>
      <c r="C21" s="4">
        <v>43769</v>
      </c>
      <c r="D21" s="3">
        <v>165</v>
      </c>
      <c r="E21" s="3">
        <v>1.95</v>
      </c>
      <c r="F21" s="15">
        <v>0.76561636329354377</v>
      </c>
      <c r="G21" s="7" t="e">
        <f t="shared" ca="1" si="0"/>
        <v>#NUM!</v>
      </c>
      <c r="H21" s="3">
        <f t="shared" si="7"/>
        <v>112</v>
      </c>
      <c r="I21" s="11">
        <f t="shared" si="8"/>
        <v>0.04</v>
      </c>
      <c r="J21" s="12">
        <f t="shared" ca="1" si="9"/>
        <v>-0.74794520547945209</v>
      </c>
      <c r="K21" s="1" t="e">
        <f t="shared" ca="1" si="1"/>
        <v>#NUM!</v>
      </c>
      <c r="L21" s="2" t="e">
        <f t="shared" ca="1" si="2"/>
        <v>#NUM!</v>
      </c>
      <c r="M21" s="1" t="e">
        <f t="shared" ca="1" si="3"/>
        <v>#NUM!</v>
      </c>
      <c r="N21" s="2" t="e">
        <f t="shared" ca="1" si="4"/>
        <v>#NUM!</v>
      </c>
      <c r="O21" s="9">
        <f t="shared" si="5"/>
        <v>0.76561636329354377</v>
      </c>
      <c r="P21" s="14">
        <f t="shared" si="6"/>
        <v>1.4732142857142858</v>
      </c>
    </row>
    <row r="22" spans="1:16" x14ac:dyDescent="0.25">
      <c r="A22" s="3" t="s">
        <v>1</v>
      </c>
      <c r="B22" s="4">
        <v>43711</v>
      </c>
      <c r="C22" s="4">
        <v>43769</v>
      </c>
      <c r="D22" s="3">
        <v>170</v>
      </c>
      <c r="E22" s="3">
        <v>1.6</v>
      </c>
      <c r="F22" s="15">
        <v>0.7657603631272355</v>
      </c>
      <c r="G22" s="7" t="e">
        <f t="shared" ca="1" si="0"/>
        <v>#NUM!</v>
      </c>
      <c r="H22" s="3">
        <f t="shared" si="7"/>
        <v>112</v>
      </c>
      <c r="I22" s="11">
        <f t="shared" si="8"/>
        <v>0.04</v>
      </c>
      <c r="J22" s="12">
        <f t="shared" ca="1" si="9"/>
        <v>-0.74794520547945209</v>
      </c>
      <c r="K22" s="1" t="e">
        <f t="shared" ca="1" si="1"/>
        <v>#NUM!</v>
      </c>
      <c r="L22" s="2" t="e">
        <f t="shared" ca="1" si="2"/>
        <v>#NUM!</v>
      </c>
      <c r="M22" s="1" t="e">
        <f t="shared" ca="1" si="3"/>
        <v>#NUM!</v>
      </c>
      <c r="N22" s="2" t="e">
        <f t="shared" ca="1" si="4"/>
        <v>#NUM!</v>
      </c>
      <c r="O22" s="9">
        <f t="shared" si="5"/>
        <v>0.7657603631272355</v>
      </c>
      <c r="P22" s="14">
        <f t="shared" si="6"/>
        <v>1.5178571428571428</v>
      </c>
    </row>
    <row r="23" spans="1:16" x14ac:dyDescent="0.25">
      <c r="A23" s="3" t="s">
        <v>1</v>
      </c>
      <c r="B23" s="4">
        <v>43711</v>
      </c>
      <c r="C23" s="4">
        <v>43769</v>
      </c>
      <c r="D23" s="3">
        <v>175</v>
      </c>
      <c r="E23" s="3">
        <v>1.3</v>
      </c>
      <c r="F23" s="15">
        <v>0.76440842583031599</v>
      </c>
      <c r="G23" s="7" t="e">
        <f t="shared" ca="1" si="0"/>
        <v>#NUM!</v>
      </c>
      <c r="H23" s="3">
        <f t="shared" si="7"/>
        <v>112</v>
      </c>
      <c r="I23" s="11">
        <f t="shared" si="8"/>
        <v>0.04</v>
      </c>
      <c r="J23" s="12">
        <f t="shared" ca="1" si="9"/>
        <v>-0.74794520547945209</v>
      </c>
      <c r="K23" s="1" t="e">
        <f t="shared" ca="1" si="1"/>
        <v>#NUM!</v>
      </c>
      <c r="L23" s="2" t="e">
        <f t="shared" ca="1" si="2"/>
        <v>#NUM!</v>
      </c>
      <c r="M23" s="1" t="e">
        <f t="shared" ca="1" si="3"/>
        <v>#NUM!</v>
      </c>
      <c r="N23" s="2" t="e">
        <f t="shared" ca="1" si="4"/>
        <v>#NUM!</v>
      </c>
      <c r="O23" s="9">
        <f t="shared" si="5"/>
        <v>0.76440842583031599</v>
      </c>
      <c r="P23" s="14">
        <f t="shared" si="6"/>
        <v>1.5625</v>
      </c>
    </row>
    <row r="24" spans="1:16" x14ac:dyDescent="0.25">
      <c r="A24" s="3" t="s">
        <v>1</v>
      </c>
      <c r="B24" s="4">
        <v>43711</v>
      </c>
      <c r="C24" s="4">
        <v>43769</v>
      </c>
      <c r="D24" s="3">
        <v>180</v>
      </c>
      <c r="E24" s="3">
        <v>1.05</v>
      </c>
      <c r="F24" s="15">
        <v>0.76249837859130221</v>
      </c>
      <c r="G24" s="7" t="e">
        <f t="shared" ca="1" si="0"/>
        <v>#NUM!</v>
      </c>
      <c r="H24" s="3">
        <f t="shared" si="7"/>
        <v>112</v>
      </c>
      <c r="I24" s="11">
        <f t="shared" si="8"/>
        <v>0.04</v>
      </c>
      <c r="J24" s="12">
        <f t="shared" ca="1" si="9"/>
        <v>-0.74794520547945209</v>
      </c>
      <c r="K24" s="1" t="e">
        <f t="shared" ca="1" si="1"/>
        <v>#NUM!</v>
      </c>
      <c r="L24" s="2" t="e">
        <f t="shared" ca="1" si="2"/>
        <v>#NUM!</v>
      </c>
      <c r="M24" s="1" t="e">
        <f t="shared" ca="1" si="3"/>
        <v>#NUM!</v>
      </c>
      <c r="N24" s="2" t="e">
        <f t="shared" ca="1" si="4"/>
        <v>#NUM!</v>
      </c>
      <c r="O24" s="9">
        <f>O10</f>
        <v>0.78599779557379845</v>
      </c>
      <c r="P24" s="14">
        <f t="shared" si="6"/>
        <v>1.6071428571428572</v>
      </c>
    </row>
    <row r="25" spans="1:16" x14ac:dyDescent="0.25">
      <c r="A25" s="3" t="s">
        <v>1</v>
      </c>
      <c r="B25" s="4">
        <v>43711</v>
      </c>
      <c r="C25" s="4">
        <v>43769</v>
      </c>
      <c r="D25" s="3">
        <v>185</v>
      </c>
      <c r="E25" s="3">
        <v>0.85</v>
      </c>
      <c r="F25" s="15">
        <v>0.76137434627939082</v>
      </c>
      <c r="G25" s="7" t="e">
        <f t="shared" ca="1" si="0"/>
        <v>#NUM!</v>
      </c>
      <c r="H25" s="3">
        <f t="shared" si="7"/>
        <v>112</v>
      </c>
      <c r="I25" s="11">
        <f t="shared" si="8"/>
        <v>0.04</v>
      </c>
      <c r="J25" s="12">
        <f t="shared" ca="1" si="9"/>
        <v>-0.74794520547945209</v>
      </c>
      <c r="K25" s="1" t="e">
        <f t="shared" ca="1" si="1"/>
        <v>#NUM!</v>
      </c>
      <c r="L25" s="2" t="e">
        <f t="shared" ca="1" si="2"/>
        <v>#NUM!</v>
      </c>
      <c r="M25" s="1" t="e">
        <f t="shared" ca="1" si="3"/>
        <v>#NUM!</v>
      </c>
      <c r="N25" s="2" t="e">
        <f t="shared" ca="1" si="4"/>
        <v>#NUM!</v>
      </c>
      <c r="O25" s="9">
        <f>O12</f>
        <v>0.77887575131795073</v>
      </c>
      <c r="P25" s="14">
        <f t="shared" si="6"/>
        <v>1.6517857142857142</v>
      </c>
    </row>
    <row r="26" spans="1:16" x14ac:dyDescent="0.25">
      <c r="A26" s="3" t="s">
        <v>1</v>
      </c>
      <c r="B26" s="4">
        <v>43711</v>
      </c>
      <c r="C26" s="4">
        <v>43769</v>
      </c>
      <c r="D26" s="3">
        <v>190</v>
      </c>
      <c r="E26" s="3">
        <v>0.7</v>
      </c>
      <c r="F26" s="15">
        <v>0.7629687673200809</v>
      </c>
      <c r="G26" s="7" t="e">
        <f t="shared" ca="1" si="0"/>
        <v>#NUM!</v>
      </c>
      <c r="H26" s="3">
        <f t="shared" si="7"/>
        <v>112</v>
      </c>
      <c r="I26" s="11">
        <f t="shared" si="8"/>
        <v>0.04</v>
      </c>
      <c r="J26" s="12">
        <f t="shared" ca="1" si="9"/>
        <v>-0.74794520547945209</v>
      </c>
      <c r="K26" s="1" t="e">
        <f t="shared" ca="1" si="1"/>
        <v>#NUM!</v>
      </c>
      <c r="L26" s="2" t="e">
        <f t="shared" ca="1" si="2"/>
        <v>#NUM!</v>
      </c>
      <c r="M26" s="1" t="e">
        <f t="shared" ca="1" si="3"/>
        <v>#NUM!</v>
      </c>
      <c r="N26" s="2" t="e">
        <f t="shared" ca="1" si="4"/>
        <v>#NUM!</v>
      </c>
      <c r="O26" s="9">
        <f>O9</f>
        <v>0.79334197318712107</v>
      </c>
      <c r="P26" s="14">
        <f t="shared" si="6"/>
        <v>1.6964285714285714</v>
      </c>
    </row>
    <row r="27" spans="1:16" x14ac:dyDescent="0.25">
      <c r="A27" s="3" t="s">
        <v>1</v>
      </c>
      <c r="B27" s="4">
        <v>43711</v>
      </c>
      <c r="C27" s="4">
        <v>43769</v>
      </c>
      <c r="D27" s="3">
        <v>195</v>
      </c>
      <c r="E27" s="3">
        <v>0.55000000000000004</v>
      </c>
      <c r="F27" s="15">
        <v>0.75826264162305823</v>
      </c>
      <c r="G27" s="7" t="e">
        <f t="shared" ca="1" si="0"/>
        <v>#NUM!</v>
      </c>
      <c r="H27" s="3">
        <f t="shared" si="7"/>
        <v>112</v>
      </c>
      <c r="I27" s="11">
        <f t="shared" si="8"/>
        <v>0.04</v>
      </c>
      <c r="J27" s="12">
        <f t="shared" ca="1" si="9"/>
        <v>-0.74794520547945209</v>
      </c>
      <c r="K27" s="1" t="e">
        <f t="shared" ca="1" si="1"/>
        <v>#NUM!</v>
      </c>
      <c r="L27" s="2" t="e">
        <f t="shared" ca="1" si="2"/>
        <v>#NUM!</v>
      </c>
      <c r="M27" s="1" t="e">
        <f t="shared" ca="1" si="3"/>
        <v>#NUM!</v>
      </c>
      <c r="N27" s="2" t="e">
        <f t="shared" ca="1" si="4"/>
        <v>#NUM!</v>
      </c>
      <c r="O27" s="9">
        <f>O8</f>
        <v>0.80134315578042858</v>
      </c>
      <c r="P27" s="14">
        <f t="shared" si="6"/>
        <v>1.7410714285714286</v>
      </c>
    </row>
    <row r="28" spans="1:16" x14ac:dyDescent="0.25">
      <c r="A28" s="3" t="s">
        <v>1</v>
      </c>
      <c r="B28" s="4">
        <v>43711</v>
      </c>
      <c r="C28" s="4">
        <v>43769</v>
      </c>
      <c r="D28" s="3">
        <v>200</v>
      </c>
      <c r="E28" s="3">
        <v>0.45</v>
      </c>
      <c r="F28" s="15">
        <v>0.7592273813103545</v>
      </c>
      <c r="G28" s="7" t="e">
        <f t="shared" ca="1" si="0"/>
        <v>#NUM!</v>
      </c>
      <c r="H28" s="3">
        <f t="shared" si="7"/>
        <v>112</v>
      </c>
      <c r="I28" s="11">
        <f t="shared" si="8"/>
        <v>0.04</v>
      </c>
      <c r="J28" s="12">
        <f t="shared" ca="1" si="9"/>
        <v>-0.74794520547945209</v>
      </c>
      <c r="K28" s="1" t="e">
        <f t="shared" ca="1" si="1"/>
        <v>#NUM!</v>
      </c>
      <c r="L28" s="2" t="e">
        <f t="shared" ca="1" si="2"/>
        <v>#NUM!</v>
      </c>
      <c r="M28" s="1" t="e">
        <f t="shared" ca="1" si="3"/>
        <v>#NUM!</v>
      </c>
      <c r="N28" s="2" t="e">
        <f t="shared" ca="1" si="4"/>
        <v>#NUM!</v>
      </c>
      <c r="O28" s="9">
        <f>O7</f>
        <v>0.81499251705383069</v>
      </c>
      <c r="P28" s="14">
        <f t="shared" si="6"/>
        <v>1.7857142857142858</v>
      </c>
    </row>
    <row r="29" spans="1:16" x14ac:dyDescent="0.25">
      <c r="A29" s="3" t="s">
        <v>1</v>
      </c>
      <c r="B29" s="4">
        <v>43711</v>
      </c>
      <c r="C29" s="4">
        <v>43769</v>
      </c>
      <c r="D29" s="3">
        <v>205</v>
      </c>
      <c r="E29" s="3">
        <v>0.4</v>
      </c>
      <c r="F29" s="15">
        <v>0.77002061795393451</v>
      </c>
      <c r="G29" s="7" t="e">
        <f t="shared" ca="1" si="0"/>
        <v>#NUM!</v>
      </c>
      <c r="H29" s="3">
        <f t="shared" si="7"/>
        <v>112</v>
      </c>
      <c r="I29" s="11">
        <f t="shared" si="8"/>
        <v>0.04</v>
      </c>
      <c r="J29" s="12">
        <f t="shared" ca="1" si="9"/>
        <v>-0.74794520547945209</v>
      </c>
      <c r="K29" s="1" t="e">
        <f t="shared" ca="1" si="1"/>
        <v>#NUM!</v>
      </c>
      <c r="L29" s="2" t="e">
        <f t="shared" ca="1" si="2"/>
        <v>#NUM!</v>
      </c>
      <c r="M29" s="1" t="e">
        <f t="shared" ca="1" si="3"/>
        <v>#NUM!</v>
      </c>
      <c r="N29" s="2" t="e">
        <f t="shared" ca="1" si="4"/>
        <v>#NUM!</v>
      </c>
      <c r="O29" s="9">
        <f>O6</f>
        <v>0.82866627860659525</v>
      </c>
      <c r="P29" s="14">
        <f t="shared" si="6"/>
        <v>1.8303571428571428</v>
      </c>
    </row>
    <row r="30" spans="1:16" x14ac:dyDescent="0.25">
      <c r="A30" s="3" t="s">
        <v>1</v>
      </c>
      <c r="B30" s="4">
        <v>43711</v>
      </c>
      <c r="C30" s="4">
        <v>43769</v>
      </c>
      <c r="D30" s="3">
        <v>210</v>
      </c>
      <c r="E30" s="3">
        <v>0.3</v>
      </c>
      <c r="F30" s="15">
        <v>0.76058379544018462</v>
      </c>
      <c r="G30" s="7" t="e">
        <f t="shared" ca="1" si="0"/>
        <v>#NUM!</v>
      </c>
      <c r="H30" s="3">
        <f t="shared" si="7"/>
        <v>112</v>
      </c>
      <c r="I30" s="11">
        <f t="shared" si="8"/>
        <v>0.04</v>
      </c>
      <c r="J30" s="12">
        <f t="shared" ca="1" si="9"/>
        <v>-0.74794520547945209</v>
      </c>
      <c r="K30" s="1" t="e">
        <f t="shared" ca="1" si="1"/>
        <v>#NUM!</v>
      </c>
      <c r="L30" s="2" t="e">
        <f t="shared" ca="1" si="2"/>
        <v>#NUM!</v>
      </c>
      <c r="M30" s="1" t="e">
        <f t="shared" ca="1" si="3"/>
        <v>#NUM!</v>
      </c>
      <c r="N30" s="2" t="e">
        <f t="shared" ca="1" si="4"/>
        <v>#NUM!</v>
      </c>
      <c r="O30" s="9">
        <f>O5</f>
        <v>0.85649410476645582</v>
      </c>
      <c r="P30" s="14">
        <f t="shared" si="6"/>
        <v>1.875</v>
      </c>
    </row>
    <row r="31" spans="1:16" x14ac:dyDescent="0.25">
      <c r="A31" s="3" t="s">
        <v>1</v>
      </c>
      <c r="B31" s="4">
        <v>43711</v>
      </c>
      <c r="C31" s="4">
        <v>43769</v>
      </c>
      <c r="D31" s="3">
        <v>215</v>
      </c>
      <c r="E31" s="3">
        <v>0.25</v>
      </c>
      <c r="F31" s="15">
        <v>0.76336821787908382</v>
      </c>
      <c r="G31" s="7" t="e">
        <f t="shared" ca="1" si="0"/>
        <v>#NUM!</v>
      </c>
      <c r="H31" s="3">
        <f t="shared" si="7"/>
        <v>112</v>
      </c>
      <c r="I31" s="11">
        <f t="shared" si="8"/>
        <v>0.04</v>
      </c>
      <c r="J31" s="12">
        <f t="shared" ca="1" si="9"/>
        <v>-0.74794520547945209</v>
      </c>
      <c r="K31" s="1" t="e">
        <f t="shared" ca="1" si="1"/>
        <v>#NUM!</v>
      </c>
      <c r="L31" s="2" t="e">
        <f t="shared" ca="1" si="2"/>
        <v>#NUM!</v>
      </c>
      <c r="M31" s="1" t="e">
        <f t="shared" ca="1" si="3"/>
        <v>#NUM!</v>
      </c>
      <c r="N31" s="2" t="e">
        <f t="shared" ca="1" si="4"/>
        <v>#NUM!</v>
      </c>
      <c r="O31" s="9">
        <f>O4</f>
        <v>0.88329618234023077</v>
      </c>
      <c r="P31" s="14">
        <f t="shared" si="6"/>
        <v>1.9196428571428572</v>
      </c>
    </row>
    <row r="33" spans="1:1" x14ac:dyDescent="0.25">
      <c r="A33" s="10" t="s">
        <v>18</v>
      </c>
    </row>
  </sheetData>
  <mergeCells count="4">
    <mergeCell ref="A2:E2"/>
    <mergeCell ref="K2:N2"/>
    <mergeCell ref="H2:J2"/>
    <mergeCell ref="F2:G2"/>
  </mergeCells>
  <hyperlinks>
    <hyperlink ref="A33" r:id="rId1" xr:uid="{5E07FFB2-DC2F-4427-9EFE-BCCC9413EC57}"/>
    <hyperlink ref="D1" r:id="rId2" xr:uid="{A853D199-6D03-4166-892E-52723D35121D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Volatility Smile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Namrata</dc:creator>
  <cp:lastModifiedBy>Lorenzo Castagno</cp:lastModifiedBy>
  <dcterms:created xsi:type="dcterms:W3CDTF">2019-09-04T11:17:50Z</dcterms:created>
  <dcterms:modified xsi:type="dcterms:W3CDTF">2020-07-30T14:34:27Z</dcterms:modified>
</cp:coreProperties>
</file>