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orenzo Orozco\Desktop\Delfin\"/>
    </mc:Choice>
  </mc:AlternateContent>
  <xr:revisionPtr revIDLastSave="0" documentId="13_ncr:1_{F2C8CB8F-6E11-4B94-8A34-1FA8BA0117F0}" xr6:coauthVersionLast="47" xr6:coauthVersionMax="47" xr10:uidLastSave="{00000000-0000-0000-0000-000000000000}"/>
  <bookViews>
    <workbookView xWindow="-108" yWindow="-108" windowWidth="23256" windowHeight="12456" activeTab="5" xr2:uid="{548A25F5-80EF-45E8-8B35-FA5D0C0BCD6D}"/>
  </bookViews>
  <sheets>
    <sheet name="Datos" sheetId="1" r:id="rId1"/>
    <sheet name="Datos limpios para Lore" sheetId="3" r:id="rId2"/>
    <sheet name="Regresiones" sheetId="2" r:id="rId3"/>
    <sheet name="Datos de Equilibrio" sheetId="4" r:id="rId4"/>
    <sheet name="Datos Limpios de Equilibrio" sheetId="5" r:id="rId5"/>
    <sheet name="SOLO DATO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6" l="1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43" i="5"/>
  <c r="E43" i="5" s="1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D5" i="5"/>
  <c r="E5" i="5" s="1"/>
  <c r="D4" i="5"/>
  <c r="E4" i="5" s="1"/>
  <c r="E15" i="4"/>
  <c r="E16" i="4"/>
  <c r="E17" i="4"/>
  <c r="E18" i="4"/>
  <c r="E19" i="4"/>
  <c r="E20" i="4"/>
  <c r="E21" i="4"/>
  <c r="E22" i="4"/>
  <c r="E23" i="4"/>
  <c r="E24" i="4"/>
  <c r="E27" i="4"/>
  <c r="E28" i="4"/>
  <c r="E29" i="4"/>
  <c r="E30" i="4"/>
  <c r="E31" i="4"/>
  <c r="E32" i="4"/>
  <c r="E33" i="4"/>
  <c r="E34" i="4"/>
  <c r="E35" i="4"/>
  <c r="E36" i="4"/>
  <c r="E39" i="4"/>
  <c r="E40" i="4"/>
  <c r="E41" i="4"/>
  <c r="E42" i="4"/>
  <c r="E43" i="4"/>
  <c r="E44" i="4"/>
  <c r="E45" i="4"/>
  <c r="E46" i="4"/>
  <c r="E47" i="4"/>
  <c r="E48" i="4"/>
  <c r="D15" i="4"/>
  <c r="D16" i="4"/>
  <c r="D17" i="4"/>
  <c r="D18" i="4"/>
  <c r="D19" i="4"/>
  <c r="D20" i="4"/>
  <c r="D21" i="4"/>
  <c r="D22" i="4"/>
  <c r="D23" i="4"/>
  <c r="D24" i="4"/>
  <c r="D27" i="4"/>
  <c r="D28" i="4"/>
  <c r="D29" i="4"/>
  <c r="D30" i="4"/>
  <c r="D31" i="4"/>
  <c r="D32" i="4"/>
  <c r="D33" i="4"/>
  <c r="D34" i="4"/>
  <c r="D35" i="4"/>
  <c r="D36" i="4"/>
  <c r="D39" i="4"/>
  <c r="D40" i="4"/>
  <c r="D41" i="4"/>
  <c r="D42" i="4"/>
  <c r="D43" i="4"/>
  <c r="D44" i="4"/>
  <c r="D45" i="4"/>
  <c r="D46" i="4"/>
  <c r="D47" i="4"/>
  <c r="D48" i="4"/>
  <c r="E4" i="4"/>
  <c r="E5" i="4"/>
  <c r="E6" i="4"/>
  <c r="E7" i="4"/>
  <c r="E8" i="4"/>
  <c r="E9" i="4"/>
  <c r="E10" i="4"/>
  <c r="E11" i="4"/>
  <c r="E12" i="4"/>
  <c r="E3" i="4"/>
  <c r="D4" i="4"/>
  <c r="D5" i="4"/>
  <c r="D6" i="4"/>
  <c r="D7" i="4"/>
  <c r="D8" i="4"/>
  <c r="D9" i="4"/>
  <c r="D10" i="4"/>
  <c r="D11" i="4"/>
  <c r="D12" i="4"/>
  <c r="D3" i="4"/>
  <c r="E48" i="2"/>
  <c r="E47" i="2"/>
  <c r="E46" i="2"/>
  <c r="R4" i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8" i="3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4" i="1"/>
  <c r="R3" i="1" l="1"/>
  <c r="S3" i="1"/>
  <c r="S4" i="1"/>
</calcChain>
</file>

<file path=xl/sharedStrings.xml><?xml version="1.0" encoding="utf-8"?>
<sst xmlns="http://schemas.openxmlformats.org/spreadsheetml/2006/main" count="240" uniqueCount="111">
  <si>
    <t>DATA</t>
  </si>
  <si>
    <t>Concantración de CO2( %v/v)</t>
  </si>
  <si>
    <t>Flujo de aire (L/min)</t>
  </si>
  <si>
    <t>Flujo de CO2 (L/min)</t>
  </si>
  <si>
    <t>Flujo in Gas (L/min)</t>
  </si>
  <si>
    <t>Concentración MEA (% w/w)</t>
  </si>
  <si>
    <t>Altura sección empacada (m)</t>
  </si>
  <si>
    <t>TIN_SOL (°C)</t>
  </si>
  <si>
    <t>TOUT_GAS (°C)</t>
  </si>
  <si>
    <t>TOUT_SOL (°C)</t>
  </si>
  <si>
    <t>TIN_GAS (°C)</t>
  </si>
  <si>
    <t>Flujo de la solución absorbente (mL/min)</t>
  </si>
  <si>
    <t>G_</t>
  </si>
  <si>
    <t>L_</t>
  </si>
  <si>
    <t>z</t>
  </si>
  <si>
    <t>TPROM_SOL(°C)</t>
  </si>
  <si>
    <t>TPROM_GAS(°C)</t>
  </si>
  <si>
    <t>TMAX</t>
  </si>
  <si>
    <t>TMIN</t>
  </si>
  <si>
    <t>REGRESIÓN AGUA</t>
  </si>
  <si>
    <t>REGRESIÓN MEA</t>
  </si>
  <si>
    <t>REGRESIÓN CO2</t>
  </si>
  <si>
    <t>REGRESIÓN AIRE</t>
  </si>
  <si>
    <t>DENSIDAD (Kg/m3)</t>
  </si>
  <si>
    <t>VISCOCIDAD (Pa*s)</t>
  </si>
  <si>
    <t>VELOCIDAD (M/s)</t>
  </si>
  <si>
    <t>Temperature (C)</t>
  </si>
  <si>
    <t>Pressure (MPa)</t>
  </si>
  <si>
    <t>Density (kg/m3)</t>
  </si>
  <si>
    <t>Volume (m3/kg)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</si>
  <si>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</si>
  <si>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</si>
  <si>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</si>
  <si>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</si>
  <si>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</si>
  <si>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</si>
  <si>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(K/MPa)</t>
  </si>
  <si>
    <t>Viscosity (Pa*s)</t>
  </si>
  <si>
    <t>Therm. Cond. (W/m*K)</t>
  </si>
  <si>
    <t>Phase</t>
  </si>
  <si>
    <t>vapor</t>
  </si>
  <si>
    <t>y = 5E-08x + 1E-05</t>
  </si>
  <si>
    <t>y = 0.408x + 258.57</t>
  </si>
  <si>
    <t>30.9782 C</t>
  </si>
  <si>
    <t>7.3773 MPa</t>
  </si>
  <si>
    <t>467.600 kg/m3</t>
  </si>
  <si>
    <t>Acentric factor</t>
  </si>
  <si>
    <t>Normal boiling point</t>
  </si>
  <si>
    <t>-78.464 C</t>
  </si>
  <si>
    <t>Dipole moment</t>
  </si>
  <si>
    <t>0.0 Debye</t>
  </si>
  <si>
    <t>Critical temperature (Tc)</t>
  </si>
  <si>
    <t>Critical pressure (Pc)</t>
  </si>
  <si>
    <t>Critical density (Dc)</t>
  </si>
  <si>
    <t>CO2</t>
  </si>
  <si>
    <t>emperature (C)</t>
  </si>
  <si>
    <t>liquid</t>
  </si>
  <si>
    <t>y = -0.2789x + 1003.9</t>
  </si>
  <si>
    <t>y = -2E-05x + 0.0014</t>
  </si>
  <si>
    <t>Agua</t>
  </si>
  <si>
    <t>373.946 C</t>
  </si>
  <si>
    <t>22.0640 MPa</t>
  </si>
  <si>
    <t>322.000000 kg/m3</t>
  </si>
  <si>
    <t>99.9743 C</t>
  </si>
  <si>
    <t>1.855 Debye</t>
  </si>
  <si>
    <t>y = -0.0049x + 1.5678</t>
  </si>
  <si>
    <t>y = 0.41x + 258.52</t>
  </si>
  <si>
    <t>Rango Temperatura Solución</t>
  </si>
  <si>
    <t>Rango Temperatura Gas</t>
  </si>
  <si>
    <t>y1</t>
  </si>
  <si>
    <t>NOMENCLATURA CÓDIGO (Las variables en python con estos nombre son los que deben de ser sustituidos por los valores de esta martiz de datos)</t>
  </si>
  <si>
    <t>wt_mea</t>
  </si>
  <si>
    <t>T_gas</t>
  </si>
  <si>
    <t>Flujo de la solución absorbente (L/min)</t>
  </si>
  <si>
    <t>Concantración de CO2 ( %v/v ó fracción mol)</t>
  </si>
  <si>
    <t>Normality of MEA solution</t>
  </si>
  <si>
    <t>MEA wt%</t>
  </si>
  <si>
    <t>Partial pressure CO2 (kPa)</t>
  </si>
  <si>
    <t>N2</t>
  </si>
  <si>
    <t>O2</t>
  </si>
  <si>
    <t>-118.569 C</t>
  </si>
  <si>
    <t>5.0430 MPa</t>
  </si>
  <si>
    <t>436.1 kg/m3</t>
  </si>
  <si>
    <t>-182.9622 C</t>
  </si>
  <si>
    <t>-146.958 C</t>
  </si>
  <si>
    <t>3.3958 MPa</t>
  </si>
  <si>
    <t>313.300 kg/m3</t>
  </si>
  <si>
    <t>-195.795 C</t>
  </si>
  <si>
    <t>Aire</t>
  </si>
  <si>
    <t>MEA</t>
  </si>
  <si>
    <t>Temperatura (°C)</t>
  </si>
  <si>
    <t>Densidad (Kg/m3)</t>
  </si>
  <si>
    <t>Viscocidad (Pa*s)</t>
  </si>
  <si>
    <t>Presión (MPa)</t>
  </si>
  <si>
    <t>y = -0.8049x + 1032</t>
  </si>
  <si>
    <t>y = 2E-05x2 - 0.0019x + 0.0526</t>
  </si>
  <si>
    <t>R gases</t>
  </si>
  <si>
    <t>atm*m3/kmol*K</t>
  </si>
  <si>
    <t>Pressure (atm)</t>
  </si>
  <si>
    <t>PM mezcla (Kg/Kmol)</t>
  </si>
  <si>
    <t>GAS</t>
  </si>
  <si>
    <t>LIQUIDO</t>
  </si>
  <si>
    <t>Relación Molar 40°C</t>
  </si>
  <si>
    <t>Relación Molar</t>
  </si>
  <si>
    <t xml:space="preserve">Fracción molar </t>
  </si>
  <si>
    <t>Relación Molar 25°C</t>
  </si>
  <si>
    <r>
      <t xml:space="preserve">Pi </t>
    </r>
    <r>
      <rPr>
        <sz val="11"/>
        <color rgb="FF000000"/>
        <rFont val="Calibri"/>
        <family val="2"/>
      </rPr>
      <t>(Partial pressure CO2 kPa )</t>
    </r>
  </si>
  <si>
    <r>
      <t xml:space="preserve">y </t>
    </r>
    <r>
      <rPr>
        <sz val="11"/>
        <color rgb="FF000000"/>
        <rFont val="Calibri"/>
        <family val="2"/>
      </rPr>
      <t xml:space="preserve">Fracción molar </t>
    </r>
  </si>
  <si>
    <r>
      <t xml:space="preserve">Y </t>
    </r>
    <r>
      <rPr>
        <sz val="11"/>
        <color rgb="FF000000"/>
        <rFont val="Calibri"/>
        <family val="2"/>
      </rPr>
      <t>Relación Molar</t>
    </r>
  </si>
  <si>
    <r>
      <t>X</t>
    </r>
    <r>
      <rPr>
        <sz val="11"/>
        <color rgb="FF000000"/>
        <rFont val="Calibri"/>
        <family val="2"/>
      </rPr>
      <t xml:space="preserve"> Relación Molar 25°C</t>
    </r>
  </si>
  <si>
    <r>
      <t>X</t>
    </r>
    <r>
      <rPr>
        <sz val="11"/>
        <color rgb="FF000000"/>
        <rFont val="Calibri"/>
        <family val="2"/>
      </rPr>
      <t xml:space="preserve"> Relación Molar 40°C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</si>
</sst>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0" fontId="0" fillId="0" borderId="18" xfId="0" applyBorder="1"/>
    <xf numFmtId="0" fontId="0" fillId="3" borderId="20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vertical="center"/>
    </xf>
    <xf numFmtId="0" fontId="3" fillId="0" borderId="27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Regresiones!$D$6</c:f>
              <c:strCache>
                <c:ptCount val="1"/>
                <c:pt idx="0">
                  <c:v>Density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7961504811896"/>
                  <c:y val="-0.20792468649752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Regresiones!$B$7:$B$22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Regresiones!$D$7:$D$22</c:f>
              <c:numCache>
                <c:formatCode>General</c:formatCode>
                <c:ptCount val="16"/>
                <c:pt idx="0">
                  <c:v>998.2</c:v>
                </c:pt>
                <c:pt idx="1">
                  <c:v>997.99</c:v>
                </c:pt>
                <c:pt idx="2">
                  <c:v>997.76</c:v>
                </c:pt>
                <c:pt idx="3">
                  <c:v>997.53</c:v>
                </c:pt>
                <c:pt idx="4">
                  <c:v>997.29</c:v>
                </c:pt>
                <c:pt idx="5">
                  <c:v>997.04</c:v>
                </c:pt>
                <c:pt idx="6">
                  <c:v>996.78</c:v>
                </c:pt>
                <c:pt idx="7">
                  <c:v>996.51</c:v>
                </c:pt>
                <c:pt idx="8">
                  <c:v>996.23</c:v>
                </c:pt>
                <c:pt idx="9">
                  <c:v>995.94</c:v>
                </c:pt>
                <c:pt idx="10">
                  <c:v>995.64</c:v>
                </c:pt>
                <c:pt idx="11">
                  <c:v>995.33</c:v>
                </c:pt>
                <c:pt idx="12">
                  <c:v>995.02</c:v>
                </c:pt>
                <c:pt idx="13">
                  <c:v>994.7</c:v>
                </c:pt>
                <c:pt idx="14">
                  <c:v>994.36</c:v>
                </c:pt>
                <c:pt idx="15">
                  <c:v>994.02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F-FF47-B5F9-95C38A09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57663"/>
        <c:axId val="1204923648"/>
      </c:scatterChart>
      <c:valAx>
        <c:axId val="1769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4923648"/>
        <c:crosses val="autoZero"/>
        <c:crossBetween val="midCat"/>
      </c:valAx>
      <c:valAx>
        <c:axId val="1204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98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Regresiones!$D$143</c:f>
              <c:strCache>
                <c:ptCount val="1"/>
                <c:pt idx="0">
                  <c:v>Density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05511811023628"/>
                  <c:y val="-4.2424905220180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Regresiones!$B$144:$B$154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Regresiones!$D$144:$D$154</c:f>
              <c:numCache>
                <c:formatCode>General</c:formatCode>
                <c:ptCount val="11"/>
                <c:pt idx="0">
                  <c:v>1.0648</c:v>
                </c:pt>
                <c:pt idx="1">
                  <c:v>1.0611999999999999</c:v>
                </c:pt>
                <c:pt idx="2">
                  <c:v>1.0576000000000001</c:v>
                </c:pt>
                <c:pt idx="3">
                  <c:v>1.054</c:v>
                </c:pt>
                <c:pt idx="4">
                  <c:v>1.0504</c:v>
                </c:pt>
                <c:pt idx="5">
                  <c:v>1.0468999999999999</c:v>
                </c:pt>
                <c:pt idx="6">
                  <c:v>1.0434000000000001</c:v>
                </c:pt>
                <c:pt idx="7">
                  <c:v>1.0399</c:v>
                </c:pt>
                <c:pt idx="8">
                  <c:v>1.0364</c:v>
                </c:pt>
                <c:pt idx="9">
                  <c:v>1.0329999999999999</c:v>
                </c:pt>
                <c:pt idx="10">
                  <c:v>1.0296000000000001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9B-AC4B-BCDA-1F317551A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183263"/>
        <c:axId val="1206404960"/>
      </c:scatterChart>
      <c:valAx>
        <c:axId val="177118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6404960"/>
        <c:crosses val="autoZero"/>
        <c:crossBetween val="midCat"/>
      </c:valAx>
      <c:valAx>
        <c:axId val="1206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18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Regresiones!$M$143</c:f>
              <c:strCache>
                <c:ptCount val="1"/>
                <c:pt idx="0">
                  <c:v>Viscosity (Pa*s)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65266841644794"/>
                  <c:y val="0.1338425925925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Regresiones!$B$144:$B$154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Regresiones!$M$144:$M$154</c:f>
              <c:numCache>
                <c:formatCode>0.00E+00</c:formatCode>
                <c:ptCount val="11"/>
                <c:pt idx="0">
                  <c:v>2.0268E-5</c:v>
                </c:pt>
                <c:pt idx="1">
                  <c:v>2.0324000000000001E-5</c:v>
                </c:pt>
                <c:pt idx="2">
                  <c:v>2.0380000000000001E-5</c:v>
                </c:pt>
                <c:pt idx="3">
                  <c:v>2.0435E-5</c:v>
                </c:pt>
                <c:pt idx="4">
                  <c:v>2.0489999999999999E-5</c:v>
                </c:pt>
                <c:pt idx="5">
                  <c:v>2.0545999999999999E-5</c:v>
                </c:pt>
                <c:pt idx="6">
                  <c:v>2.0601000000000001E-5</c:v>
                </c:pt>
                <c:pt idx="7">
                  <c:v>2.0656E-5</c:v>
                </c:pt>
                <c:pt idx="8">
                  <c:v>2.0710999999999999E-5</c:v>
                </c:pt>
                <c:pt idx="9">
                  <c:v>2.0767E-5</c:v>
                </c:pt>
                <c:pt idx="10">
                  <c:v>2.0822000000000002E-5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41-5B4E-8A58-815479658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358224"/>
        <c:axId val="1749044000"/>
      </c:scatterChart>
      <c:valAx>
        <c:axId val="11663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044000"/>
        <c:crosses val="autoZero"/>
        <c:crossBetween val="midCat"/>
      </c:valAx>
      <c:valAx>
        <c:axId val="17490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6635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Regresiones!$K$143</c:f>
              <c:strCache>
                <c:ptCount val="1"/>
                <c:pt idx="0">
                  <c:v>Sound Spd.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5970034995625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Regresiones!$B$144:$B$154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Regresiones!$K$144:$K$154</c:f>
              <c:numCache>
                <c:formatCode>General</c:formatCode>
                <c:ptCount val="11"/>
                <c:pt idx="0">
                  <c:v>326</c:v>
                </c:pt>
                <c:pt idx="1">
                  <c:v>326.54000000000002</c:v>
                </c:pt>
                <c:pt idx="2">
                  <c:v>327.08999999999997</c:v>
                </c:pt>
                <c:pt idx="3">
                  <c:v>327.63</c:v>
                </c:pt>
                <c:pt idx="4">
                  <c:v>328.18</c:v>
                </c:pt>
                <c:pt idx="5">
                  <c:v>328.72</c:v>
                </c:pt>
                <c:pt idx="6">
                  <c:v>329.26</c:v>
                </c:pt>
                <c:pt idx="7">
                  <c:v>329.8</c:v>
                </c:pt>
                <c:pt idx="8">
                  <c:v>330.34</c:v>
                </c:pt>
                <c:pt idx="9">
                  <c:v>330.88</c:v>
                </c:pt>
                <c:pt idx="10">
                  <c:v>331.42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6-7147-9CB0-9293E9D3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78512"/>
        <c:axId val="1771102463"/>
      </c:scatterChart>
      <c:valAx>
        <c:axId val="174907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1102463"/>
        <c:crosses val="autoZero"/>
        <c:crossBetween val="midCat"/>
      </c:valAx>
      <c:valAx>
        <c:axId val="177110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907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Regresiones!$D$45</c:f>
              <c:strCache>
                <c:ptCount val="1"/>
                <c:pt idx="0">
                  <c:v>Densidad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766662336145837E-3"/>
                  <c:y val="-0.40738857133462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Regresiones!$B$46:$B$53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Regresiones!$D$46:$D$53</c:f>
              <c:numCache>
                <c:formatCode>General</c:formatCode>
                <c:ptCount val="8"/>
                <c:pt idx="0">
                  <c:v>1015</c:v>
                </c:pt>
                <c:pt idx="1">
                  <c:v>1008.1</c:v>
                </c:pt>
                <c:pt idx="2">
                  <c:v>1000.1</c:v>
                </c:pt>
                <c:pt idx="3">
                  <c:v>992.1</c:v>
                </c:pt>
                <c:pt idx="4">
                  <c:v>984</c:v>
                </c:pt>
                <c:pt idx="5">
                  <c:v>975.9</c:v>
                </c:pt>
                <c:pt idx="6">
                  <c:v>967</c:v>
                </c:pt>
                <c:pt idx="7">
                  <c:v>959.3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E6-204F-9104-C916D7699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243616"/>
        <c:axId val="1206220224"/>
      </c:scatterChart>
      <c:valAx>
        <c:axId val="120624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6220224"/>
        <c:crosses val="autoZero"/>
        <c:crossBetween val="midCat"/>
      </c:valAx>
      <c:valAx>
        <c:axId val="12062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624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Regresiones!$E$45</c:f>
              <c:strCache>
                <c:ptCount val="1"/>
                <c:pt idx="0">
                  <c:v>Viscocidad (Pa*s)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4.4590218801352909E-2"/>
                  <c:y val="-0.33879800239865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Regresiones!$B$46:$B$48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Regresiones!$E$46:$E$48</c:f>
              <c:numCache>
                <c:formatCode>General</c:formatCode>
                <c:ptCount val="3"/>
                <c:pt idx="0">
                  <c:v>2.3369999999999998E-2</c:v>
                </c:pt>
                <c:pt idx="1">
                  <c:v>1.4748000000000001E-2</c:v>
                </c:pt>
                <c:pt idx="2">
                  <c:v>1.0108000000000001E-2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F-BB42-8BF7-6A9CA26F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753903"/>
        <c:axId val="1066048303"/>
      </c:scatterChart>
      <c:valAx>
        <c:axId val="103675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6048303"/>
        <c:crosses val="autoZero"/>
        <c:crossBetween val="midCat"/>
      </c:valAx>
      <c:valAx>
        <c:axId val="10660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67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224962514441164E-2"/>
                  <c:y val="0.625986159169550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118.55x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6.907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0.9307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de Equilibrio'!$F$3:$F$12</c:f>
              <c:numCache>
                <c:formatCode>General</c:formatCode>
                <c:ptCount val="10"/>
                <c:pt idx="0">
                  <c:v>0.41699999999999998</c:v>
                </c:pt>
                <c:pt idx="1">
                  <c:v>0.46</c:v>
                </c:pt>
                <c:pt idx="2">
                  <c:v>0.51300000000000001</c:v>
                </c:pt>
                <c:pt idx="3">
                  <c:v>0.58099999999999996</c:v>
                </c:pt>
                <c:pt idx="4">
                  <c:v>0.66200000000000003</c:v>
                </c:pt>
                <c:pt idx="5">
                  <c:v>0.75700000000000001</c:v>
                </c:pt>
                <c:pt idx="6">
                  <c:v>0.873</c:v>
                </c:pt>
                <c:pt idx="7">
                  <c:v>1.02</c:v>
                </c:pt>
                <c:pt idx="8">
                  <c:v>1.2470000000000001</c:v>
                </c:pt>
                <c:pt idx="9">
                  <c:v>1.69</c:v>
                </c:pt>
              </c:numCache>
            </c:numRef>
          </c:xVal>
          <c:yVal>
            <c:numRef>
              <c:f>'Datos de Equilibrio'!$E$3:$E$12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31-954A-B75A-05D72895D871}"/>
            </c:ext>
          </c:extLst>
        </c:ser>
        <c:ser>
          <c:idx val="1"/>
          <c:order val="1"/>
          <c:tx>
            <c:v>15%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421575294763492"/>
                  <c:y val="0.2189761054954635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de Equilibrio'!$F$15:$F$24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0.45700000000000002</c:v>
                </c:pt>
                <c:pt idx="2">
                  <c:v>0.5</c:v>
                </c:pt>
                <c:pt idx="3">
                  <c:v>0.54300000000000004</c:v>
                </c:pt>
                <c:pt idx="4">
                  <c:v>0.59299999999999997</c:v>
                </c:pt>
                <c:pt idx="5">
                  <c:v>0.65700000000000003</c:v>
                </c:pt>
                <c:pt idx="6">
                  <c:v>0.74199999999999999</c:v>
                </c:pt>
                <c:pt idx="7">
                  <c:v>0.86099999999999999</c:v>
                </c:pt>
                <c:pt idx="8">
                  <c:v>1.012</c:v>
                </c:pt>
                <c:pt idx="9">
                  <c:v>1.1930000000000001</c:v>
                </c:pt>
              </c:numCache>
            </c:numRef>
          </c:xVal>
          <c:yVal>
            <c:numRef>
              <c:f>'Datos de Equilibrio'!$E$15:$E$24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31-954A-B75A-05D72895D871}"/>
            </c:ext>
          </c:extLst>
        </c:ser>
        <c:ser>
          <c:idx val="2"/>
          <c:order val="2"/>
          <c:tx>
            <c:v>23%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734626824092357"/>
                  <c:y val="-2.7607007601558455E-2"/>
                </c:manualLayout>
              </c:layout>
              <c:numFmt formatCode="General" sourceLinked="0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de Equilibrio'!$F$27:$F$36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0.45300000000000001</c:v>
                </c:pt>
                <c:pt idx="2">
                  <c:v>0.49</c:v>
                </c:pt>
                <c:pt idx="3">
                  <c:v>0.52100000000000002</c:v>
                </c:pt>
                <c:pt idx="4">
                  <c:v>0.55700000000000005</c:v>
                </c:pt>
                <c:pt idx="5">
                  <c:v>0.60799999999999998</c:v>
                </c:pt>
                <c:pt idx="6">
                  <c:v>0.68700000000000006</c:v>
                </c:pt>
                <c:pt idx="7">
                  <c:v>0.78800000000000003</c:v>
                </c:pt>
                <c:pt idx="8">
                  <c:v>0.92</c:v>
                </c:pt>
                <c:pt idx="9">
                  <c:v>1.07</c:v>
                </c:pt>
              </c:numCache>
            </c:numRef>
          </c:xVal>
          <c:yVal>
            <c:numRef>
              <c:f>'Datos de Equilibrio'!$E$27:$E$36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31-954A-B75A-05D72895D871}"/>
            </c:ext>
          </c:extLst>
        </c:ser>
        <c:ser>
          <c:idx val="3"/>
          <c:order val="3"/>
          <c:tx>
            <c:v>30%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de Equilibrio'!$F$39:$F$48</c:f>
              <c:numCache>
                <c:formatCode>General</c:formatCode>
                <c:ptCount val="10"/>
                <c:pt idx="0">
                  <c:v>0.41299999999999998</c:v>
                </c:pt>
                <c:pt idx="1">
                  <c:v>0.44900000000000001</c:v>
                </c:pt>
                <c:pt idx="2">
                  <c:v>0.48299999999999998</c:v>
                </c:pt>
                <c:pt idx="3">
                  <c:v>0.51300000000000001</c:v>
                </c:pt>
                <c:pt idx="4">
                  <c:v>0.55300000000000005</c:v>
                </c:pt>
                <c:pt idx="5">
                  <c:v>0.6</c:v>
                </c:pt>
                <c:pt idx="6">
                  <c:v>0.66300000000000003</c:v>
                </c:pt>
                <c:pt idx="7">
                  <c:v>0.74199999999999999</c:v>
                </c:pt>
                <c:pt idx="8">
                  <c:v>0.85</c:v>
                </c:pt>
                <c:pt idx="9">
                  <c:v>0.99199999999999999</c:v>
                </c:pt>
              </c:numCache>
            </c:numRef>
          </c:xVal>
          <c:yVal>
            <c:numRef>
              <c:f>'Datos de Equilibrio'!$E$39:$E$48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31-954A-B75A-05D72895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54448"/>
        <c:axId val="1202421280"/>
      </c:scatterChart>
      <c:valAx>
        <c:axId val="1526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421280"/>
        <c:crosses val="autoZero"/>
        <c:crossBetween val="midCat"/>
      </c:valAx>
      <c:valAx>
        <c:axId val="1202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6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224962514441164E-2"/>
                  <c:y val="0.625986159169550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118.55x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6.907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0.9307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Equilibrio'!$F$4:$F$13</c:f>
              <c:numCache>
                <c:formatCode>General</c:formatCode>
                <c:ptCount val="10"/>
                <c:pt idx="0">
                  <c:v>0.41699999999999998</c:v>
                </c:pt>
                <c:pt idx="1">
                  <c:v>0.46</c:v>
                </c:pt>
                <c:pt idx="2">
                  <c:v>0.51300000000000001</c:v>
                </c:pt>
                <c:pt idx="3">
                  <c:v>0.58099999999999996</c:v>
                </c:pt>
                <c:pt idx="4">
                  <c:v>0.66200000000000003</c:v>
                </c:pt>
                <c:pt idx="5">
                  <c:v>0.75700000000000001</c:v>
                </c:pt>
                <c:pt idx="6">
                  <c:v>0.873</c:v>
                </c:pt>
                <c:pt idx="7">
                  <c:v>1.02</c:v>
                </c:pt>
                <c:pt idx="8">
                  <c:v>1.2470000000000001</c:v>
                </c:pt>
                <c:pt idx="9">
                  <c:v>1.69</c:v>
                </c:pt>
              </c:numCache>
            </c:numRef>
          </c:xVal>
          <c:yVal>
            <c:numRef>
              <c:f>'Datos Limpios de Equilibrio'!$E$4:$E$13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68-574F-96BF-3FBB9198934F}"/>
            </c:ext>
          </c:extLst>
        </c:ser>
        <c:ser>
          <c:idx val="1"/>
          <c:order val="1"/>
          <c:tx>
            <c:v>15%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421575294763492"/>
                  <c:y val="0.2189761054954635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Equilibrio'!$F$14:$F$23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0.45700000000000002</c:v>
                </c:pt>
                <c:pt idx="2">
                  <c:v>0.5</c:v>
                </c:pt>
                <c:pt idx="3">
                  <c:v>0.54300000000000004</c:v>
                </c:pt>
                <c:pt idx="4">
                  <c:v>0.59299999999999997</c:v>
                </c:pt>
                <c:pt idx="5">
                  <c:v>0.65700000000000003</c:v>
                </c:pt>
                <c:pt idx="6">
                  <c:v>0.74199999999999999</c:v>
                </c:pt>
                <c:pt idx="7">
                  <c:v>0.86099999999999999</c:v>
                </c:pt>
                <c:pt idx="8">
                  <c:v>1.012</c:v>
                </c:pt>
                <c:pt idx="9">
                  <c:v>1.1930000000000001</c:v>
                </c:pt>
              </c:numCache>
            </c:numRef>
          </c:xVal>
          <c:yVal>
            <c:numRef>
              <c:f>'Datos Limpios de Equilibrio'!$E$14:$E$23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68-574F-96BF-3FBB9198934F}"/>
            </c:ext>
          </c:extLst>
        </c:ser>
        <c:ser>
          <c:idx val="2"/>
          <c:order val="2"/>
          <c:tx>
            <c:v>23%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734626824092357"/>
                  <c:y val="-2.7607007601558455E-2"/>
                </c:manualLayout>
              </c:layout>
              <c:numFmt formatCode="General" sourceLinked="0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Equilibrio'!$F$24:$F$33</c:f>
              <c:numCache>
                <c:formatCode>General</c:formatCode>
                <c:ptCount val="10"/>
                <c:pt idx="0">
                  <c:v>0.41399999999999998</c:v>
                </c:pt>
                <c:pt idx="1">
                  <c:v>0.45300000000000001</c:v>
                </c:pt>
                <c:pt idx="2">
                  <c:v>0.49</c:v>
                </c:pt>
                <c:pt idx="3">
                  <c:v>0.52100000000000002</c:v>
                </c:pt>
                <c:pt idx="4">
                  <c:v>0.55700000000000005</c:v>
                </c:pt>
                <c:pt idx="5">
                  <c:v>0.60799999999999998</c:v>
                </c:pt>
                <c:pt idx="6">
                  <c:v>0.68700000000000006</c:v>
                </c:pt>
                <c:pt idx="7">
                  <c:v>0.78800000000000003</c:v>
                </c:pt>
                <c:pt idx="8">
                  <c:v>0.92</c:v>
                </c:pt>
                <c:pt idx="9">
                  <c:v>1.07</c:v>
                </c:pt>
              </c:numCache>
            </c:numRef>
          </c:xVal>
          <c:yVal>
            <c:numRef>
              <c:f>'Datos Limpios de Equilibrio'!$E$24:$E$33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68-574F-96BF-3FBB9198934F}"/>
            </c:ext>
          </c:extLst>
        </c:ser>
        <c:ser>
          <c:idx val="3"/>
          <c:order val="3"/>
          <c:tx>
            <c:v>30%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Equilibrio'!$F$34:$F$43</c:f>
              <c:numCache>
                <c:formatCode>General</c:formatCode>
                <c:ptCount val="10"/>
                <c:pt idx="0">
                  <c:v>0.41299999999999998</c:v>
                </c:pt>
                <c:pt idx="1">
                  <c:v>0.44900000000000001</c:v>
                </c:pt>
                <c:pt idx="2">
                  <c:v>0.48299999999999998</c:v>
                </c:pt>
                <c:pt idx="3">
                  <c:v>0.51300000000000001</c:v>
                </c:pt>
                <c:pt idx="4">
                  <c:v>0.55300000000000005</c:v>
                </c:pt>
                <c:pt idx="5">
                  <c:v>0.6</c:v>
                </c:pt>
                <c:pt idx="6">
                  <c:v>0.66300000000000003</c:v>
                </c:pt>
                <c:pt idx="7">
                  <c:v>0.74199999999999999</c:v>
                </c:pt>
                <c:pt idx="8">
                  <c:v>0.85</c:v>
                </c:pt>
                <c:pt idx="9">
                  <c:v>0.99199999999999999</c:v>
                </c:pt>
              </c:numCache>
            </c:numRef>
          </c:xVal>
          <c:yVal>
            <c:numRef>
              <c:f>'Datos Limpios de Equilibrio'!$E$34:$E$43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68-574F-96BF-3FBB91989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54448"/>
        <c:axId val="1202421280"/>
      </c:scatterChart>
      <c:valAx>
        <c:axId val="1526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421280"/>
        <c:crosses val="autoZero"/>
        <c:crossBetween val="midCat"/>
      </c:valAx>
      <c:valAx>
        <c:axId val="1202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6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6%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224962514441164E-2"/>
                  <c:y val="0.6259861591695501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</a:rPr>
                      <a:t>y = 118.55x</a:t>
                    </a:r>
                    <a:r>
                      <a:rPr lang="en-US" baseline="30000">
                        <a:solidFill>
                          <a:schemeClr val="bg1"/>
                        </a:solidFill>
                      </a:rPr>
                      <a:t>6.907</a:t>
                    </a:r>
                    <a:br>
                      <a:rPr lang="en-US" baseline="0">
                        <a:solidFill>
                          <a:schemeClr val="bg1"/>
                        </a:solidFill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</a:rPr>
                      <a:t>R² = 0.9307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Equilibrio'!$G$4:$G$13</c:f>
              <c:numCache>
                <c:formatCode>General</c:formatCode>
                <c:ptCount val="10"/>
                <c:pt idx="0">
                  <c:v>0.32800000000000001</c:v>
                </c:pt>
                <c:pt idx="1">
                  <c:v>0.39</c:v>
                </c:pt>
                <c:pt idx="2">
                  <c:v>0.45100000000000001</c:v>
                </c:pt>
                <c:pt idx="3">
                  <c:v>0.52100000000000002</c:v>
                </c:pt>
                <c:pt idx="4">
                  <c:v>0.6</c:v>
                </c:pt>
                <c:pt idx="5">
                  <c:v>0.69299999999999995</c:v>
                </c:pt>
                <c:pt idx="6">
                  <c:v>0.81299999999999994</c:v>
                </c:pt>
                <c:pt idx="7">
                  <c:v>0.95299999999999996</c:v>
                </c:pt>
                <c:pt idx="8">
                  <c:v>1.143</c:v>
                </c:pt>
                <c:pt idx="9">
                  <c:v>1.5169999999999999</c:v>
                </c:pt>
              </c:numCache>
            </c:numRef>
          </c:xVal>
          <c:yVal>
            <c:numRef>
              <c:f>'Datos Limpios de Equilibrio'!$E$4:$E$13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01-1849-B5BD-637DC9F3A51C}"/>
            </c:ext>
          </c:extLst>
        </c:ser>
        <c:ser>
          <c:idx val="1"/>
          <c:order val="1"/>
          <c:tx>
            <c:v>15%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421575294763492"/>
                  <c:y val="0.21897610549546359"/>
                </c:manualLayout>
              </c:layout>
              <c:numFmt formatCode="General" sourceLinked="0"/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Equilibrio'!$G$14:$G$23</c:f>
              <c:numCache>
                <c:formatCode>General</c:formatCode>
                <c:ptCount val="10"/>
                <c:pt idx="0">
                  <c:v>0.32700000000000001</c:v>
                </c:pt>
                <c:pt idx="1">
                  <c:v>0.38300000000000001</c:v>
                </c:pt>
                <c:pt idx="2">
                  <c:v>0.437</c:v>
                </c:pt>
                <c:pt idx="3">
                  <c:v>0.48799999999999999</c:v>
                </c:pt>
                <c:pt idx="4">
                  <c:v>0.53800000000000003</c:v>
                </c:pt>
                <c:pt idx="5">
                  <c:v>0.59499999999999997</c:v>
                </c:pt>
                <c:pt idx="6">
                  <c:v>0.67300000000000004</c:v>
                </c:pt>
                <c:pt idx="7">
                  <c:v>0.77200000000000002</c:v>
                </c:pt>
                <c:pt idx="8">
                  <c:v>0.90200000000000002</c:v>
                </c:pt>
                <c:pt idx="9">
                  <c:v>1.0900000000000001</c:v>
                </c:pt>
              </c:numCache>
            </c:numRef>
          </c:xVal>
          <c:yVal>
            <c:numRef>
              <c:f>'Datos Limpios de Equilibrio'!$E$14:$E$23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E01-1849-B5BD-637DC9F3A51C}"/>
            </c:ext>
          </c:extLst>
        </c:ser>
        <c:ser>
          <c:idx val="2"/>
          <c:order val="2"/>
          <c:tx>
            <c:v>23%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5734626824092357"/>
                  <c:y val="-2.7607007601558455E-2"/>
                </c:manualLayout>
              </c:layout>
              <c:numFmt formatCode="General" sourceLinked="0"/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Equilibrio'!$G$24:$G$33</c:f>
              <c:numCache>
                <c:formatCode>General</c:formatCode>
                <c:ptCount val="10"/>
                <c:pt idx="0">
                  <c:v>0.32600000000000001</c:v>
                </c:pt>
                <c:pt idx="1">
                  <c:v>0.38</c:v>
                </c:pt>
                <c:pt idx="2">
                  <c:v>0.42799999999999999</c:v>
                </c:pt>
                <c:pt idx="3">
                  <c:v>0.46899999999999997</c:v>
                </c:pt>
                <c:pt idx="4">
                  <c:v>0.51</c:v>
                </c:pt>
                <c:pt idx="5">
                  <c:v>0.56299999999999994</c:v>
                </c:pt>
                <c:pt idx="6">
                  <c:v>0.63400000000000001</c:v>
                </c:pt>
                <c:pt idx="7">
                  <c:v>0.72699999999999998</c:v>
                </c:pt>
                <c:pt idx="8">
                  <c:v>0.85</c:v>
                </c:pt>
                <c:pt idx="9">
                  <c:v>0.99399999999999999</c:v>
                </c:pt>
              </c:numCache>
            </c:numRef>
          </c:xVal>
          <c:yVal>
            <c:numRef>
              <c:f>'Datos Limpios de Equilibrio'!$E$24:$E$33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E01-1849-B5BD-637DC9F3A51C}"/>
            </c:ext>
          </c:extLst>
        </c:ser>
        <c:ser>
          <c:idx val="3"/>
          <c:order val="3"/>
          <c:tx>
            <c:v>30%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chemeClr val="accent4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'Datos Limpios de Equilibrio'!$G$34:$G$43</c:f>
              <c:numCache>
                <c:formatCode>General</c:formatCode>
                <c:ptCount val="10"/>
                <c:pt idx="0">
                  <c:v>0.32500000000000001</c:v>
                </c:pt>
                <c:pt idx="1">
                  <c:v>0.379</c:v>
                </c:pt>
                <c:pt idx="2">
                  <c:v>0.41699999999999998</c:v>
                </c:pt>
                <c:pt idx="3">
                  <c:v>0.46800000000000003</c:v>
                </c:pt>
                <c:pt idx="4">
                  <c:v>0.50800000000000001</c:v>
                </c:pt>
                <c:pt idx="5">
                  <c:v>0.54600000000000004</c:v>
                </c:pt>
                <c:pt idx="6">
                  <c:v>0.60299999999999998</c:v>
                </c:pt>
                <c:pt idx="7">
                  <c:v>0.68100000000000005</c:v>
                </c:pt>
                <c:pt idx="8">
                  <c:v>0.78</c:v>
                </c:pt>
                <c:pt idx="9">
                  <c:v>0.89800000000000002</c:v>
                </c:pt>
              </c:numCache>
            </c:numRef>
          </c:xVal>
          <c:yVal>
            <c:numRef>
              <c:f>'Datos Limpios de Equilibrio'!$E$34:$E$43</c:f>
              <c:numCache>
                <c:formatCode>General</c:formatCode>
                <c:ptCount val="10"/>
                <c:pt idx="0">
                  <c:v>1.000010000100001E-5</c:v>
                </c:pt>
                <c:pt idx="1">
                  <c:v>3.1600998591555497E-5</c:v>
                </c:pt>
                <c:pt idx="2">
                  <c:v>1.0001000100010001E-4</c:v>
                </c:pt>
                <c:pt idx="3">
                  <c:v>3.160998875644704E-4</c:v>
                </c:pt>
                <c:pt idx="4">
                  <c:v>1.001001001001001E-3</c:v>
                </c:pt>
                <c:pt idx="5">
                  <c:v>3.1700172545242968E-3</c:v>
                </c:pt>
                <c:pt idx="6">
                  <c:v>1.0101010101010102E-2</c:v>
                </c:pt>
                <c:pt idx="7">
                  <c:v>3.2631144155307726E-2</c:v>
                </c:pt>
                <c:pt idx="8">
                  <c:v>0.11111111111111112</c:v>
                </c:pt>
                <c:pt idx="9">
                  <c:v>0.46198830409356728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E01-1849-B5BD-637DC9F3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54448"/>
        <c:axId val="1202421280"/>
      </c:scatterChart>
      <c:valAx>
        <c:axId val="152695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2421280"/>
        <c:crosses val="autoZero"/>
        <c:crossBetween val="midCat"/>
      </c:valAx>
      <c:valAx>
        <c:axId val="12024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695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Regresiones!$M$6</c:f>
              <c:strCache>
                <c:ptCount val="1"/>
                <c:pt idx="0">
                  <c:v>Viscosity (Pa*s)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83661417322834"/>
                  <c:y val="6.8565908428113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Regresiones!$B$7:$B$22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Regresiones!$M$7:$M$22</c:f>
              <c:numCache>
                <c:formatCode>0.00E+00</c:formatCode>
                <c:ptCount val="16"/>
                <c:pt idx="0">
                  <c:v>1.0016000000000001E-3</c:v>
                </c:pt>
                <c:pt idx="1">
                  <c:v>9.7754000000000005E-4</c:v>
                </c:pt>
                <c:pt idx="2">
                  <c:v>9.544E-4</c:v>
                </c:pt>
                <c:pt idx="3">
                  <c:v>9.3212999999999998E-4</c:v>
                </c:pt>
                <c:pt idx="4">
                  <c:v>9.1069000000000002E-4</c:v>
                </c:pt>
                <c:pt idx="5">
                  <c:v>8.9002999999999999E-4</c:v>
                </c:pt>
                <c:pt idx="6">
                  <c:v>8.7011E-4</c:v>
                </c:pt>
                <c:pt idx="7">
                  <c:v>8.5090999999999997E-4</c:v>
                </c:pt>
                <c:pt idx="8">
                  <c:v>8.3237999999999997E-4</c:v>
                </c:pt>
                <c:pt idx="9">
                  <c:v>8.1448999999999996E-4</c:v>
                </c:pt>
                <c:pt idx="10">
                  <c:v>7.9721999999999996E-4</c:v>
                </c:pt>
                <c:pt idx="11">
                  <c:v>7.8054000000000003E-4</c:v>
                </c:pt>
                <c:pt idx="12">
                  <c:v>7.6440999999999998E-4</c:v>
                </c:pt>
                <c:pt idx="13">
                  <c:v>7.4881000000000004E-4</c:v>
                </c:pt>
                <c:pt idx="14">
                  <c:v>7.3371999999999999E-4</c:v>
                </c:pt>
                <c:pt idx="15">
                  <c:v>7.1911999999999996E-4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77-484E-A861-7D894854A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3392"/>
        <c:axId val="1074144976"/>
      </c:scatterChart>
      <c:valAx>
        <c:axId val="1444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144976"/>
        <c:crosses val="autoZero"/>
        <c:crossBetween val="midCat"/>
      </c:valAx>
      <c:valAx>
        <c:axId val="1074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8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Regresiones!$K$6</c:f>
              <c:strCache>
                <c:ptCount val="1"/>
                <c:pt idx="0">
                  <c:v>Sound Spd.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75328083989502"/>
                  <c:y val="0.1113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Regresiones!$B$7:$B$22</c:f>
              <c:numCache>
                <c:formatCode>General</c:formatCode>
                <c:ptCount val="1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</c:numCache>
            </c:numRef>
          </c:xVal>
          <c:yVal>
            <c:numRef>
              <c:f>Regresiones!$K$7:$K$22</c:f>
              <c:numCache>
                <c:formatCode>General</c:formatCode>
                <c:ptCount val="16"/>
                <c:pt idx="0">
                  <c:v>1482.3</c:v>
                </c:pt>
                <c:pt idx="1">
                  <c:v>1485.3</c:v>
                </c:pt>
                <c:pt idx="2">
                  <c:v>1488.3</c:v>
                </c:pt>
                <c:pt idx="3">
                  <c:v>1491.2</c:v>
                </c:pt>
                <c:pt idx="4">
                  <c:v>1494</c:v>
                </c:pt>
                <c:pt idx="5">
                  <c:v>1496.7</c:v>
                </c:pt>
                <c:pt idx="6">
                  <c:v>1499.3</c:v>
                </c:pt>
                <c:pt idx="7">
                  <c:v>1501.9</c:v>
                </c:pt>
                <c:pt idx="8">
                  <c:v>1504.4</c:v>
                </c:pt>
                <c:pt idx="9">
                  <c:v>1506.8</c:v>
                </c:pt>
                <c:pt idx="10">
                  <c:v>1509.1</c:v>
                </c:pt>
                <c:pt idx="11">
                  <c:v>1511.4</c:v>
                </c:pt>
                <c:pt idx="12">
                  <c:v>1513.6</c:v>
                </c:pt>
                <c:pt idx="13">
                  <c:v>1515.7</c:v>
                </c:pt>
                <c:pt idx="14">
                  <c:v>1517.8</c:v>
                </c:pt>
                <c:pt idx="15">
                  <c:v>1519.8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76-484C-BE24-466B6671C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70160"/>
        <c:axId val="1028523759"/>
      </c:scatterChart>
      <c:valAx>
        <c:axId val="1236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523759"/>
        <c:crosses val="autoZero"/>
        <c:crossBetween val="midCat"/>
      </c:valAx>
      <c:valAx>
        <c:axId val="1028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6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Regresiones!$D$6</c:f>
              <c:strCache>
                <c:ptCount val="1"/>
                <c:pt idx="0">
                  <c:v>Density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7961504811896"/>
                  <c:y val="-0.20792468649752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Regresiones!$B$76:$B$86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Regresiones!$D$76:$D$86</c:f>
              <c:numCache>
                <c:formatCode>General</c:formatCode>
                <c:ptCount val="11"/>
                <c:pt idx="0">
                  <c:v>1.4699</c:v>
                </c:pt>
                <c:pt idx="1">
                  <c:v>1.4648000000000001</c:v>
                </c:pt>
                <c:pt idx="2">
                  <c:v>1.4598</c:v>
                </c:pt>
                <c:pt idx="3">
                  <c:v>1.4548000000000001</c:v>
                </c:pt>
                <c:pt idx="4">
                  <c:v>1.4498</c:v>
                </c:pt>
                <c:pt idx="5">
                  <c:v>1.4449000000000001</c:v>
                </c:pt>
                <c:pt idx="6">
                  <c:v>1.44</c:v>
                </c:pt>
                <c:pt idx="7">
                  <c:v>1.4352</c:v>
                </c:pt>
                <c:pt idx="8">
                  <c:v>1.4302999999999999</c:v>
                </c:pt>
                <c:pt idx="9">
                  <c:v>1.4255</c:v>
                </c:pt>
                <c:pt idx="10">
                  <c:v>1.4208000000000001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86-654E-9EBE-A54120C5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57663"/>
        <c:axId val="1204923648"/>
      </c:scatterChart>
      <c:valAx>
        <c:axId val="1769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4923648"/>
        <c:crosses val="autoZero"/>
        <c:crossBetween val="midCat"/>
      </c:valAx>
      <c:valAx>
        <c:axId val="1204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98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Regresiones!$M$6</c:f>
              <c:strCache>
                <c:ptCount val="1"/>
                <c:pt idx="0">
                  <c:v>Viscosity (Pa*s)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83661417322834"/>
                  <c:y val="6.8565908428113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Regresiones!$B$76:$B$86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Regresiones!$M$76:$M$86</c:f>
              <c:numCache>
                <c:formatCode>0.00E+00</c:formatCode>
                <c:ptCount val="11"/>
                <c:pt idx="0">
                  <c:v>1.4673E-5</c:v>
                </c:pt>
                <c:pt idx="1">
                  <c:v>1.4721E-5</c:v>
                </c:pt>
                <c:pt idx="2">
                  <c:v>1.4769E-5</c:v>
                </c:pt>
                <c:pt idx="3">
                  <c:v>1.4817000000000001E-5</c:v>
                </c:pt>
                <c:pt idx="4">
                  <c:v>1.4865000000000001E-5</c:v>
                </c:pt>
                <c:pt idx="5">
                  <c:v>1.4912999999999999E-5</c:v>
                </c:pt>
                <c:pt idx="6">
                  <c:v>1.4961E-5</c:v>
                </c:pt>
                <c:pt idx="7">
                  <c:v>1.5007999999999999E-5</c:v>
                </c:pt>
                <c:pt idx="8">
                  <c:v>1.5056E-5</c:v>
                </c:pt>
                <c:pt idx="9">
                  <c:v>1.5104E-5</c:v>
                </c:pt>
                <c:pt idx="10">
                  <c:v>1.5152E-5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E8-1A4B-8C63-49D87F220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3392"/>
        <c:axId val="1074144976"/>
      </c:scatterChart>
      <c:valAx>
        <c:axId val="1444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144976"/>
        <c:crosses val="autoZero"/>
        <c:crossBetween val="midCat"/>
      </c:valAx>
      <c:valAx>
        <c:axId val="1074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8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Regresiones!$K$6</c:f>
              <c:strCache>
                <c:ptCount val="1"/>
                <c:pt idx="0">
                  <c:v>Sound Spd.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75328083989502"/>
                  <c:y val="0.1113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Regresiones!$B$76:$B$86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Regresiones!$K$76:$K$86</c:f>
              <c:numCache>
                <c:formatCode>General</c:formatCode>
                <c:ptCount val="11"/>
                <c:pt idx="0">
                  <c:v>266.72000000000003</c:v>
                </c:pt>
                <c:pt idx="1">
                  <c:v>267.13</c:v>
                </c:pt>
                <c:pt idx="2">
                  <c:v>267.54000000000002</c:v>
                </c:pt>
                <c:pt idx="3">
                  <c:v>267.95999999999998</c:v>
                </c:pt>
                <c:pt idx="4">
                  <c:v>268.37</c:v>
                </c:pt>
                <c:pt idx="5">
                  <c:v>268.77999999999997</c:v>
                </c:pt>
                <c:pt idx="6">
                  <c:v>269.19</c:v>
                </c:pt>
                <c:pt idx="7">
                  <c:v>269.60000000000002</c:v>
                </c:pt>
                <c:pt idx="8">
                  <c:v>270</c:v>
                </c:pt>
                <c:pt idx="9">
                  <c:v>270.41000000000003</c:v>
                </c:pt>
                <c:pt idx="10">
                  <c:v>270.82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5-114E-8C63-F1306CFED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70160"/>
        <c:axId val="1028523759"/>
      </c:scatterChart>
      <c:valAx>
        <c:axId val="1236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523759"/>
        <c:crosses val="autoZero"/>
        <c:crossBetween val="midCat"/>
      </c:valAx>
      <c:valAx>
        <c:axId val="1028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6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Regresiones!$D$6</c:f>
              <c:strCache>
                <c:ptCount val="1"/>
                <c:pt idx="0">
                  <c:v>Density (kg/m3)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7961504811896"/>
                  <c:y val="-0.207924686497521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Regresiones!$B$110:$B$120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Regresiones!$D$110:$D$120</c:f>
              <c:numCache>
                <c:formatCode>General</c:formatCode>
                <c:ptCount val="11"/>
                <c:pt idx="0">
                  <c:v>0.93181999999999998</c:v>
                </c:pt>
                <c:pt idx="1">
                  <c:v>0.92864000000000002</c:v>
                </c:pt>
                <c:pt idx="2">
                  <c:v>0.92549000000000003</c:v>
                </c:pt>
                <c:pt idx="3">
                  <c:v>0.92235999999999996</c:v>
                </c:pt>
                <c:pt idx="4">
                  <c:v>0.91925000000000001</c:v>
                </c:pt>
                <c:pt idx="5">
                  <c:v>0.91615999999999997</c:v>
                </c:pt>
                <c:pt idx="6">
                  <c:v>0.91308999999999996</c:v>
                </c:pt>
                <c:pt idx="7">
                  <c:v>0.91003999999999996</c:v>
                </c:pt>
                <c:pt idx="8">
                  <c:v>0.90700999999999998</c:v>
                </c:pt>
                <c:pt idx="9">
                  <c:v>0.90400999999999998</c:v>
                </c:pt>
                <c:pt idx="10">
                  <c:v>0.90102000000000004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6D-6A4F-AF96-75F558828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57663"/>
        <c:axId val="1204923648"/>
      </c:scatterChart>
      <c:valAx>
        <c:axId val="176985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4923648"/>
        <c:crosses val="autoZero"/>
        <c:crossBetween val="midCat"/>
      </c:valAx>
      <c:valAx>
        <c:axId val="12049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69857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Regresiones!$M$6</c:f>
              <c:strCache>
                <c:ptCount val="1"/>
                <c:pt idx="0">
                  <c:v>Viscosity (Pa*s)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83661417322834"/>
                  <c:y val="6.8565908428113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Regresiones!$B$110:$B$120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Regresiones!$M$110:$M$120</c:f>
              <c:numCache>
                <c:formatCode>0.00E+00</c:formatCode>
                <c:ptCount val="11"/>
                <c:pt idx="0">
                  <c:v>1.7569999999999999E-5</c:v>
                </c:pt>
                <c:pt idx="1">
                  <c:v>1.7617000000000001E-5</c:v>
                </c:pt>
                <c:pt idx="2">
                  <c:v>1.7663E-5</c:v>
                </c:pt>
                <c:pt idx="3">
                  <c:v>1.7710000000000002E-5</c:v>
                </c:pt>
                <c:pt idx="4">
                  <c:v>1.7756000000000001E-5</c:v>
                </c:pt>
                <c:pt idx="5">
                  <c:v>1.7802E-5</c:v>
                </c:pt>
                <c:pt idx="6">
                  <c:v>1.7847999999999999E-5</c:v>
                </c:pt>
                <c:pt idx="7">
                  <c:v>1.7893999999999998E-5</c:v>
                </c:pt>
                <c:pt idx="8">
                  <c:v>1.7940000000000001E-5</c:v>
                </c:pt>
                <c:pt idx="9">
                  <c:v>1.7986E-5</c:v>
                </c:pt>
                <c:pt idx="10">
                  <c:v>1.8031999999999999E-5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F8-934D-B6C4-9AAEB609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893392"/>
        <c:axId val="1074144976"/>
      </c:scatterChart>
      <c:valAx>
        <c:axId val="14448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74144976"/>
        <c:crosses val="autoZero"/>
        <c:crossBetween val="midCat"/>
      </c:valAx>
      <c:valAx>
        <c:axId val="10741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448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Regresiones!$K$6</c:f>
              <c:strCache>
                <c:ptCount val="1"/>
                <c:pt idx="0">
                  <c:v>Sound Spd.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75328083989502"/>
                  <c:y val="0.11135608048993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Regresiones!$B$110:$B$120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Regresiones!$K$110:$K$120</c:f>
              <c:numCache>
                <c:formatCode>General</c:formatCode>
                <c:ptCount val="11"/>
                <c:pt idx="0">
                  <c:v>349.08</c:v>
                </c:pt>
                <c:pt idx="1">
                  <c:v>349.67</c:v>
                </c:pt>
                <c:pt idx="2">
                  <c:v>350.26</c:v>
                </c:pt>
                <c:pt idx="3">
                  <c:v>350.86</c:v>
                </c:pt>
                <c:pt idx="4">
                  <c:v>351.45</c:v>
                </c:pt>
                <c:pt idx="5">
                  <c:v>352.04</c:v>
                </c:pt>
                <c:pt idx="6">
                  <c:v>352.63</c:v>
                </c:pt>
                <c:pt idx="7">
                  <c:v>353.22</c:v>
                </c:pt>
                <c:pt idx="8">
                  <c:v>353.81</c:v>
                </c:pt>
                <c:pt idx="9">
                  <c:v>354.39</c:v>
                </c:pt>
                <c:pt idx="10">
                  <c:v>354.98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94-6042-B587-FC332719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770160"/>
        <c:axId val="1028523759"/>
      </c:scatterChart>
      <c:valAx>
        <c:axId val="12367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28523759"/>
        <c:crosses val="autoZero"/>
        <c:crossBetween val="midCat"/>
      </c:valAx>
      <c:valAx>
        <c:axId val="102852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3677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692150</xdr:colOff>
      <xdr:row>23</xdr:row>
      <xdr:rowOff>31750</xdr:rowOff>
    </xdr:from>
    <xdr:to>
      <xdr:col>5</xdr:col>
      <xdr:colOff>590550</xdr:colOff>
      <xdr:row>37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E5487-84F3-2A50-D9A0-85A6C3175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867833</xdr:colOff>
      <xdr:row>23</xdr:row>
      <xdr:rowOff>52917</xdr:rowOff>
    </xdr:from>
    <xdr:to>
      <xdr:col>10</xdr:col>
      <xdr:colOff>296333</xdr:colOff>
      <xdr:row>37</xdr:row>
      <xdr:rowOff>124884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9D115-E66D-2723-EEC8-A5565129F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592667</xdr:colOff>
      <xdr:row>23</xdr:row>
      <xdr:rowOff>33867</xdr:rowOff>
    </xdr:from>
    <xdr:to>
      <xdr:col>14</xdr:col>
      <xdr:colOff>304801</xdr:colOff>
      <xdr:row>37</xdr:row>
      <xdr:rowOff>169334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54DC7-6FA9-C915-7F3D-7C2A2DE8D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692150</xdr:colOff>
      <xdr:row>87</xdr:row>
      <xdr:rowOff>31750</xdr:rowOff>
    </xdr:from>
    <xdr:to>
      <xdr:col>5</xdr:col>
      <xdr:colOff>590550</xdr:colOff>
      <xdr:row>101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74E6AD-5BE9-8549-BEE7-4D2AE012E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867833</xdr:colOff>
      <xdr:row>87</xdr:row>
      <xdr:rowOff>52917</xdr:rowOff>
    </xdr:from>
    <xdr:to>
      <xdr:col>10</xdr:col>
      <xdr:colOff>296333</xdr:colOff>
      <xdr:row>101</xdr:row>
      <xdr:rowOff>124884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8AEBBC-15F5-944D-80DD-45C3FE81F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592667</xdr:colOff>
      <xdr:row>87</xdr:row>
      <xdr:rowOff>33867</xdr:rowOff>
    </xdr:from>
    <xdr:to>
      <xdr:col>14</xdr:col>
      <xdr:colOff>304801</xdr:colOff>
      <xdr:row>101</xdr:row>
      <xdr:rowOff>169334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0B6926-43BD-0D4B-A879-3124A6656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5</xdr:col>
      <xdr:colOff>726168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083664-1E0A-004D-9E2C-75890932B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1003451</xdr:colOff>
      <xdr:row>122</xdr:row>
      <xdr:rowOff>21167</xdr:rowOff>
    </xdr:from>
    <xdr:to>
      <xdr:col>10</xdr:col>
      <xdr:colOff>431951</xdr:colOff>
      <xdr:row>136</xdr:row>
      <xdr:rowOff>93134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7A8165-BC69-E64B-AEEF-593453F82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728285</xdr:colOff>
      <xdr:row>122</xdr:row>
      <xdr:rowOff>2117</xdr:rowOff>
    </xdr:from>
    <xdr:to>
      <xdr:col>15</xdr:col>
      <xdr:colOff>9526</xdr:colOff>
      <xdr:row>136</xdr:row>
      <xdr:rowOff>137584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AA2AB6-FAE1-FE44-A3EB-6AC302A9D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643387</xdr:colOff>
      <xdr:row>156</xdr:row>
      <xdr:rowOff>42173</xdr:rowOff>
    </xdr:from>
    <xdr:to>
      <xdr:col>5</xdr:col>
      <xdr:colOff>530764</xdr:colOff>
      <xdr:row>170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C4AEB7-DEDB-DE2A-C2FC-F5F11D5EB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1158574</xdr:colOff>
      <xdr:row>156</xdr:row>
      <xdr:rowOff>90098</xdr:rowOff>
    </xdr:from>
    <xdr:to>
      <xdr:col>10</xdr:col>
      <xdr:colOff>578688</xdr:colOff>
      <xdr:row>170</xdr:row>
      <xdr:rowOff>149525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094F24A-A15E-C5D4-5C9B-7CA2642A8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283953</xdr:colOff>
      <xdr:row>156</xdr:row>
      <xdr:rowOff>54154</xdr:rowOff>
    </xdr:from>
    <xdr:to>
      <xdr:col>15</xdr:col>
      <xdr:colOff>638594</xdr:colOff>
      <xdr:row>170</xdr:row>
      <xdr:rowOff>113581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6459586-EC8A-297B-B67B-01EB4420A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818444</xdr:colOff>
      <xdr:row>53</xdr:row>
      <xdr:rowOff>141424</xdr:rowOff>
    </xdr:from>
    <xdr:to>
      <xdr:col>5</xdr:col>
      <xdr:colOff>247728</xdr:colOff>
      <xdr:row>68</xdr:row>
      <xdr:rowOff>62402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183F25-C27E-C8EB-A727-57C0A5E4E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489185</xdr:colOff>
      <xdr:row>53</xdr:row>
      <xdr:rowOff>157103</xdr:rowOff>
    </xdr:from>
    <xdr:to>
      <xdr:col>9</xdr:col>
      <xdr:colOff>718099</xdr:colOff>
      <xdr:row>68</xdr:row>
      <xdr:rowOff>78081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B93ED96-5DE7-E36B-5286-27D03A30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483149</xdr:colOff>
      <xdr:row>1</xdr:row>
      <xdr:rowOff>35186</xdr:rowOff>
    </xdr:from>
    <xdr:to>
      <xdr:col>15</xdr:col>
      <xdr:colOff>705400</xdr:colOff>
      <xdr:row>23</xdr:row>
      <xdr:rowOff>73286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E7F32-8AC1-4E44-8E5B-A0D18EBAF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575733</xdr:colOff>
      <xdr:row>2</xdr:row>
      <xdr:rowOff>50801</xdr:rowOff>
    </xdr:from>
    <xdr:to>
      <xdr:col>15</xdr:col>
      <xdr:colOff>791388</xdr:colOff>
      <xdr:row>25</xdr:row>
      <xdr:rowOff>61686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3B108-A67C-8F46-A34F-D36EBDDF6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672353</xdr:colOff>
      <xdr:row>28</xdr:row>
      <xdr:rowOff>14941</xdr:rowOff>
    </xdr:from>
    <xdr:to>
      <xdr:col>16</xdr:col>
      <xdr:colOff>66244</xdr:colOff>
      <xdr:row>51</xdr:row>
      <xdr:rowOff>25825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6B7895-B549-2E40-9F9F-B4A5C461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0DA6D-7529-4931-B15B-DBF376BFB4E6}">
  <dimension ref="B1:S151"/>
  <sheetViews>
    <sheetView topLeftCell="N1" zoomScale="139" workbookViewId="0">
      <selection activeCell="S12" sqref="S12"/>
    </sheetView>
  </sheetViews>
  <sheetFormatPr defaultColWidth="10.77734375" defaultRowHeight="14.4" x14ac:dyDescent="0.3"/>
  <cols>
    <col min="1" max="1" width="10.77734375" style="3"/>
    <col min="2" max="2" width="21.77734375" style="3" customWidth="1"/>
    <col min="3" max="3" width="42" style="3" customWidth="1"/>
    <col min="4" max="4" width="16" style="3" customWidth="1"/>
    <col min="5" max="5" width="16.44140625" style="3" customWidth="1"/>
    <col min="6" max="6" width="15.33203125" style="3" bestFit="1" customWidth="1"/>
    <col min="7" max="7" width="22.109375" style="3" bestFit="1" customWidth="1"/>
    <col min="8" max="8" width="23" style="3" bestFit="1" customWidth="1"/>
    <col min="9" max="9" width="14.6640625" style="3" customWidth="1"/>
    <col min="10" max="10" width="18.6640625" style="3" customWidth="1"/>
    <col min="11" max="11" width="18.6640625" style="46" customWidth="1"/>
    <col min="12" max="12" width="17.77734375" style="3" customWidth="1"/>
    <col min="13" max="14" width="17" style="3" customWidth="1"/>
    <col min="15" max="15" width="31.77734375" style="3" bestFit="1" customWidth="1"/>
    <col min="16" max="16" width="10.77734375" style="3"/>
    <col min="17" max="17" width="16.77734375" style="3" customWidth="1"/>
    <col min="18" max="18" width="25.6640625" style="3" customWidth="1"/>
    <col min="19" max="19" width="19" style="3" bestFit="1" customWidth="1"/>
    <col min="20" max="16384" width="10.77734375" style="3"/>
  </cols>
  <sheetData>
    <row r="1" spans="2:19" ht="15" thickBot="1" x14ac:dyDescent="0.35">
      <c r="N1" s="5"/>
    </row>
    <row r="2" spans="2:19" ht="15" thickBot="1" x14ac:dyDescent="0.35">
      <c r="Q2" s="41"/>
      <c r="R2" s="42" t="s">
        <v>67</v>
      </c>
      <c r="S2" s="43" t="s">
        <v>68</v>
      </c>
    </row>
    <row r="3" spans="2:19" x14ac:dyDescent="0.3">
      <c r="B3" s="27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3" t="s">
        <v>5</v>
      </c>
      <c r="H3" s="23" t="s">
        <v>6</v>
      </c>
      <c r="I3" s="23" t="s">
        <v>7</v>
      </c>
      <c r="J3" s="23" t="s">
        <v>9</v>
      </c>
      <c r="K3" s="47" t="s">
        <v>15</v>
      </c>
      <c r="L3" s="23" t="s">
        <v>8</v>
      </c>
      <c r="M3" s="23" t="s">
        <v>10</v>
      </c>
      <c r="N3" s="23" t="s">
        <v>16</v>
      </c>
      <c r="O3" s="28" t="s">
        <v>11</v>
      </c>
      <c r="Q3" s="52" t="s">
        <v>18</v>
      </c>
      <c r="R3" s="5">
        <f>MIN(K4:K151)</f>
        <v>21.310000000000002</v>
      </c>
      <c r="S3" s="53">
        <f>MIN(N4:N151)</f>
        <v>20.405000000000001</v>
      </c>
    </row>
    <row r="4" spans="2:19" ht="15" thickBot="1" x14ac:dyDescent="0.35">
      <c r="B4" s="29">
        <v>1</v>
      </c>
      <c r="C4" s="4">
        <v>12.5</v>
      </c>
      <c r="D4" s="4">
        <v>14</v>
      </c>
      <c r="E4" s="4">
        <v>2</v>
      </c>
      <c r="F4" s="4">
        <v>16</v>
      </c>
      <c r="G4" s="4">
        <v>10</v>
      </c>
      <c r="H4" s="4">
        <v>0.35</v>
      </c>
      <c r="I4" s="4">
        <v>21.486000000000001</v>
      </c>
      <c r="J4" s="4">
        <v>26.887</v>
      </c>
      <c r="K4" s="48">
        <f t="shared" ref="K4:K35" si="0">AVERAGE(I4:J4)</f>
        <v>24.186500000000002</v>
      </c>
      <c r="L4" s="4">
        <v>22.332000000000001</v>
      </c>
      <c r="M4" s="4">
        <v>22.373999999999999</v>
      </c>
      <c r="N4" s="30">
        <f>AVERAGE(L4:M4)</f>
        <v>22.353000000000002</v>
      </c>
      <c r="O4" s="31">
        <v>81.599999999999994</v>
      </c>
      <c r="Q4" s="44" t="s">
        <v>17</v>
      </c>
      <c r="R4" s="54">
        <f>MAX(K4:K151)</f>
        <v>33.951999999999998</v>
      </c>
      <c r="S4" s="55">
        <f>MAX(N5:N152)</f>
        <v>29.648</v>
      </c>
    </row>
    <row r="5" spans="2:19" x14ac:dyDescent="0.3">
      <c r="B5" s="29">
        <v>2</v>
      </c>
      <c r="C5" s="4">
        <v>12.5</v>
      </c>
      <c r="D5" s="4">
        <v>14</v>
      </c>
      <c r="E5" s="4">
        <v>2</v>
      </c>
      <c r="F5" s="4">
        <v>16</v>
      </c>
      <c r="G5" s="4">
        <v>10</v>
      </c>
      <c r="H5" s="4">
        <v>0.35</v>
      </c>
      <c r="I5" s="4">
        <v>21.507999999999999</v>
      </c>
      <c r="J5" s="4">
        <v>26.966999999999999</v>
      </c>
      <c r="K5" s="49">
        <f t="shared" si="0"/>
        <v>24.237499999999997</v>
      </c>
      <c r="L5" s="4">
        <v>22.271000000000001</v>
      </c>
      <c r="M5" s="4">
        <v>22.411999999999999</v>
      </c>
      <c r="N5" s="30">
        <f t="shared" ref="N5:N68" si="1">AVERAGE(L5:M5)</f>
        <v>22.3415</v>
      </c>
      <c r="O5" s="31">
        <v>81.599999999999994</v>
      </c>
    </row>
    <row r="6" spans="2:19" ht="15" thickBot="1" x14ac:dyDescent="0.35">
      <c r="B6" s="29">
        <v>3</v>
      </c>
      <c r="C6" s="4">
        <v>12.5</v>
      </c>
      <c r="D6" s="4">
        <v>14</v>
      </c>
      <c r="E6" s="4">
        <v>2</v>
      </c>
      <c r="F6" s="4">
        <v>16</v>
      </c>
      <c r="G6" s="4">
        <v>10</v>
      </c>
      <c r="H6" s="4">
        <v>0.35</v>
      </c>
      <c r="I6" s="4">
        <v>21.518000000000001</v>
      </c>
      <c r="J6" s="4">
        <v>26.954000000000001</v>
      </c>
      <c r="K6" s="48">
        <f t="shared" si="0"/>
        <v>24.236000000000001</v>
      </c>
      <c r="L6" s="4">
        <v>22.274999999999999</v>
      </c>
      <c r="M6" s="4">
        <v>22.395</v>
      </c>
      <c r="N6" s="30">
        <f t="shared" si="1"/>
        <v>22.335000000000001</v>
      </c>
      <c r="O6" s="31">
        <v>81.599999999999994</v>
      </c>
    </row>
    <row r="7" spans="2:19" x14ac:dyDescent="0.3">
      <c r="B7" s="29">
        <v>4</v>
      </c>
      <c r="C7" s="4">
        <v>12.5</v>
      </c>
      <c r="D7" s="4">
        <v>14</v>
      </c>
      <c r="E7" s="4">
        <v>2</v>
      </c>
      <c r="F7" s="4">
        <v>16</v>
      </c>
      <c r="G7" s="4">
        <v>10</v>
      </c>
      <c r="H7" s="4">
        <v>0.35</v>
      </c>
      <c r="I7" s="4">
        <v>21.498999999999999</v>
      </c>
      <c r="J7" s="4">
        <v>26.937999999999999</v>
      </c>
      <c r="K7" s="48">
        <f t="shared" si="0"/>
        <v>24.218499999999999</v>
      </c>
      <c r="L7" s="4">
        <v>22.26</v>
      </c>
      <c r="M7" s="4">
        <v>22.347999999999999</v>
      </c>
      <c r="N7" s="30">
        <f t="shared" si="1"/>
        <v>22.304000000000002</v>
      </c>
      <c r="O7" s="31">
        <v>81.599999999999994</v>
      </c>
      <c r="Q7" s="41" t="s">
        <v>23</v>
      </c>
      <c r="R7" s="43"/>
    </row>
    <row r="8" spans="2:19" x14ac:dyDescent="0.3">
      <c r="B8" s="29">
        <v>5</v>
      </c>
      <c r="C8" s="4">
        <v>12.5</v>
      </c>
      <c r="D8" s="4">
        <v>14</v>
      </c>
      <c r="E8" s="4">
        <v>2</v>
      </c>
      <c r="F8" s="4">
        <v>16</v>
      </c>
      <c r="G8" s="4">
        <v>10</v>
      </c>
      <c r="H8" s="4">
        <v>0.35</v>
      </c>
      <c r="I8" s="4">
        <v>21.477</v>
      </c>
      <c r="J8" s="4">
        <v>26.878</v>
      </c>
      <c r="K8" s="48">
        <f t="shared" si="0"/>
        <v>24.177500000000002</v>
      </c>
      <c r="L8" s="4">
        <v>22.274999999999999</v>
      </c>
      <c r="M8" s="4">
        <v>22.359000000000002</v>
      </c>
      <c r="N8" s="30">
        <f t="shared" si="1"/>
        <v>22.317</v>
      </c>
      <c r="O8" s="31">
        <v>81.599999999999994</v>
      </c>
      <c r="Q8" s="52" t="s">
        <v>19</v>
      </c>
      <c r="R8" s="56" t="s">
        <v>57</v>
      </c>
    </row>
    <row r="9" spans="2:19" x14ac:dyDescent="0.3">
      <c r="B9" s="29">
        <v>6</v>
      </c>
      <c r="C9" s="4">
        <v>12.5</v>
      </c>
      <c r="D9" s="4">
        <v>14</v>
      </c>
      <c r="E9" s="4">
        <v>2</v>
      </c>
      <c r="F9" s="4">
        <v>16</v>
      </c>
      <c r="G9" s="4">
        <v>10</v>
      </c>
      <c r="H9" s="4">
        <v>0.35</v>
      </c>
      <c r="I9" s="4">
        <v>21.477</v>
      </c>
      <c r="J9" s="4">
        <v>26.890999999999998</v>
      </c>
      <c r="K9" s="48">
        <f t="shared" si="0"/>
        <v>24.183999999999997</v>
      </c>
      <c r="L9" s="4">
        <v>22.266999999999999</v>
      </c>
      <c r="M9" s="4">
        <v>22.364999999999998</v>
      </c>
      <c r="N9" s="30">
        <f t="shared" si="1"/>
        <v>22.315999999999999</v>
      </c>
      <c r="O9" s="31">
        <v>81.599999999999994</v>
      </c>
      <c r="Q9" s="52" t="s">
        <v>20</v>
      </c>
      <c r="R9" s="56" t="s">
        <v>94</v>
      </c>
    </row>
    <row r="10" spans="2:19" x14ac:dyDescent="0.3">
      <c r="B10" s="29">
        <v>7</v>
      </c>
      <c r="C10" s="4">
        <v>12.5</v>
      </c>
      <c r="D10" s="4">
        <v>14</v>
      </c>
      <c r="E10" s="4">
        <v>2</v>
      </c>
      <c r="F10" s="4">
        <v>16</v>
      </c>
      <c r="G10" s="4">
        <v>10</v>
      </c>
      <c r="H10" s="4">
        <v>0.35</v>
      </c>
      <c r="I10" s="4">
        <v>21.448</v>
      </c>
      <c r="J10" s="4">
        <v>26.841000000000001</v>
      </c>
      <c r="K10" s="48">
        <f t="shared" si="0"/>
        <v>24.144500000000001</v>
      </c>
      <c r="L10" s="4">
        <v>22.273</v>
      </c>
      <c r="M10" s="4">
        <v>22.353000000000002</v>
      </c>
      <c r="N10" s="30">
        <f t="shared" si="1"/>
        <v>22.313000000000002</v>
      </c>
      <c r="O10" s="31">
        <v>81.599999999999994</v>
      </c>
      <c r="Q10" s="52" t="s">
        <v>21</v>
      </c>
      <c r="R10" s="56" t="s">
        <v>65</v>
      </c>
    </row>
    <row r="11" spans="2:19" ht="15" thickBot="1" x14ac:dyDescent="0.35">
      <c r="B11" s="29">
        <v>8</v>
      </c>
      <c r="C11" s="4">
        <v>12.5</v>
      </c>
      <c r="D11" s="4">
        <v>14</v>
      </c>
      <c r="E11" s="4">
        <v>2</v>
      </c>
      <c r="F11" s="4">
        <v>16</v>
      </c>
      <c r="G11" s="4">
        <v>10</v>
      </c>
      <c r="H11" s="4">
        <v>0.35</v>
      </c>
      <c r="I11" s="4">
        <v>21.460999999999999</v>
      </c>
      <c r="J11" s="4">
        <v>26.881</v>
      </c>
      <c r="K11" s="48">
        <f t="shared" si="0"/>
        <v>24.170999999999999</v>
      </c>
      <c r="L11" s="4">
        <v>22.231999999999999</v>
      </c>
      <c r="M11" s="4">
        <v>22.378</v>
      </c>
      <c r="N11" s="30">
        <f t="shared" si="1"/>
        <v>22.305</v>
      </c>
      <c r="O11" s="31">
        <v>81.599999999999994</v>
      </c>
      <c r="Q11" s="44" t="s">
        <v>22</v>
      </c>
      <c r="R11" s="45"/>
    </row>
    <row r="12" spans="2:19" x14ac:dyDescent="0.3">
      <c r="B12" s="29">
        <v>9</v>
      </c>
      <c r="C12" s="4">
        <v>12.5</v>
      </c>
      <c r="D12" s="4">
        <v>14</v>
      </c>
      <c r="E12" s="4">
        <v>2</v>
      </c>
      <c r="F12" s="4">
        <v>16</v>
      </c>
      <c r="G12" s="4">
        <v>10</v>
      </c>
      <c r="H12" s="4">
        <v>0.35</v>
      </c>
      <c r="I12" s="4">
        <v>21.442</v>
      </c>
      <c r="J12" s="4">
        <v>26.832000000000001</v>
      </c>
      <c r="K12" s="48">
        <f t="shared" si="0"/>
        <v>24.137</v>
      </c>
      <c r="L12" s="4">
        <v>22.283000000000001</v>
      </c>
      <c r="M12" s="4">
        <v>22.361999999999998</v>
      </c>
      <c r="N12" s="30">
        <f t="shared" si="1"/>
        <v>22.322499999999998</v>
      </c>
      <c r="O12" s="31">
        <v>81.599999999999994</v>
      </c>
    </row>
    <row r="13" spans="2:19" ht="15" thickBot="1" x14ac:dyDescent="0.35">
      <c r="B13" s="29">
        <v>10</v>
      </c>
      <c r="C13" s="4">
        <v>12.5</v>
      </c>
      <c r="D13" s="4">
        <v>14</v>
      </c>
      <c r="E13" s="4">
        <v>2</v>
      </c>
      <c r="F13" s="4">
        <v>16</v>
      </c>
      <c r="G13" s="4">
        <v>10</v>
      </c>
      <c r="H13" s="4">
        <v>0.35</v>
      </c>
      <c r="I13" s="4">
        <v>21.448</v>
      </c>
      <c r="J13" s="4">
        <v>26.812999999999999</v>
      </c>
      <c r="K13" s="48">
        <f t="shared" si="0"/>
        <v>24.130499999999998</v>
      </c>
      <c r="L13" s="4">
        <v>22.317</v>
      </c>
      <c r="M13" s="4">
        <v>22.373999999999999</v>
      </c>
      <c r="N13" s="30">
        <f t="shared" si="1"/>
        <v>22.345500000000001</v>
      </c>
      <c r="O13" s="31">
        <v>81.599999999999994</v>
      </c>
    </row>
    <row r="14" spans="2:19" x14ac:dyDescent="0.3">
      <c r="B14" s="29">
        <v>11</v>
      </c>
      <c r="C14" s="4">
        <v>12.5</v>
      </c>
      <c r="D14" s="4">
        <v>14</v>
      </c>
      <c r="E14" s="4">
        <v>2</v>
      </c>
      <c r="F14" s="4">
        <v>16</v>
      </c>
      <c r="G14" s="4">
        <v>15</v>
      </c>
      <c r="H14" s="4">
        <v>0.35</v>
      </c>
      <c r="I14" s="4">
        <v>23.388999999999999</v>
      </c>
      <c r="J14" s="4">
        <v>33.485999999999997</v>
      </c>
      <c r="K14" s="48">
        <f t="shared" si="0"/>
        <v>28.4375</v>
      </c>
      <c r="L14" s="4">
        <v>26.744</v>
      </c>
      <c r="M14" s="4">
        <v>24.923999999999999</v>
      </c>
      <c r="N14" s="30">
        <f t="shared" si="1"/>
        <v>25.834</v>
      </c>
      <c r="O14" s="31">
        <v>54.4</v>
      </c>
      <c r="Q14" s="41" t="s">
        <v>24</v>
      </c>
      <c r="R14" s="43"/>
    </row>
    <row r="15" spans="2:19" x14ac:dyDescent="0.3">
      <c r="B15" s="29">
        <v>12</v>
      </c>
      <c r="C15" s="4">
        <v>12.5</v>
      </c>
      <c r="D15" s="4">
        <v>14</v>
      </c>
      <c r="E15" s="4">
        <v>2</v>
      </c>
      <c r="F15" s="4">
        <v>16</v>
      </c>
      <c r="G15" s="4">
        <v>15</v>
      </c>
      <c r="H15" s="4">
        <v>0.35</v>
      </c>
      <c r="I15" s="4">
        <v>23.42</v>
      </c>
      <c r="J15" s="4">
        <v>33.462000000000003</v>
      </c>
      <c r="K15" s="48">
        <f t="shared" si="0"/>
        <v>28.441000000000003</v>
      </c>
      <c r="L15" s="4">
        <v>26.763000000000002</v>
      </c>
      <c r="M15" s="4">
        <v>24.927</v>
      </c>
      <c r="N15" s="30">
        <f t="shared" si="1"/>
        <v>25.844999999999999</v>
      </c>
      <c r="O15" s="31">
        <v>54.4</v>
      </c>
      <c r="Q15" s="52" t="s">
        <v>19</v>
      </c>
      <c r="R15" s="56" t="s">
        <v>58</v>
      </c>
    </row>
    <row r="16" spans="2:19" x14ac:dyDescent="0.3">
      <c r="B16" s="29">
        <v>13</v>
      </c>
      <c r="C16" s="4">
        <v>12.5</v>
      </c>
      <c r="D16" s="4">
        <v>14</v>
      </c>
      <c r="E16" s="4">
        <v>2</v>
      </c>
      <c r="F16" s="4">
        <v>16</v>
      </c>
      <c r="G16" s="4">
        <v>15</v>
      </c>
      <c r="H16" s="4">
        <v>0.35</v>
      </c>
      <c r="I16" s="4">
        <v>23.376000000000001</v>
      </c>
      <c r="J16" s="4">
        <v>33.517000000000003</v>
      </c>
      <c r="K16" s="48">
        <f t="shared" si="0"/>
        <v>28.4465</v>
      </c>
      <c r="L16" s="4">
        <v>26.832999999999998</v>
      </c>
      <c r="M16" s="4">
        <v>24.914999999999999</v>
      </c>
      <c r="N16" s="30">
        <f t="shared" si="1"/>
        <v>25.873999999999999</v>
      </c>
      <c r="O16" s="31">
        <v>54.4</v>
      </c>
      <c r="Q16" s="52" t="s">
        <v>20</v>
      </c>
      <c r="R16" s="56" t="s">
        <v>95</v>
      </c>
    </row>
    <row r="17" spans="2:18" x14ac:dyDescent="0.3">
      <c r="B17" s="29">
        <v>14</v>
      </c>
      <c r="C17" s="4">
        <v>12.5</v>
      </c>
      <c r="D17" s="4">
        <v>14</v>
      </c>
      <c r="E17" s="4">
        <v>2</v>
      </c>
      <c r="F17" s="4">
        <v>16</v>
      </c>
      <c r="G17" s="4">
        <v>15</v>
      </c>
      <c r="H17" s="4">
        <v>0.35</v>
      </c>
      <c r="I17" s="4">
        <v>23.376000000000001</v>
      </c>
      <c r="J17" s="4">
        <v>33.494999999999997</v>
      </c>
      <c r="K17" s="48">
        <f t="shared" si="0"/>
        <v>28.435499999999998</v>
      </c>
      <c r="L17" s="4">
        <v>26.832999999999998</v>
      </c>
      <c r="M17" s="4">
        <v>24.936</v>
      </c>
      <c r="N17" s="30">
        <f t="shared" si="1"/>
        <v>25.884499999999999</v>
      </c>
      <c r="O17" s="31">
        <v>54.4</v>
      </c>
      <c r="Q17" s="52" t="s">
        <v>21</v>
      </c>
      <c r="R17" s="56" t="s">
        <v>41</v>
      </c>
    </row>
    <row r="18" spans="2:18" ht="15" thickBot="1" x14ac:dyDescent="0.35">
      <c r="B18" s="29">
        <v>15</v>
      </c>
      <c r="C18" s="4">
        <v>12.5</v>
      </c>
      <c r="D18" s="4">
        <v>14</v>
      </c>
      <c r="E18" s="4">
        <v>2</v>
      </c>
      <c r="F18" s="4">
        <v>16</v>
      </c>
      <c r="G18" s="4">
        <v>15</v>
      </c>
      <c r="H18" s="4">
        <v>0.35</v>
      </c>
      <c r="I18" s="4">
        <v>23.395</v>
      </c>
      <c r="J18" s="4">
        <v>33.479999999999997</v>
      </c>
      <c r="K18" s="48">
        <f t="shared" si="0"/>
        <v>28.4375</v>
      </c>
      <c r="L18" s="4">
        <v>26.852</v>
      </c>
      <c r="M18" s="4">
        <v>24.914999999999999</v>
      </c>
      <c r="N18" s="30">
        <f t="shared" si="1"/>
        <v>25.883499999999998</v>
      </c>
      <c r="O18" s="31">
        <v>54.4</v>
      </c>
      <c r="Q18" s="44" t="s">
        <v>22</v>
      </c>
      <c r="R18" s="45"/>
    </row>
    <row r="19" spans="2:18" x14ac:dyDescent="0.3">
      <c r="B19" s="29">
        <v>16</v>
      </c>
      <c r="C19" s="4">
        <v>12.5</v>
      </c>
      <c r="D19" s="4">
        <v>14</v>
      </c>
      <c r="E19" s="4">
        <v>2</v>
      </c>
      <c r="F19" s="4">
        <v>16</v>
      </c>
      <c r="G19" s="4">
        <v>15</v>
      </c>
      <c r="H19" s="4">
        <v>0.35</v>
      </c>
      <c r="I19" s="4">
        <v>23.37</v>
      </c>
      <c r="J19" s="4">
        <v>33.502000000000002</v>
      </c>
      <c r="K19" s="48">
        <f t="shared" si="0"/>
        <v>28.436</v>
      </c>
      <c r="L19" s="4">
        <v>26.812000000000001</v>
      </c>
      <c r="M19" s="4">
        <v>24.887</v>
      </c>
      <c r="N19" s="30">
        <f t="shared" si="1"/>
        <v>25.849499999999999</v>
      </c>
      <c r="O19" s="31">
        <v>54.4</v>
      </c>
    </row>
    <row r="20" spans="2:18" x14ac:dyDescent="0.3">
      <c r="B20" s="29">
        <v>17</v>
      </c>
      <c r="C20" s="4">
        <v>12.5</v>
      </c>
      <c r="D20" s="4">
        <v>14</v>
      </c>
      <c r="E20" s="4">
        <v>2</v>
      </c>
      <c r="F20" s="4">
        <v>16</v>
      </c>
      <c r="G20" s="4">
        <v>15</v>
      </c>
      <c r="H20" s="4">
        <v>0.35</v>
      </c>
      <c r="I20" s="4">
        <v>23.353999999999999</v>
      </c>
      <c r="J20" s="4">
        <v>33.482999999999997</v>
      </c>
      <c r="K20" s="48">
        <f t="shared" si="0"/>
        <v>28.418499999999998</v>
      </c>
      <c r="L20" s="4">
        <v>26.83</v>
      </c>
      <c r="M20" s="4">
        <v>24.908999999999999</v>
      </c>
      <c r="N20" s="30">
        <f t="shared" si="1"/>
        <v>25.869499999999999</v>
      </c>
      <c r="O20" s="31">
        <v>54.4</v>
      </c>
    </row>
    <row r="21" spans="2:18" x14ac:dyDescent="0.3">
      <c r="B21" s="29">
        <v>18</v>
      </c>
      <c r="C21" s="4">
        <v>12.5</v>
      </c>
      <c r="D21" s="4">
        <v>14</v>
      </c>
      <c r="E21" s="4">
        <v>2</v>
      </c>
      <c r="F21" s="4">
        <v>16</v>
      </c>
      <c r="G21" s="4">
        <v>15</v>
      </c>
      <c r="H21" s="4">
        <v>0.35</v>
      </c>
      <c r="I21" s="4">
        <v>23.37</v>
      </c>
      <c r="J21" s="4">
        <v>33.442999999999998</v>
      </c>
      <c r="K21" s="48">
        <f t="shared" si="0"/>
        <v>28.406500000000001</v>
      </c>
      <c r="L21" s="4">
        <v>26.728999999999999</v>
      </c>
      <c r="M21" s="4">
        <v>24.902999999999999</v>
      </c>
      <c r="N21" s="30">
        <f t="shared" si="1"/>
        <v>25.815999999999999</v>
      </c>
      <c r="O21" s="31">
        <v>54.4</v>
      </c>
      <c r="Q21" s="3" t="s">
        <v>25</v>
      </c>
    </row>
    <row r="22" spans="2:18" x14ac:dyDescent="0.3">
      <c r="B22" s="29">
        <v>19</v>
      </c>
      <c r="C22" s="4">
        <v>12.5</v>
      </c>
      <c r="D22" s="4">
        <v>14</v>
      </c>
      <c r="E22" s="4">
        <v>2</v>
      </c>
      <c r="F22" s="4">
        <v>16</v>
      </c>
      <c r="G22" s="4">
        <v>15</v>
      </c>
      <c r="H22" s="4">
        <v>0.35</v>
      </c>
      <c r="I22" s="4">
        <v>23.364000000000001</v>
      </c>
      <c r="J22" s="4">
        <v>33.488999999999997</v>
      </c>
      <c r="K22" s="48">
        <f t="shared" si="0"/>
        <v>28.426499999999997</v>
      </c>
      <c r="L22" s="4">
        <v>26.832999999999998</v>
      </c>
      <c r="M22" s="4">
        <v>24.914999999999999</v>
      </c>
      <c r="N22" s="30">
        <f t="shared" si="1"/>
        <v>25.873999999999999</v>
      </c>
      <c r="O22" s="31">
        <v>54.4</v>
      </c>
      <c r="Q22" s="3" t="s">
        <v>19</v>
      </c>
      <c r="R22" s="3" t="s">
        <v>42</v>
      </c>
    </row>
    <row r="23" spans="2:18" x14ac:dyDescent="0.3">
      <c r="B23" s="29">
        <v>20</v>
      </c>
      <c r="C23" s="4">
        <v>12.5</v>
      </c>
      <c r="D23" s="4">
        <v>14</v>
      </c>
      <c r="E23" s="4">
        <v>2</v>
      </c>
      <c r="F23" s="4">
        <v>16</v>
      </c>
      <c r="G23" s="4">
        <v>15</v>
      </c>
      <c r="H23" s="4">
        <v>0.35</v>
      </c>
      <c r="I23" s="4">
        <v>23.350999999999999</v>
      </c>
      <c r="J23" s="4">
        <v>33.436999999999998</v>
      </c>
      <c r="K23" s="48">
        <f t="shared" si="0"/>
        <v>28.393999999999998</v>
      </c>
      <c r="L23" s="4">
        <v>26.827000000000002</v>
      </c>
      <c r="M23" s="4">
        <v>24.869</v>
      </c>
      <c r="N23" s="30">
        <f t="shared" si="1"/>
        <v>25.847999999999999</v>
      </c>
      <c r="O23" s="31">
        <v>54.4</v>
      </c>
      <c r="Q23" s="3" t="s">
        <v>20</v>
      </c>
    </row>
    <row r="24" spans="2:18" x14ac:dyDescent="0.3">
      <c r="B24" s="29">
        <v>21</v>
      </c>
      <c r="C24" s="4">
        <v>12.5</v>
      </c>
      <c r="D24" s="4">
        <v>14</v>
      </c>
      <c r="E24" s="4">
        <v>2</v>
      </c>
      <c r="F24" s="4">
        <v>16</v>
      </c>
      <c r="G24" s="4">
        <v>20</v>
      </c>
      <c r="H24" s="4">
        <v>0.35</v>
      </c>
      <c r="I24" s="4">
        <v>26.539000000000001</v>
      </c>
      <c r="J24" s="4">
        <v>37.228000000000002</v>
      </c>
      <c r="K24" s="48">
        <f t="shared" si="0"/>
        <v>31.883500000000002</v>
      </c>
      <c r="L24" s="4">
        <v>31.712</v>
      </c>
      <c r="M24" s="4">
        <v>27.581</v>
      </c>
      <c r="N24" s="30">
        <f t="shared" si="1"/>
        <v>29.6465</v>
      </c>
      <c r="O24" s="31">
        <v>40.799999999999997</v>
      </c>
      <c r="Q24" s="3" t="s">
        <v>21</v>
      </c>
      <c r="R24" s="3" t="s">
        <v>66</v>
      </c>
    </row>
    <row r="25" spans="2:18" x14ac:dyDescent="0.3">
      <c r="B25" s="29">
        <v>22</v>
      </c>
      <c r="C25" s="4">
        <v>12.5</v>
      </c>
      <c r="D25" s="4">
        <v>14</v>
      </c>
      <c r="E25" s="4">
        <v>2</v>
      </c>
      <c r="F25" s="4">
        <v>16</v>
      </c>
      <c r="G25" s="4">
        <v>20</v>
      </c>
      <c r="H25" s="4">
        <v>0.35</v>
      </c>
      <c r="I25" s="4">
        <v>26.311</v>
      </c>
      <c r="J25" s="4">
        <v>36.859000000000002</v>
      </c>
      <c r="K25" s="48">
        <f t="shared" si="0"/>
        <v>31.585000000000001</v>
      </c>
      <c r="L25" s="4">
        <v>31.071999999999999</v>
      </c>
      <c r="M25" s="4">
        <v>27.593</v>
      </c>
      <c r="N25" s="30">
        <f t="shared" si="1"/>
        <v>29.3325</v>
      </c>
      <c r="O25" s="31">
        <v>40.799999999999997</v>
      </c>
      <c r="Q25" s="3" t="s">
        <v>22</v>
      </c>
    </row>
    <row r="26" spans="2:18" x14ac:dyDescent="0.3">
      <c r="B26" s="29">
        <v>23</v>
      </c>
      <c r="C26" s="4">
        <v>12.5</v>
      </c>
      <c r="D26" s="4">
        <v>14</v>
      </c>
      <c r="E26" s="4">
        <v>2</v>
      </c>
      <c r="F26" s="4">
        <v>16</v>
      </c>
      <c r="G26" s="4">
        <v>20</v>
      </c>
      <c r="H26" s="4">
        <v>0.35</v>
      </c>
      <c r="I26" s="4">
        <v>26.341999999999999</v>
      </c>
      <c r="J26" s="4">
        <v>37.326999999999998</v>
      </c>
      <c r="K26" s="48">
        <f t="shared" si="0"/>
        <v>31.834499999999998</v>
      </c>
      <c r="L26" s="4">
        <v>30.498999999999999</v>
      </c>
      <c r="M26" s="4">
        <v>27.553000000000001</v>
      </c>
      <c r="N26" s="30">
        <f t="shared" si="1"/>
        <v>29.026</v>
      </c>
      <c r="O26" s="31">
        <v>40.799999999999997</v>
      </c>
    </row>
    <row r="27" spans="2:18" x14ac:dyDescent="0.3">
      <c r="B27" s="29">
        <v>24</v>
      </c>
      <c r="C27" s="4">
        <v>12.5</v>
      </c>
      <c r="D27" s="4">
        <v>14</v>
      </c>
      <c r="E27" s="4">
        <v>2</v>
      </c>
      <c r="F27" s="4">
        <v>16</v>
      </c>
      <c r="G27" s="4">
        <v>20</v>
      </c>
      <c r="H27" s="4">
        <v>0.35</v>
      </c>
      <c r="I27" s="4">
        <v>26.242999999999999</v>
      </c>
      <c r="J27" s="4">
        <v>37.524999999999999</v>
      </c>
      <c r="K27" s="48">
        <f t="shared" si="0"/>
        <v>31.884</v>
      </c>
      <c r="L27" s="4">
        <v>29.588999999999999</v>
      </c>
      <c r="M27" s="4">
        <v>27.568000000000001</v>
      </c>
      <c r="N27" s="30">
        <f t="shared" si="1"/>
        <v>28.578499999999998</v>
      </c>
      <c r="O27" s="31">
        <v>40.799999999999997</v>
      </c>
    </row>
    <row r="28" spans="2:18" x14ac:dyDescent="0.3">
      <c r="B28" s="29">
        <v>25</v>
      </c>
      <c r="C28" s="4">
        <v>12.5</v>
      </c>
      <c r="D28" s="4">
        <v>14</v>
      </c>
      <c r="E28" s="4">
        <v>2</v>
      </c>
      <c r="F28" s="4">
        <v>16</v>
      </c>
      <c r="G28" s="4">
        <v>20</v>
      </c>
      <c r="H28" s="4">
        <v>0.35</v>
      </c>
      <c r="I28" s="4">
        <v>26.286000000000001</v>
      </c>
      <c r="J28" s="4">
        <v>37.710999999999999</v>
      </c>
      <c r="K28" s="48">
        <f t="shared" si="0"/>
        <v>31.9985</v>
      </c>
      <c r="L28" s="4">
        <v>29.582999999999998</v>
      </c>
      <c r="M28" s="4">
        <v>27.562000000000001</v>
      </c>
      <c r="N28" s="30">
        <f t="shared" si="1"/>
        <v>28.572499999999998</v>
      </c>
      <c r="O28" s="31">
        <v>40.799999999999997</v>
      </c>
    </row>
    <row r="29" spans="2:18" x14ac:dyDescent="0.3">
      <c r="B29" s="29">
        <v>26</v>
      </c>
      <c r="C29" s="4">
        <v>12.5</v>
      </c>
      <c r="D29" s="4">
        <v>14</v>
      </c>
      <c r="E29" s="4">
        <v>2</v>
      </c>
      <c r="F29" s="4">
        <v>16</v>
      </c>
      <c r="G29" s="4">
        <v>20</v>
      </c>
      <c r="H29" s="4">
        <v>0.35</v>
      </c>
      <c r="I29" s="4">
        <v>26.2</v>
      </c>
      <c r="J29" s="4">
        <v>37.857999999999997</v>
      </c>
      <c r="K29" s="48">
        <f t="shared" si="0"/>
        <v>32.028999999999996</v>
      </c>
      <c r="L29" s="4">
        <v>30.167000000000002</v>
      </c>
      <c r="M29" s="4">
        <v>27.574000000000002</v>
      </c>
      <c r="N29" s="30">
        <f t="shared" si="1"/>
        <v>28.8705</v>
      </c>
      <c r="O29" s="31">
        <v>40.799999999999997</v>
      </c>
    </row>
    <row r="30" spans="2:18" x14ac:dyDescent="0.3">
      <c r="B30" s="29">
        <v>27</v>
      </c>
      <c r="C30" s="4">
        <v>12.5</v>
      </c>
      <c r="D30" s="4">
        <v>14</v>
      </c>
      <c r="E30" s="4">
        <v>2</v>
      </c>
      <c r="F30" s="4">
        <v>16</v>
      </c>
      <c r="G30" s="4">
        <v>20</v>
      </c>
      <c r="H30" s="4">
        <v>0.35</v>
      </c>
      <c r="I30" s="4">
        <v>26.2</v>
      </c>
      <c r="J30" s="4">
        <v>39.140999999999998</v>
      </c>
      <c r="K30" s="48">
        <f t="shared" si="0"/>
        <v>32.670499999999997</v>
      </c>
      <c r="L30" s="4">
        <v>31.379000000000001</v>
      </c>
      <c r="M30" s="4">
        <v>27.536999999999999</v>
      </c>
      <c r="N30" s="30">
        <f t="shared" si="1"/>
        <v>29.457999999999998</v>
      </c>
      <c r="O30" s="31">
        <v>40.799999999999997</v>
      </c>
    </row>
    <row r="31" spans="2:18" x14ac:dyDescent="0.3">
      <c r="B31" s="29">
        <v>28</v>
      </c>
      <c r="C31" s="4">
        <v>12.5</v>
      </c>
      <c r="D31" s="4">
        <v>14</v>
      </c>
      <c r="E31" s="4">
        <v>2</v>
      </c>
      <c r="F31" s="4">
        <v>16</v>
      </c>
      <c r="G31" s="4">
        <v>20</v>
      </c>
      <c r="H31" s="4">
        <v>0.35</v>
      </c>
      <c r="I31" s="4">
        <v>26.21</v>
      </c>
      <c r="J31" s="4">
        <v>38.972999999999999</v>
      </c>
      <c r="K31" s="48">
        <f t="shared" si="0"/>
        <v>32.591499999999996</v>
      </c>
      <c r="L31" s="4">
        <v>30.638000000000002</v>
      </c>
      <c r="M31" s="4">
        <v>27.472999999999999</v>
      </c>
      <c r="N31" s="30">
        <f t="shared" si="1"/>
        <v>29.055500000000002</v>
      </c>
      <c r="O31" s="31">
        <v>40.799999999999997</v>
      </c>
    </row>
    <row r="32" spans="2:18" x14ac:dyDescent="0.3">
      <c r="B32" s="29">
        <v>29</v>
      </c>
      <c r="C32" s="4">
        <v>12.5</v>
      </c>
      <c r="D32" s="4">
        <v>14</v>
      </c>
      <c r="E32" s="4">
        <v>2</v>
      </c>
      <c r="F32" s="4">
        <v>16</v>
      </c>
      <c r="G32" s="4">
        <v>20</v>
      </c>
      <c r="H32" s="4">
        <v>0.35</v>
      </c>
      <c r="I32" s="4">
        <v>26.388000000000002</v>
      </c>
      <c r="J32" s="4">
        <v>38.960999999999999</v>
      </c>
      <c r="K32" s="48">
        <f t="shared" si="0"/>
        <v>32.674500000000002</v>
      </c>
      <c r="L32" s="4">
        <v>31.324000000000002</v>
      </c>
      <c r="M32" s="4">
        <v>27.405000000000001</v>
      </c>
      <c r="N32" s="30">
        <f t="shared" si="1"/>
        <v>29.3645</v>
      </c>
      <c r="O32" s="31">
        <v>40.799999999999997</v>
      </c>
      <c r="R32" s="51"/>
    </row>
    <row r="33" spans="2:15" x14ac:dyDescent="0.3">
      <c r="B33" s="29">
        <v>30</v>
      </c>
      <c r="C33" s="4">
        <v>12.5</v>
      </c>
      <c r="D33" s="4">
        <v>14</v>
      </c>
      <c r="E33" s="4">
        <v>2</v>
      </c>
      <c r="F33" s="4">
        <v>16</v>
      </c>
      <c r="G33" s="4">
        <v>25</v>
      </c>
      <c r="H33" s="4">
        <v>0.35</v>
      </c>
      <c r="I33" s="4">
        <v>22.428000000000001</v>
      </c>
      <c r="J33" s="4">
        <v>36.543999999999997</v>
      </c>
      <c r="K33" s="48">
        <f t="shared" si="0"/>
        <v>29.485999999999997</v>
      </c>
      <c r="L33" s="4">
        <v>27.361000000000001</v>
      </c>
      <c r="M33" s="4">
        <v>23.917000000000002</v>
      </c>
      <c r="N33" s="30">
        <f t="shared" si="1"/>
        <v>25.639000000000003</v>
      </c>
      <c r="O33" s="31">
        <v>32.799999999999997</v>
      </c>
    </row>
    <row r="34" spans="2:15" x14ac:dyDescent="0.3">
      <c r="B34" s="29">
        <v>31</v>
      </c>
      <c r="C34" s="4">
        <v>12.5</v>
      </c>
      <c r="D34" s="4">
        <v>14</v>
      </c>
      <c r="E34" s="4">
        <v>2</v>
      </c>
      <c r="F34" s="4">
        <v>16</v>
      </c>
      <c r="G34" s="4">
        <v>25</v>
      </c>
      <c r="H34" s="4">
        <v>0.35</v>
      </c>
      <c r="I34" s="4">
        <v>22.452999999999999</v>
      </c>
      <c r="J34" s="4">
        <v>36.575000000000003</v>
      </c>
      <c r="K34" s="48">
        <f t="shared" si="0"/>
        <v>29.514000000000003</v>
      </c>
      <c r="L34" s="4">
        <v>27.324000000000002</v>
      </c>
      <c r="M34" s="4">
        <v>23.946000000000002</v>
      </c>
      <c r="N34" s="30">
        <f t="shared" si="1"/>
        <v>25.635000000000002</v>
      </c>
      <c r="O34" s="31">
        <v>32.799999999999997</v>
      </c>
    </row>
    <row r="35" spans="2:15" x14ac:dyDescent="0.3">
      <c r="B35" s="29">
        <v>32</v>
      </c>
      <c r="C35" s="4">
        <v>12.5</v>
      </c>
      <c r="D35" s="4">
        <v>14</v>
      </c>
      <c r="E35" s="4">
        <v>2</v>
      </c>
      <c r="F35" s="4">
        <v>16</v>
      </c>
      <c r="G35" s="4">
        <v>25</v>
      </c>
      <c r="H35" s="4">
        <v>0.35</v>
      </c>
      <c r="I35" s="4">
        <v>22.428000000000001</v>
      </c>
      <c r="J35" s="4">
        <v>36.512999999999998</v>
      </c>
      <c r="K35" s="48">
        <f t="shared" si="0"/>
        <v>29.470500000000001</v>
      </c>
      <c r="L35" s="4">
        <v>27.349</v>
      </c>
      <c r="M35" s="4">
        <v>23.949000000000002</v>
      </c>
      <c r="N35" s="30">
        <f t="shared" si="1"/>
        <v>25.649000000000001</v>
      </c>
      <c r="O35" s="31">
        <v>32.799999999999997</v>
      </c>
    </row>
    <row r="36" spans="2:15" x14ac:dyDescent="0.3">
      <c r="B36" s="29">
        <v>33</v>
      </c>
      <c r="C36" s="4">
        <v>12.5</v>
      </c>
      <c r="D36" s="4">
        <v>14</v>
      </c>
      <c r="E36" s="4">
        <v>2</v>
      </c>
      <c r="F36" s="4">
        <v>16</v>
      </c>
      <c r="G36" s="4">
        <v>25</v>
      </c>
      <c r="H36" s="4">
        <v>0.35</v>
      </c>
      <c r="I36" s="4">
        <v>22.428000000000001</v>
      </c>
      <c r="J36" s="4">
        <v>36.529000000000003</v>
      </c>
      <c r="K36" s="48">
        <f t="shared" ref="K36:K67" si="2">AVERAGE(I36:J36)</f>
        <v>29.478500000000004</v>
      </c>
      <c r="L36" s="4">
        <v>27.312000000000001</v>
      </c>
      <c r="M36" s="4">
        <v>23.949000000000002</v>
      </c>
      <c r="N36" s="30">
        <f t="shared" si="1"/>
        <v>25.630500000000001</v>
      </c>
      <c r="O36" s="31">
        <v>32.799999999999997</v>
      </c>
    </row>
    <row r="37" spans="2:15" x14ac:dyDescent="0.3">
      <c r="B37" s="29">
        <v>34</v>
      </c>
      <c r="C37" s="4">
        <v>12.5</v>
      </c>
      <c r="D37" s="4">
        <v>14</v>
      </c>
      <c r="E37" s="4">
        <v>2</v>
      </c>
      <c r="F37" s="4">
        <v>16</v>
      </c>
      <c r="G37" s="4">
        <v>25</v>
      </c>
      <c r="H37" s="4">
        <v>0.35</v>
      </c>
      <c r="I37" s="4">
        <v>22.434000000000001</v>
      </c>
      <c r="J37" s="4">
        <v>36.488999999999997</v>
      </c>
      <c r="K37" s="48">
        <f t="shared" si="2"/>
        <v>29.461500000000001</v>
      </c>
      <c r="L37" s="4">
        <v>27.352</v>
      </c>
      <c r="M37" s="4">
        <v>23.936</v>
      </c>
      <c r="N37" s="30">
        <f t="shared" si="1"/>
        <v>25.643999999999998</v>
      </c>
      <c r="O37" s="31">
        <v>32.799999999999997</v>
      </c>
    </row>
    <row r="38" spans="2:15" x14ac:dyDescent="0.3">
      <c r="B38" s="29">
        <v>35</v>
      </c>
      <c r="C38" s="4">
        <v>12.5</v>
      </c>
      <c r="D38" s="4">
        <v>14</v>
      </c>
      <c r="E38" s="4">
        <v>2</v>
      </c>
      <c r="F38" s="4">
        <v>16</v>
      </c>
      <c r="G38" s="4">
        <v>25</v>
      </c>
      <c r="H38" s="4">
        <v>0.35</v>
      </c>
      <c r="I38" s="4">
        <v>22.434000000000001</v>
      </c>
      <c r="J38" s="4">
        <v>36.488999999999997</v>
      </c>
      <c r="K38" s="48">
        <f t="shared" si="2"/>
        <v>29.461500000000001</v>
      </c>
      <c r="L38" s="4">
        <v>27.337</v>
      </c>
      <c r="M38" s="4">
        <v>23.936</v>
      </c>
      <c r="N38" s="30">
        <f t="shared" si="1"/>
        <v>25.636499999999998</v>
      </c>
      <c r="O38" s="31">
        <v>32.799999999999997</v>
      </c>
    </row>
    <row r="39" spans="2:15" x14ac:dyDescent="0.3">
      <c r="B39" s="29">
        <v>36</v>
      </c>
      <c r="C39" s="4">
        <v>12.5</v>
      </c>
      <c r="D39" s="4">
        <v>14</v>
      </c>
      <c r="E39" s="4">
        <v>2</v>
      </c>
      <c r="F39" s="4">
        <v>16</v>
      </c>
      <c r="G39" s="4">
        <v>25</v>
      </c>
      <c r="H39" s="4">
        <v>0.35</v>
      </c>
      <c r="I39" s="4">
        <v>22.422000000000001</v>
      </c>
      <c r="J39" s="4">
        <v>36.451999999999998</v>
      </c>
      <c r="K39" s="48">
        <f t="shared" si="2"/>
        <v>29.436999999999998</v>
      </c>
      <c r="L39" s="4">
        <v>27.33</v>
      </c>
      <c r="M39" s="4">
        <v>23.942</v>
      </c>
      <c r="N39" s="30">
        <f t="shared" si="1"/>
        <v>25.635999999999999</v>
      </c>
      <c r="O39" s="31">
        <v>32.799999999999997</v>
      </c>
    </row>
    <row r="40" spans="2:15" x14ac:dyDescent="0.3">
      <c r="B40" s="29">
        <v>37</v>
      </c>
      <c r="C40" s="4">
        <v>12.5</v>
      </c>
      <c r="D40" s="4">
        <v>14</v>
      </c>
      <c r="E40" s="4">
        <v>2</v>
      </c>
      <c r="F40" s="4">
        <v>16</v>
      </c>
      <c r="G40" s="4">
        <v>25</v>
      </c>
      <c r="H40" s="4">
        <v>0.35</v>
      </c>
      <c r="I40" s="4">
        <v>22.431000000000001</v>
      </c>
      <c r="J40" s="4">
        <v>36.497999999999998</v>
      </c>
      <c r="K40" s="48">
        <f t="shared" si="2"/>
        <v>29.464500000000001</v>
      </c>
      <c r="L40" s="4">
        <v>27.349</v>
      </c>
      <c r="M40" s="4">
        <v>23.949000000000002</v>
      </c>
      <c r="N40" s="30">
        <f t="shared" si="1"/>
        <v>25.649000000000001</v>
      </c>
      <c r="O40" s="31">
        <v>32.799999999999997</v>
      </c>
    </row>
    <row r="41" spans="2:15" x14ac:dyDescent="0.3">
      <c r="B41" s="29">
        <v>38</v>
      </c>
      <c r="C41" s="4">
        <v>12.5</v>
      </c>
      <c r="D41" s="4">
        <v>14</v>
      </c>
      <c r="E41" s="4">
        <v>2</v>
      </c>
      <c r="F41" s="4">
        <v>16</v>
      </c>
      <c r="G41" s="4">
        <v>25</v>
      </c>
      <c r="H41" s="4">
        <v>0.35</v>
      </c>
      <c r="I41" s="4">
        <v>22.425000000000001</v>
      </c>
      <c r="J41" s="4">
        <v>36.442999999999998</v>
      </c>
      <c r="K41" s="48">
        <f t="shared" si="2"/>
        <v>29.433999999999997</v>
      </c>
      <c r="L41" s="4">
        <v>27.343</v>
      </c>
      <c r="M41" s="4">
        <v>23.946000000000002</v>
      </c>
      <c r="N41" s="30">
        <f t="shared" si="1"/>
        <v>25.644500000000001</v>
      </c>
      <c r="O41" s="31">
        <v>32.799999999999997</v>
      </c>
    </row>
    <row r="42" spans="2:15" x14ac:dyDescent="0.3">
      <c r="B42" s="29">
        <v>39</v>
      </c>
      <c r="C42" s="4">
        <v>12.5</v>
      </c>
      <c r="D42" s="4">
        <v>14</v>
      </c>
      <c r="E42" s="4">
        <v>2</v>
      </c>
      <c r="F42" s="4">
        <v>16</v>
      </c>
      <c r="G42" s="4">
        <v>25</v>
      </c>
      <c r="H42" s="4">
        <v>0.35</v>
      </c>
      <c r="I42" s="4">
        <v>22.440999999999999</v>
      </c>
      <c r="J42" s="4">
        <v>36.423999999999999</v>
      </c>
      <c r="K42" s="48">
        <f t="shared" si="2"/>
        <v>29.432499999999997</v>
      </c>
      <c r="L42" s="4">
        <v>27.358000000000001</v>
      </c>
      <c r="M42" s="4">
        <v>23.942</v>
      </c>
      <c r="N42" s="30">
        <f t="shared" si="1"/>
        <v>25.65</v>
      </c>
      <c r="O42" s="31">
        <v>32.799999999999997</v>
      </c>
    </row>
    <row r="43" spans="2:15" x14ac:dyDescent="0.3">
      <c r="B43" s="29">
        <v>40</v>
      </c>
      <c r="C43" s="4">
        <v>12.5</v>
      </c>
      <c r="D43" s="4">
        <v>14</v>
      </c>
      <c r="E43" s="4">
        <v>2</v>
      </c>
      <c r="F43" s="4">
        <v>16</v>
      </c>
      <c r="G43" s="4">
        <v>30</v>
      </c>
      <c r="H43" s="4">
        <v>0.35</v>
      </c>
      <c r="I43" s="4">
        <v>27.256</v>
      </c>
      <c r="J43" s="4">
        <v>40.648000000000003</v>
      </c>
      <c r="K43" s="48">
        <f t="shared" si="2"/>
        <v>33.951999999999998</v>
      </c>
      <c r="L43" s="4">
        <v>32.106999999999999</v>
      </c>
      <c r="M43" s="4">
        <v>26.795999999999999</v>
      </c>
      <c r="N43" s="30">
        <f t="shared" si="1"/>
        <v>29.451499999999999</v>
      </c>
      <c r="O43" s="31">
        <v>27.2</v>
      </c>
    </row>
    <row r="44" spans="2:15" x14ac:dyDescent="0.3">
      <c r="B44" s="29">
        <v>41</v>
      </c>
      <c r="C44" s="4">
        <v>12.5</v>
      </c>
      <c r="D44" s="4">
        <v>14</v>
      </c>
      <c r="E44" s="4">
        <v>2</v>
      </c>
      <c r="F44" s="4">
        <v>16</v>
      </c>
      <c r="G44" s="4">
        <v>30</v>
      </c>
      <c r="H44" s="4">
        <v>0.35</v>
      </c>
      <c r="I44" s="4">
        <v>27.271999999999998</v>
      </c>
      <c r="J44" s="4">
        <v>40.606000000000002</v>
      </c>
      <c r="K44" s="48">
        <f t="shared" si="2"/>
        <v>33.939</v>
      </c>
      <c r="L44" s="4">
        <v>32.328000000000003</v>
      </c>
      <c r="M44" s="4">
        <v>26.783999999999999</v>
      </c>
      <c r="N44" s="30">
        <f t="shared" si="1"/>
        <v>29.556000000000001</v>
      </c>
      <c r="O44" s="31">
        <v>27.2</v>
      </c>
    </row>
    <row r="45" spans="2:15" x14ac:dyDescent="0.3">
      <c r="B45" s="29">
        <v>42</v>
      </c>
      <c r="C45" s="4">
        <v>12.5</v>
      </c>
      <c r="D45" s="4">
        <v>14</v>
      </c>
      <c r="E45" s="4">
        <v>2</v>
      </c>
      <c r="F45" s="4">
        <v>16</v>
      </c>
      <c r="G45" s="4">
        <v>30</v>
      </c>
      <c r="H45" s="4">
        <v>0.35</v>
      </c>
      <c r="I45" s="4">
        <v>27.234999999999999</v>
      </c>
      <c r="J45" s="4">
        <v>40.627000000000002</v>
      </c>
      <c r="K45" s="48">
        <f t="shared" si="2"/>
        <v>33.930999999999997</v>
      </c>
      <c r="L45" s="4">
        <v>32.417000000000002</v>
      </c>
      <c r="M45" s="4">
        <v>26.798999999999999</v>
      </c>
      <c r="N45" s="30">
        <f t="shared" si="1"/>
        <v>29.608000000000001</v>
      </c>
      <c r="O45" s="31">
        <v>27.2</v>
      </c>
    </row>
    <row r="46" spans="2:15" x14ac:dyDescent="0.3">
      <c r="B46" s="29">
        <v>43</v>
      </c>
      <c r="C46" s="4">
        <v>12.5</v>
      </c>
      <c r="D46" s="4">
        <v>14</v>
      </c>
      <c r="E46" s="4">
        <v>2</v>
      </c>
      <c r="F46" s="4">
        <v>16</v>
      </c>
      <c r="G46" s="4">
        <v>30</v>
      </c>
      <c r="H46" s="4">
        <v>0.35</v>
      </c>
      <c r="I46" s="4">
        <v>27.241</v>
      </c>
      <c r="J46" s="4">
        <v>40.527999999999999</v>
      </c>
      <c r="K46" s="48">
        <f t="shared" si="2"/>
        <v>33.884500000000003</v>
      </c>
      <c r="L46" s="4">
        <v>32.414000000000001</v>
      </c>
      <c r="M46" s="4">
        <v>26.780999999999999</v>
      </c>
      <c r="N46" s="30">
        <f t="shared" si="1"/>
        <v>29.5975</v>
      </c>
      <c r="O46" s="31">
        <v>27.2</v>
      </c>
    </row>
    <row r="47" spans="2:15" x14ac:dyDescent="0.3">
      <c r="B47" s="29">
        <v>44</v>
      </c>
      <c r="C47" s="4">
        <v>12.5</v>
      </c>
      <c r="D47" s="4">
        <v>14</v>
      </c>
      <c r="E47" s="4">
        <v>2</v>
      </c>
      <c r="F47" s="4">
        <v>16</v>
      </c>
      <c r="G47" s="4">
        <v>30</v>
      </c>
      <c r="H47" s="4">
        <v>0.35</v>
      </c>
      <c r="I47" s="4">
        <v>27.241</v>
      </c>
      <c r="J47" s="4">
        <v>40.597000000000001</v>
      </c>
      <c r="K47" s="48">
        <f t="shared" si="2"/>
        <v>33.918999999999997</v>
      </c>
      <c r="L47" s="4">
        <v>32.393000000000001</v>
      </c>
      <c r="M47" s="4">
        <v>26.815000000000001</v>
      </c>
      <c r="N47" s="30">
        <f t="shared" si="1"/>
        <v>29.603999999999999</v>
      </c>
      <c r="O47" s="31">
        <v>27.2</v>
      </c>
    </row>
    <row r="48" spans="2:15" x14ac:dyDescent="0.3">
      <c r="B48" s="29">
        <v>45</v>
      </c>
      <c r="C48" s="4">
        <v>12.5</v>
      </c>
      <c r="D48" s="4">
        <v>14</v>
      </c>
      <c r="E48" s="4">
        <v>2</v>
      </c>
      <c r="F48" s="4">
        <v>16</v>
      </c>
      <c r="G48" s="4">
        <v>30</v>
      </c>
      <c r="H48" s="4">
        <v>0.35</v>
      </c>
      <c r="I48" s="4">
        <v>27.231999999999999</v>
      </c>
      <c r="J48" s="4">
        <v>40.636000000000003</v>
      </c>
      <c r="K48" s="48">
        <f t="shared" si="2"/>
        <v>33.933999999999997</v>
      </c>
      <c r="L48" s="4">
        <v>32.491</v>
      </c>
      <c r="M48" s="4">
        <v>26.805</v>
      </c>
      <c r="N48" s="30">
        <f t="shared" si="1"/>
        <v>29.648</v>
      </c>
      <c r="O48" s="31">
        <v>27.2</v>
      </c>
    </row>
    <row r="49" spans="2:15" x14ac:dyDescent="0.3">
      <c r="B49" s="29">
        <v>46</v>
      </c>
      <c r="C49" s="4">
        <v>12.5</v>
      </c>
      <c r="D49" s="4">
        <v>14</v>
      </c>
      <c r="E49" s="4">
        <v>2</v>
      </c>
      <c r="F49" s="4">
        <v>16</v>
      </c>
      <c r="G49" s="4">
        <v>30</v>
      </c>
      <c r="H49" s="4">
        <v>0.35</v>
      </c>
      <c r="I49" s="4">
        <v>27.231999999999999</v>
      </c>
      <c r="J49" s="4">
        <v>40.636000000000003</v>
      </c>
      <c r="K49" s="48">
        <f t="shared" si="2"/>
        <v>33.933999999999997</v>
      </c>
      <c r="L49" s="4">
        <v>32.445</v>
      </c>
      <c r="M49" s="4">
        <v>26.798999999999999</v>
      </c>
      <c r="N49" s="30">
        <f t="shared" si="1"/>
        <v>29.622</v>
      </c>
      <c r="O49" s="31">
        <v>27.2</v>
      </c>
    </row>
    <row r="50" spans="2:15" x14ac:dyDescent="0.3">
      <c r="B50" s="29">
        <v>47</v>
      </c>
      <c r="C50" s="4">
        <v>12.5</v>
      </c>
      <c r="D50" s="4">
        <v>14</v>
      </c>
      <c r="E50" s="4">
        <v>2</v>
      </c>
      <c r="F50" s="4">
        <v>16</v>
      </c>
      <c r="G50" s="4">
        <v>30</v>
      </c>
      <c r="H50" s="4">
        <v>0.35</v>
      </c>
      <c r="I50" s="4">
        <v>27.234999999999999</v>
      </c>
      <c r="J50" s="4">
        <v>40.624000000000002</v>
      </c>
      <c r="K50" s="48">
        <f t="shared" si="2"/>
        <v>33.929500000000004</v>
      </c>
      <c r="L50" s="4">
        <v>32.442</v>
      </c>
      <c r="M50" s="4">
        <v>26.783999999999999</v>
      </c>
      <c r="N50" s="30">
        <f t="shared" si="1"/>
        <v>29.613</v>
      </c>
      <c r="O50" s="31">
        <v>27.2</v>
      </c>
    </row>
    <row r="51" spans="2:15" x14ac:dyDescent="0.3">
      <c r="B51" s="29">
        <v>48</v>
      </c>
      <c r="C51" s="4">
        <v>12.5</v>
      </c>
      <c r="D51" s="4">
        <v>14</v>
      </c>
      <c r="E51" s="4">
        <v>2</v>
      </c>
      <c r="F51" s="4">
        <v>16</v>
      </c>
      <c r="G51" s="4">
        <v>30</v>
      </c>
      <c r="H51" s="4">
        <v>0.35</v>
      </c>
      <c r="I51" s="4">
        <v>27.231999999999999</v>
      </c>
      <c r="J51" s="4">
        <v>40.639000000000003</v>
      </c>
      <c r="K51" s="48">
        <f t="shared" si="2"/>
        <v>33.935500000000005</v>
      </c>
      <c r="L51" s="4">
        <v>32.442</v>
      </c>
      <c r="M51" s="4">
        <v>26.792999999999999</v>
      </c>
      <c r="N51" s="30">
        <f t="shared" si="1"/>
        <v>29.6175</v>
      </c>
      <c r="O51" s="31">
        <v>27.2</v>
      </c>
    </row>
    <row r="52" spans="2:15" x14ac:dyDescent="0.3">
      <c r="B52" s="29">
        <v>49</v>
      </c>
      <c r="C52" s="4">
        <v>12.5</v>
      </c>
      <c r="D52" s="4">
        <v>14</v>
      </c>
      <c r="E52" s="4">
        <v>2</v>
      </c>
      <c r="F52" s="4">
        <v>16</v>
      </c>
      <c r="G52" s="4">
        <v>30</v>
      </c>
      <c r="H52" s="4">
        <v>0.35</v>
      </c>
      <c r="I52" s="4">
        <v>27.228999999999999</v>
      </c>
      <c r="J52" s="4">
        <v>40.621000000000002</v>
      </c>
      <c r="K52" s="48">
        <f t="shared" si="2"/>
        <v>33.924999999999997</v>
      </c>
      <c r="L52" s="4">
        <v>32.47</v>
      </c>
      <c r="M52" s="4">
        <v>26.786999999999999</v>
      </c>
      <c r="N52" s="30">
        <f t="shared" si="1"/>
        <v>29.628499999999999</v>
      </c>
      <c r="O52" s="31">
        <v>27.2</v>
      </c>
    </row>
    <row r="53" spans="2:15" x14ac:dyDescent="0.3">
      <c r="B53" s="29">
        <v>50</v>
      </c>
      <c r="C53" s="4">
        <v>5.17</v>
      </c>
      <c r="D53" s="4">
        <v>5.5</v>
      </c>
      <c r="E53" s="4">
        <v>0.3</v>
      </c>
      <c r="F53" s="4">
        <v>5.8</v>
      </c>
      <c r="G53" s="4">
        <v>10</v>
      </c>
      <c r="H53" s="4">
        <v>0.12</v>
      </c>
      <c r="I53" s="4">
        <v>20.25</v>
      </c>
      <c r="J53" s="4">
        <v>22.56</v>
      </c>
      <c r="K53" s="48">
        <f t="shared" si="2"/>
        <v>21.405000000000001</v>
      </c>
      <c r="L53" s="4">
        <v>21.81</v>
      </c>
      <c r="M53" s="4">
        <v>19.309999999999999</v>
      </c>
      <c r="N53" s="30">
        <f t="shared" si="1"/>
        <v>20.56</v>
      </c>
      <c r="O53" s="31">
        <v>13.6</v>
      </c>
    </row>
    <row r="54" spans="2:15" x14ac:dyDescent="0.3">
      <c r="B54" s="29">
        <v>51</v>
      </c>
      <c r="C54" s="4">
        <v>5.17</v>
      </c>
      <c r="D54" s="4">
        <v>5.5</v>
      </c>
      <c r="E54" s="4">
        <v>0.3</v>
      </c>
      <c r="F54" s="4">
        <v>5.8</v>
      </c>
      <c r="G54" s="4">
        <v>10</v>
      </c>
      <c r="H54" s="4">
        <v>0.12</v>
      </c>
      <c r="I54" s="4">
        <v>20.190000000000001</v>
      </c>
      <c r="J54" s="4">
        <v>22.56</v>
      </c>
      <c r="K54" s="48">
        <f t="shared" si="2"/>
        <v>21.375</v>
      </c>
      <c r="L54" s="4">
        <v>21.69</v>
      </c>
      <c r="M54" s="4">
        <v>19.12</v>
      </c>
      <c r="N54" s="30">
        <f t="shared" si="1"/>
        <v>20.405000000000001</v>
      </c>
      <c r="O54" s="31">
        <v>13.6</v>
      </c>
    </row>
    <row r="55" spans="2:15" x14ac:dyDescent="0.3">
      <c r="B55" s="29">
        <v>52</v>
      </c>
      <c r="C55" s="4">
        <v>5.17</v>
      </c>
      <c r="D55" s="4">
        <v>5.5</v>
      </c>
      <c r="E55" s="4">
        <v>0.3</v>
      </c>
      <c r="F55" s="4">
        <v>5.8</v>
      </c>
      <c r="G55" s="4">
        <v>10</v>
      </c>
      <c r="H55" s="4">
        <v>0.12</v>
      </c>
      <c r="I55" s="4">
        <v>20.25</v>
      </c>
      <c r="J55" s="4">
        <v>22.56</v>
      </c>
      <c r="K55" s="48">
        <f t="shared" si="2"/>
        <v>21.405000000000001</v>
      </c>
      <c r="L55" s="4">
        <v>21.81</v>
      </c>
      <c r="M55" s="4">
        <v>19.309999999999999</v>
      </c>
      <c r="N55" s="30">
        <f t="shared" si="1"/>
        <v>20.56</v>
      </c>
      <c r="O55" s="31">
        <v>13.6</v>
      </c>
    </row>
    <row r="56" spans="2:15" x14ac:dyDescent="0.3">
      <c r="B56" s="29">
        <v>53</v>
      </c>
      <c r="C56" s="4">
        <v>5.17</v>
      </c>
      <c r="D56" s="4">
        <v>5.5</v>
      </c>
      <c r="E56" s="4">
        <v>0.3</v>
      </c>
      <c r="F56" s="4">
        <v>5.8</v>
      </c>
      <c r="G56" s="4">
        <v>10</v>
      </c>
      <c r="H56" s="4">
        <v>0.12</v>
      </c>
      <c r="I56" s="4">
        <v>20.25</v>
      </c>
      <c r="J56" s="4">
        <v>22.56</v>
      </c>
      <c r="K56" s="48">
        <f t="shared" si="2"/>
        <v>21.405000000000001</v>
      </c>
      <c r="L56" s="4">
        <v>21.75</v>
      </c>
      <c r="M56" s="4">
        <v>19.25</v>
      </c>
      <c r="N56" s="30">
        <f t="shared" si="1"/>
        <v>20.5</v>
      </c>
      <c r="O56" s="31">
        <v>13.6</v>
      </c>
    </row>
    <row r="57" spans="2:15" x14ac:dyDescent="0.3">
      <c r="B57" s="29">
        <v>54</v>
      </c>
      <c r="C57" s="4">
        <v>5.17</v>
      </c>
      <c r="D57" s="4">
        <v>5.5</v>
      </c>
      <c r="E57" s="4">
        <v>0.3</v>
      </c>
      <c r="F57" s="4">
        <v>5.8</v>
      </c>
      <c r="G57" s="4">
        <v>10</v>
      </c>
      <c r="H57" s="4">
        <v>0.12</v>
      </c>
      <c r="I57" s="4">
        <v>20.25</v>
      </c>
      <c r="J57" s="4">
        <v>22.56</v>
      </c>
      <c r="K57" s="48">
        <f t="shared" si="2"/>
        <v>21.405000000000001</v>
      </c>
      <c r="L57" s="4">
        <v>21.81</v>
      </c>
      <c r="M57" s="4">
        <v>19.190000000000001</v>
      </c>
      <c r="N57" s="30">
        <f t="shared" si="1"/>
        <v>20.5</v>
      </c>
      <c r="O57" s="31">
        <v>13.6</v>
      </c>
    </row>
    <row r="58" spans="2:15" x14ac:dyDescent="0.3">
      <c r="B58" s="29">
        <v>55</v>
      </c>
      <c r="C58" s="4">
        <v>5.17</v>
      </c>
      <c r="D58" s="4">
        <v>5.5</v>
      </c>
      <c r="E58" s="4">
        <v>0.3</v>
      </c>
      <c r="F58" s="4">
        <v>5.8</v>
      </c>
      <c r="G58" s="4">
        <v>10</v>
      </c>
      <c r="H58" s="4">
        <v>0.12</v>
      </c>
      <c r="I58" s="4">
        <v>20.25</v>
      </c>
      <c r="J58" s="4">
        <v>22.5</v>
      </c>
      <c r="K58" s="48">
        <f t="shared" si="2"/>
        <v>21.375</v>
      </c>
      <c r="L58" s="4">
        <v>21.75</v>
      </c>
      <c r="M58" s="4">
        <v>19.25</v>
      </c>
      <c r="N58" s="30">
        <f t="shared" si="1"/>
        <v>20.5</v>
      </c>
      <c r="O58" s="31">
        <v>13.6</v>
      </c>
    </row>
    <row r="59" spans="2:15" x14ac:dyDescent="0.3">
      <c r="B59" s="29">
        <v>56</v>
      </c>
      <c r="C59" s="4">
        <v>5.17</v>
      </c>
      <c r="D59" s="4">
        <v>5.5</v>
      </c>
      <c r="E59" s="4">
        <v>0.3</v>
      </c>
      <c r="F59" s="4">
        <v>5.8</v>
      </c>
      <c r="G59" s="4">
        <v>10</v>
      </c>
      <c r="H59" s="4">
        <v>0.12</v>
      </c>
      <c r="I59" s="4">
        <v>20.190000000000001</v>
      </c>
      <c r="J59" s="4">
        <v>22.56</v>
      </c>
      <c r="K59" s="48">
        <f t="shared" si="2"/>
        <v>21.375</v>
      </c>
      <c r="L59" s="4">
        <v>21.75</v>
      </c>
      <c r="M59" s="4">
        <v>19.309999999999999</v>
      </c>
      <c r="N59" s="30">
        <f t="shared" si="1"/>
        <v>20.53</v>
      </c>
      <c r="O59" s="31">
        <v>13.6</v>
      </c>
    </row>
    <row r="60" spans="2:15" x14ac:dyDescent="0.3">
      <c r="B60" s="29">
        <v>57</v>
      </c>
      <c r="C60" s="4">
        <v>5.17</v>
      </c>
      <c r="D60" s="4">
        <v>5.5</v>
      </c>
      <c r="E60" s="4">
        <v>0.3</v>
      </c>
      <c r="F60" s="4">
        <v>5.8</v>
      </c>
      <c r="G60" s="4">
        <v>10</v>
      </c>
      <c r="H60" s="4">
        <v>0.12</v>
      </c>
      <c r="I60" s="4">
        <v>20.309999999999999</v>
      </c>
      <c r="J60" s="4">
        <v>22.44</v>
      </c>
      <c r="K60" s="48">
        <f t="shared" si="2"/>
        <v>21.375</v>
      </c>
      <c r="L60" s="4">
        <v>21.81</v>
      </c>
      <c r="M60" s="4">
        <v>19.25</v>
      </c>
      <c r="N60" s="30">
        <f t="shared" si="1"/>
        <v>20.53</v>
      </c>
      <c r="O60" s="31">
        <v>13.6</v>
      </c>
    </row>
    <row r="61" spans="2:15" x14ac:dyDescent="0.3">
      <c r="B61" s="29">
        <v>58</v>
      </c>
      <c r="C61" s="4">
        <v>5.17</v>
      </c>
      <c r="D61" s="4">
        <v>5.5</v>
      </c>
      <c r="E61" s="4">
        <v>0.3</v>
      </c>
      <c r="F61" s="4">
        <v>5.8</v>
      </c>
      <c r="G61" s="4">
        <v>10</v>
      </c>
      <c r="H61" s="4">
        <v>0.12</v>
      </c>
      <c r="I61" s="4">
        <v>20.25</v>
      </c>
      <c r="J61" s="4">
        <v>22.37</v>
      </c>
      <c r="K61" s="48">
        <f t="shared" si="2"/>
        <v>21.310000000000002</v>
      </c>
      <c r="L61" s="4">
        <v>21.81</v>
      </c>
      <c r="M61" s="4">
        <v>19.25</v>
      </c>
      <c r="N61" s="30">
        <f t="shared" si="1"/>
        <v>20.53</v>
      </c>
      <c r="O61" s="31">
        <v>13.6</v>
      </c>
    </row>
    <row r="62" spans="2:15" x14ac:dyDescent="0.3">
      <c r="B62" s="29">
        <v>59</v>
      </c>
      <c r="C62" s="4">
        <v>5.17</v>
      </c>
      <c r="D62" s="4">
        <v>5.5</v>
      </c>
      <c r="E62" s="4">
        <v>0.3</v>
      </c>
      <c r="F62" s="4">
        <v>5.8</v>
      </c>
      <c r="G62" s="4">
        <v>10</v>
      </c>
      <c r="H62" s="4">
        <v>0.12</v>
      </c>
      <c r="I62" s="4">
        <v>20.25</v>
      </c>
      <c r="J62" s="4">
        <v>22.56</v>
      </c>
      <c r="K62" s="48">
        <f t="shared" si="2"/>
        <v>21.405000000000001</v>
      </c>
      <c r="L62" s="4">
        <v>21.87</v>
      </c>
      <c r="M62" s="4">
        <v>19.25</v>
      </c>
      <c r="N62" s="30">
        <f t="shared" si="1"/>
        <v>20.560000000000002</v>
      </c>
      <c r="O62" s="31">
        <v>13.6</v>
      </c>
    </row>
    <row r="63" spans="2:15" x14ac:dyDescent="0.3">
      <c r="B63" s="29">
        <v>60</v>
      </c>
      <c r="C63" s="4">
        <v>5.17</v>
      </c>
      <c r="D63" s="4">
        <v>5.5</v>
      </c>
      <c r="E63" s="4">
        <v>0.3</v>
      </c>
      <c r="F63" s="4">
        <v>5.8</v>
      </c>
      <c r="G63" s="4">
        <v>15</v>
      </c>
      <c r="H63" s="4">
        <v>0.12</v>
      </c>
      <c r="I63" s="4">
        <v>20.75</v>
      </c>
      <c r="J63" s="4">
        <v>24.44</v>
      </c>
      <c r="K63" s="48">
        <f t="shared" si="2"/>
        <v>22.594999999999999</v>
      </c>
      <c r="L63" s="4">
        <v>23.12</v>
      </c>
      <c r="M63" s="4">
        <v>19.87</v>
      </c>
      <c r="N63" s="30">
        <f t="shared" si="1"/>
        <v>21.495000000000001</v>
      </c>
      <c r="O63" s="31">
        <v>8.8000000000000007</v>
      </c>
    </row>
    <row r="64" spans="2:15" x14ac:dyDescent="0.3">
      <c r="B64" s="29">
        <v>61</v>
      </c>
      <c r="C64" s="4">
        <v>5.17</v>
      </c>
      <c r="D64" s="4">
        <v>5.5</v>
      </c>
      <c r="E64" s="4">
        <v>0.3</v>
      </c>
      <c r="F64" s="4">
        <v>5.8</v>
      </c>
      <c r="G64" s="4">
        <v>15</v>
      </c>
      <c r="H64" s="4">
        <v>0.12</v>
      </c>
      <c r="I64" s="4">
        <v>20.69</v>
      </c>
      <c r="J64" s="4">
        <v>24.31</v>
      </c>
      <c r="K64" s="48">
        <f t="shared" si="2"/>
        <v>22.5</v>
      </c>
      <c r="L64" s="4">
        <v>23.06</v>
      </c>
      <c r="M64" s="4">
        <v>20</v>
      </c>
      <c r="N64" s="30">
        <f t="shared" si="1"/>
        <v>21.53</v>
      </c>
      <c r="O64" s="31">
        <v>8.8000000000000007</v>
      </c>
    </row>
    <row r="65" spans="2:15" x14ac:dyDescent="0.3">
      <c r="B65" s="29">
        <v>62</v>
      </c>
      <c r="C65" s="4">
        <v>5.17</v>
      </c>
      <c r="D65" s="4">
        <v>5.5</v>
      </c>
      <c r="E65" s="4">
        <v>0.3</v>
      </c>
      <c r="F65" s="4">
        <v>5.8</v>
      </c>
      <c r="G65" s="4">
        <v>15</v>
      </c>
      <c r="H65" s="4">
        <v>0.12</v>
      </c>
      <c r="I65" s="4">
        <v>20.69</v>
      </c>
      <c r="J65" s="4">
        <v>24.44</v>
      </c>
      <c r="K65" s="48">
        <f t="shared" si="2"/>
        <v>22.565000000000001</v>
      </c>
      <c r="L65" s="4">
        <v>23.06</v>
      </c>
      <c r="M65" s="4">
        <v>20</v>
      </c>
      <c r="N65" s="30">
        <f t="shared" si="1"/>
        <v>21.53</v>
      </c>
      <c r="O65" s="31">
        <v>8.8000000000000007</v>
      </c>
    </row>
    <row r="66" spans="2:15" x14ac:dyDescent="0.3">
      <c r="B66" s="29">
        <v>63</v>
      </c>
      <c r="C66" s="4">
        <v>5.17</v>
      </c>
      <c r="D66" s="4">
        <v>5.5</v>
      </c>
      <c r="E66" s="4">
        <v>0.3</v>
      </c>
      <c r="F66" s="4">
        <v>5.8</v>
      </c>
      <c r="G66" s="4">
        <v>15</v>
      </c>
      <c r="H66" s="4">
        <v>0.12</v>
      </c>
      <c r="I66" s="4">
        <v>20.75</v>
      </c>
      <c r="J66" s="4">
        <v>24.44</v>
      </c>
      <c r="K66" s="48">
        <f t="shared" si="2"/>
        <v>22.594999999999999</v>
      </c>
      <c r="L66" s="4">
        <v>23</v>
      </c>
      <c r="M66" s="4">
        <v>19.87</v>
      </c>
      <c r="N66" s="30">
        <f t="shared" si="1"/>
        <v>21.435000000000002</v>
      </c>
      <c r="O66" s="31">
        <v>8.8000000000000007</v>
      </c>
    </row>
    <row r="67" spans="2:15" x14ac:dyDescent="0.3">
      <c r="B67" s="29">
        <v>64</v>
      </c>
      <c r="C67" s="4">
        <v>5.17</v>
      </c>
      <c r="D67" s="4">
        <v>5.5</v>
      </c>
      <c r="E67" s="4">
        <v>0.3</v>
      </c>
      <c r="F67" s="4">
        <v>5.8</v>
      </c>
      <c r="G67" s="4">
        <v>15</v>
      </c>
      <c r="H67" s="4">
        <v>0.12</v>
      </c>
      <c r="I67" s="4">
        <v>20.69</v>
      </c>
      <c r="J67" s="4">
        <v>24.25</v>
      </c>
      <c r="K67" s="48">
        <f t="shared" si="2"/>
        <v>22.47</v>
      </c>
      <c r="L67" s="4">
        <v>23</v>
      </c>
      <c r="M67" s="4">
        <v>20</v>
      </c>
      <c r="N67" s="30">
        <f t="shared" si="1"/>
        <v>21.5</v>
      </c>
      <c r="O67" s="31">
        <v>8.8000000000000007</v>
      </c>
    </row>
    <row r="68" spans="2:15" x14ac:dyDescent="0.3">
      <c r="B68" s="29">
        <v>65</v>
      </c>
      <c r="C68" s="4">
        <v>5.17</v>
      </c>
      <c r="D68" s="4">
        <v>5.5</v>
      </c>
      <c r="E68" s="4">
        <v>0.3</v>
      </c>
      <c r="F68" s="4">
        <v>5.8</v>
      </c>
      <c r="G68" s="4">
        <v>15</v>
      </c>
      <c r="H68" s="4">
        <v>0.12</v>
      </c>
      <c r="I68" s="4">
        <v>20.69</v>
      </c>
      <c r="J68" s="4">
        <v>24.44</v>
      </c>
      <c r="K68" s="48">
        <f t="shared" ref="K68:K99" si="3">AVERAGE(I68:J68)</f>
        <v>22.565000000000001</v>
      </c>
      <c r="L68" s="4">
        <v>23</v>
      </c>
      <c r="M68" s="4">
        <v>20.059999999999999</v>
      </c>
      <c r="N68" s="30">
        <f t="shared" si="1"/>
        <v>21.53</v>
      </c>
      <c r="O68" s="31">
        <v>8.8000000000000007</v>
      </c>
    </row>
    <row r="69" spans="2:15" x14ac:dyDescent="0.3">
      <c r="B69" s="29">
        <v>66</v>
      </c>
      <c r="C69" s="4">
        <v>5.17</v>
      </c>
      <c r="D69" s="4">
        <v>5.5</v>
      </c>
      <c r="E69" s="4">
        <v>0.3</v>
      </c>
      <c r="F69" s="4">
        <v>5.8</v>
      </c>
      <c r="G69" s="4">
        <v>15</v>
      </c>
      <c r="H69" s="4">
        <v>0.12</v>
      </c>
      <c r="I69" s="4">
        <v>20.69</v>
      </c>
      <c r="J69" s="4">
        <v>24.44</v>
      </c>
      <c r="K69" s="48">
        <f t="shared" si="3"/>
        <v>22.565000000000001</v>
      </c>
      <c r="L69" s="4">
        <v>23.12</v>
      </c>
      <c r="M69" s="4">
        <v>20.059999999999999</v>
      </c>
      <c r="N69" s="30">
        <f t="shared" ref="N69:N132" si="4">AVERAGE(L69:M69)</f>
        <v>21.59</v>
      </c>
      <c r="O69" s="31">
        <v>8.8000000000000007</v>
      </c>
    </row>
    <row r="70" spans="2:15" x14ac:dyDescent="0.3">
      <c r="B70" s="29">
        <v>67</v>
      </c>
      <c r="C70" s="4">
        <v>5.17</v>
      </c>
      <c r="D70" s="4">
        <v>5.5</v>
      </c>
      <c r="E70" s="4">
        <v>0.3</v>
      </c>
      <c r="F70" s="4">
        <v>5.8</v>
      </c>
      <c r="G70" s="4">
        <v>15</v>
      </c>
      <c r="H70" s="4">
        <v>0.12</v>
      </c>
      <c r="I70" s="4">
        <v>20.75</v>
      </c>
      <c r="J70" s="4">
        <v>24.5</v>
      </c>
      <c r="K70" s="48">
        <f t="shared" si="3"/>
        <v>22.625</v>
      </c>
      <c r="L70" s="4">
        <v>23.06</v>
      </c>
      <c r="M70" s="4">
        <v>20</v>
      </c>
      <c r="N70" s="30">
        <f t="shared" si="4"/>
        <v>21.53</v>
      </c>
      <c r="O70" s="31">
        <v>8.8000000000000007</v>
      </c>
    </row>
    <row r="71" spans="2:15" x14ac:dyDescent="0.3">
      <c r="B71" s="29">
        <v>68</v>
      </c>
      <c r="C71" s="4">
        <v>5.17</v>
      </c>
      <c r="D71" s="4">
        <v>5.5</v>
      </c>
      <c r="E71" s="4">
        <v>0.3</v>
      </c>
      <c r="F71" s="4">
        <v>5.8</v>
      </c>
      <c r="G71" s="4">
        <v>15</v>
      </c>
      <c r="H71" s="4">
        <v>0.12</v>
      </c>
      <c r="I71" s="4">
        <v>20.69</v>
      </c>
      <c r="J71" s="4">
        <v>24.31</v>
      </c>
      <c r="K71" s="48">
        <f t="shared" si="3"/>
        <v>22.5</v>
      </c>
      <c r="L71" s="4">
        <v>23.12</v>
      </c>
      <c r="M71" s="4">
        <v>20</v>
      </c>
      <c r="N71" s="30">
        <f t="shared" si="4"/>
        <v>21.560000000000002</v>
      </c>
      <c r="O71" s="31">
        <v>8.8000000000000007</v>
      </c>
    </row>
    <row r="72" spans="2:15" x14ac:dyDescent="0.3">
      <c r="B72" s="29">
        <v>69</v>
      </c>
      <c r="C72" s="4">
        <v>5.17</v>
      </c>
      <c r="D72" s="4">
        <v>5.5</v>
      </c>
      <c r="E72" s="4">
        <v>0.3</v>
      </c>
      <c r="F72" s="4">
        <v>5.8</v>
      </c>
      <c r="G72" s="4">
        <v>15</v>
      </c>
      <c r="H72" s="4">
        <v>0.12</v>
      </c>
      <c r="I72" s="4">
        <v>20.69</v>
      </c>
      <c r="J72" s="4">
        <v>24.5</v>
      </c>
      <c r="K72" s="48">
        <f t="shared" si="3"/>
        <v>22.594999999999999</v>
      </c>
      <c r="L72" s="4">
        <v>22.94</v>
      </c>
      <c r="M72" s="4">
        <v>20.12</v>
      </c>
      <c r="N72" s="30">
        <f t="shared" si="4"/>
        <v>21.53</v>
      </c>
      <c r="O72" s="31">
        <v>8.8000000000000007</v>
      </c>
    </row>
    <row r="73" spans="2:15" x14ac:dyDescent="0.3">
      <c r="B73" s="29">
        <v>70</v>
      </c>
      <c r="C73" s="4">
        <v>5.17</v>
      </c>
      <c r="D73" s="4">
        <v>5.5</v>
      </c>
      <c r="E73" s="4">
        <v>0.3</v>
      </c>
      <c r="F73" s="4">
        <v>5.8</v>
      </c>
      <c r="G73" s="4">
        <v>20</v>
      </c>
      <c r="H73" s="4">
        <v>0.12</v>
      </c>
      <c r="I73" s="4">
        <v>23.75</v>
      </c>
      <c r="J73" s="4">
        <v>27.75</v>
      </c>
      <c r="K73" s="48">
        <f t="shared" si="3"/>
        <v>25.75</v>
      </c>
      <c r="L73" s="4">
        <v>26.94</v>
      </c>
      <c r="M73" s="4">
        <v>22.75</v>
      </c>
      <c r="N73" s="30">
        <f t="shared" si="4"/>
        <v>24.844999999999999</v>
      </c>
      <c r="O73" s="31">
        <v>6.4</v>
      </c>
    </row>
    <row r="74" spans="2:15" x14ac:dyDescent="0.3">
      <c r="B74" s="29">
        <v>71</v>
      </c>
      <c r="C74" s="4">
        <v>5.17</v>
      </c>
      <c r="D74" s="4">
        <v>5.5</v>
      </c>
      <c r="E74" s="4">
        <v>0.3</v>
      </c>
      <c r="F74" s="4">
        <v>5.8</v>
      </c>
      <c r="G74" s="4">
        <v>20</v>
      </c>
      <c r="H74" s="4">
        <v>0.12</v>
      </c>
      <c r="I74" s="4">
        <v>23.75</v>
      </c>
      <c r="J74" s="4">
        <v>27.81</v>
      </c>
      <c r="K74" s="48">
        <f t="shared" si="3"/>
        <v>25.78</v>
      </c>
      <c r="L74" s="4">
        <v>26.94</v>
      </c>
      <c r="M74" s="4">
        <v>22.87</v>
      </c>
      <c r="N74" s="30">
        <f t="shared" si="4"/>
        <v>24.905000000000001</v>
      </c>
      <c r="O74" s="31">
        <v>6.4</v>
      </c>
    </row>
    <row r="75" spans="2:15" x14ac:dyDescent="0.3">
      <c r="B75" s="29">
        <v>72</v>
      </c>
      <c r="C75" s="4">
        <v>5.17</v>
      </c>
      <c r="D75" s="4">
        <v>5.5</v>
      </c>
      <c r="E75" s="4">
        <v>0.3</v>
      </c>
      <c r="F75" s="4">
        <v>5.8</v>
      </c>
      <c r="G75" s="4">
        <v>20</v>
      </c>
      <c r="H75" s="4">
        <v>0.12</v>
      </c>
      <c r="I75" s="4">
        <v>23.81</v>
      </c>
      <c r="J75" s="4">
        <v>27.75</v>
      </c>
      <c r="K75" s="48">
        <f t="shared" si="3"/>
        <v>25.78</v>
      </c>
      <c r="L75" s="4">
        <v>26.87</v>
      </c>
      <c r="M75" s="4">
        <v>22.87</v>
      </c>
      <c r="N75" s="30">
        <f t="shared" si="4"/>
        <v>24.87</v>
      </c>
      <c r="O75" s="31">
        <v>6.4</v>
      </c>
    </row>
    <row r="76" spans="2:15" x14ac:dyDescent="0.3">
      <c r="B76" s="29">
        <v>73</v>
      </c>
      <c r="C76" s="4">
        <v>5.17</v>
      </c>
      <c r="D76" s="4">
        <v>5.5</v>
      </c>
      <c r="E76" s="4">
        <v>0.3</v>
      </c>
      <c r="F76" s="4">
        <v>5.8</v>
      </c>
      <c r="G76" s="4">
        <v>20</v>
      </c>
      <c r="H76" s="4">
        <v>0.12</v>
      </c>
      <c r="I76" s="4">
        <v>23.81</v>
      </c>
      <c r="J76" s="4">
        <v>27.75</v>
      </c>
      <c r="K76" s="48">
        <f t="shared" si="3"/>
        <v>25.78</v>
      </c>
      <c r="L76" s="4">
        <v>27</v>
      </c>
      <c r="M76" s="4">
        <v>22.87</v>
      </c>
      <c r="N76" s="30">
        <f t="shared" si="4"/>
        <v>24.935000000000002</v>
      </c>
      <c r="O76" s="31">
        <v>6.4</v>
      </c>
    </row>
    <row r="77" spans="2:15" x14ac:dyDescent="0.3">
      <c r="B77" s="29">
        <v>74</v>
      </c>
      <c r="C77" s="4">
        <v>5.17</v>
      </c>
      <c r="D77" s="4">
        <v>5.5</v>
      </c>
      <c r="E77" s="4">
        <v>0.3</v>
      </c>
      <c r="F77" s="4">
        <v>5.8</v>
      </c>
      <c r="G77" s="4">
        <v>20</v>
      </c>
      <c r="H77" s="4">
        <v>0.12</v>
      </c>
      <c r="I77" s="4">
        <v>23.75</v>
      </c>
      <c r="J77" s="4">
        <v>27.62</v>
      </c>
      <c r="K77" s="48">
        <f t="shared" si="3"/>
        <v>25.685000000000002</v>
      </c>
      <c r="L77" s="4">
        <v>26.87</v>
      </c>
      <c r="M77" s="4">
        <v>22.87</v>
      </c>
      <c r="N77" s="30">
        <f t="shared" si="4"/>
        <v>24.87</v>
      </c>
      <c r="O77" s="31">
        <v>6.4</v>
      </c>
    </row>
    <row r="78" spans="2:15" x14ac:dyDescent="0.3">
      <c r="B78" s="29">
        <v>75</v>
      </c>
      <c r="C78" s="4">
        <v>5.17</v>
      </c>
      <c r="D78" s="4">
        <v>5.5</v>
      </c>
      <c r="E78" s="4">
        <v>0.3</v>
      </c>
      <c r="F78" s="4">
        <v>5.8</v>
      </c>
      <c r="G78" s="4">
        <v>20</v>
      </c>
      <c r="H78" s="4">
        <v>0.12</v>
      </c>
      <c r="I78" s="4">
        <v>23.75</v>
      </c>
      <c r="J78" s="4">
        <v>27.75</v>
      </c>
      <c r="K78" s="48">
        <f t="shared" si="3"/>
        <v>25.75</v>
      </c>
      <c r="L78" s="4">
        <v>27</v>
      </c>
      <c r="M78" s="4">
        <v>22.87</v>
      </c>
      <c r="N78" s="30">
        <f t="shared" si="4"/>
        <v>24.935000000000002</v>
      </c>
      <c r="O78" s="31">
        <v>6.4</v>
      </c>
    </row>
    <row r="79" spans="2:15" x14ac:dyDescent="0.3">
      <c r="B79" s="29">
        <v>76</v>
      </c>
      <c r="C79" s="4">
        <v>5.17</v>
      </c>
      <c r="D79" s="4">
        <v>5.5</v>
      </c>
      <c r="E79" s="4">
        <v>0.3</v>
      </c>
      <c r="F79" s="4">
        <v>5.8</v>
      </c>
      <c r="G79" s="4">
        <v>20</v>
      </c>
      <c r="H79" s="4">
        <v>0.12</v>
      </c>
      <c r="I79" s="4">
        <v>23.75</v>
      </c>
      <c r="J79" s="4">
        <v>27.62</v>
      </c>
      <c r="K79" s="48">
        <f t="shared" si="3"/>
        <v>25.685000000000002</v>
      </c>
      <c r="L79" s="4">
        <v>26.87</v>
      </c>
      <c r="M79" s="4">
        <v>22.94</v>
      </c>
      <c r="N79" s="30">
        <f t="shared" si="4"/>
        <v>24.905000000000001</v>
      </c>
      <c r="O79" s="31">
        <v>6.4</v>
      </c>
    </row>
    <row r="80" spans="2:15" x14ac:dyDescent="0.3">
      <c r="B80" s="29">
        <v>77</v>
      </c>
      <c r="C80" s="4">
        <v>5.17</v>
      </c>
      <c r="D80" s="4">
        <v>5.5</v>
      </c>
      <c r="E80" s="4">
        <v>0.3</v>
      </c>
      <c r="F80" s="4">
        <v>5.8</v>
      </c>
      <c r="G80" s="4">
        <v>20</v>
      </c>
      <c r="H80" s="4">
        <v>0.12</v>
      </c>
      <c r="I80" s="4">
        <v>23.75</v>
      </c>
      <c r="J80" s="4">
        <v>27.81</v>
      </c>
      <c r="K80" s="48">
        <f t="shared" si="3"/>
        <v>25.78</v>
      </c>
      <c r="L80" s="4">
        <v>26.87</v>
      </c>
      <c r="M80" s="4">
        <v>22.87</v>
      </c>
      <c r="N80" s="30">
        <f t="shared" si="4"/>
        <v>24.87</v>
      </c>
      <c r="O80" s="31">
        <v>6.4</v>
      </c>
    </row>
    <row r="81" spans="2:15" x14ac:dyDescent="0.3">
      <c r="B81" s="29">
        <v>78</v>
      </c>
      <c r="C81" s="4">
        <v>5.17</v>
      </c>
      <c r="D81" s="4">
        <v>5.5</v>
      </c>
      <c r="E81" s="4">
        <v>0.3</v>
      </c>
      <c r="F81" s="4">
        <v>5.8</v>
      </c>
      <c r="G81" s="4">
        <v>20</v>
      </c>
      <c r="H81" s="4">
        <v>0.12</v>
      </c>
      <c r="I81" s="4">
        <v>23.75</v>
      </c>
      <c r="J81" s="4">
        <v>27.81</v>
      </c>
      <c r="K81" s="48">
        <f t="shared" si="3"/>
        <v>25.78</v>
      </c>
      <c r="L81" s="4">
        <v>26.94</v>
      </c>
      <c r="M81" s="4">
        <v>22.75</v>
      </c>
      <c r="N81" s="30">
        <f t="shared" si="4"/>
        <v>24.844999999999999</v>
      </c>
      <c r="O81" s="31">
        <v>6.4</v>
      </c>
    </row>
    <row r="82" spans="2:15" x14ac:dyDescent="0.3">
      <c r="B82" s="29">
        <v>79</v>
      </c>
      <c r="C82" s="4">
        <v>5.17</v>
      </c>
      <c r="D82" s="4">
        <v>5.5</v>
      </c>
      <c r="E82" s="4">
        <v>0.3</v>
      </c>
      <c r="F82" s="4">
        <v>5.8</v>
      </c>
      <c r="G82" s="4">
        <v>20</v>
      </c>
      <c r="H82" s="4">
        <v>0.12</v>
      </c>
      <c r="I82" s="4">
        <v>23.75</v>
      </c>
      <c r="J82" s="4">
        <v>27.75</v>
      </c>
      <c r="K82" s="48">
        <f t="shared" si="3"/>
        <v>25.75</v>
      </c>
      <c r="L82" s="4">
        <v>26.94</v>
      </c>
      <c r="M82" s="4">
        <v>22.69</v>
      </c>
      <c r="N82" s="30">
        <f t="shared" si="4"/>
        <v>24.815000000000001</v>
      </c>
      <c r="O82" s="31">
        <v>6.4</v>
      </c>
    </row>
    <row r="83" spans="2:15" x14ac:dyDescent="0.3">
      <c r="B83" s="29">
        <v>80</v>
      </c>
      <c r="C83" s="4">
        <v>5.17</v>
      </c>
      <c r="D83" s="4">
        <v>5.5</v>
      </c>
      <c r="E83" s="4">
        <v>0.3</v>
      </c>
      <c r="F83" s="4">
        <v>5.8</v>
      </c>
      <c r="G83" s="4">
        <v>25</v>
      </c>
      <c r="H83" s="4">
        <v>0.12</v>
      </c>
      <c r="I83" s="4">
        <v>20.87</v>
      </c>
      <c r="J83" s="4">
        <v>26.5</v>
      </c>
      <c r="K83" s="48">
        <f t="shared" si="3"/>
        <v>23.685000000000002</v>
      </c>
      <c r="L83" s="4">
        <v>25.44</v>
      </c>
      <c r="M83" s="4">
        <v>19.309999999999999</v>
      </c>
      <c r="N83" s="30">
        <f t="shared" si="4"/>
        <v>22.375</v>
      </c>
      <c r="O83" s="31">
        <v>5.6</v>
      </c>
    </row>
    <row r="84" spans="2:15" x14ac:dyDescent="0.3">
      <c r="B84" s="29">
        <v>81</v>
      </c>
      <c r="C84" s="4">
        <v>5.17</v>
      </c>
      <c r="D84" s="4">
        <v>5.5</v>
      </c>
      <c r="E84" s="4">
        <v>0.3</v>
      </c>
      <c r="F84" s="4">
        <v>5.8</v>
      </c>
      <c r="G84" s="4">
        <v>25</v>
      </c>
      <c r="H84" s="4">
        <v>0.12</v>
      </c>
      <c r="I84" s="4">
        <v>20.87</v>
      </c>
      <c r="J84" s="4">
        <v>26.5</v>
      </c>
      <c r="K84" s="48">
        <f t="shared" si="3"/>
        <v>23.685000000000002</v>
      </c>
      <c r="L84" s="4">
        <v>25.37</v>
      </c>
      <c r="M84" s="4">
        <v>19.440000000000001</v>
      </c>
      <c r="N84" s="30">
        <f t="shared" si="4"/>
        <v>22.405000000000001</v>
      </c>
      <c r="O84" s="31">
        <v>5.6</v>
      </c>
    </row>
    <row r="85" spans="2:15" x14ac:dyDescent="0.3">
      <c r="B85" s="29">
        <v>82</v>
      </c>
      <c r="C85" s="4">
        <v>5.17</v>
      </c>
      <c r="D85" s="4">
        <v>5.5</v>
      </c>
      <c r="E85" s="4">
        <v>0.3</v>
      </c>
      <c r="F85" s="4">
        <v>5.8</v>
      </c>
      <c r="G85" s="4">
        <v>25</v>
      </c>
      <c r="H85" s="4">
        <v>0.12</v>
      </c>
      <c r="I85" s="4">
        <v>20.94</v>
      </c>
      <c r="J85" s="4">
        <v>26.64</v>
      </c>
      <c r="K85" s="48">
        <f t="shared" si="3"/>
        <v>23.79</v>
      </c>
      <c r="L85" s="4">
        <v>25.44</v>
      </c>
      <c r="M85" s="4">
        <v>19.440000000000001</v>
      </c>
      <c r="N85" s="30">
        <f t="shared" si="4"/>
        <v>22.44</v>
      </c>
      <c r="O85" s="31">
        <v>5.6</v>
      </c>
    </row>
    <row r="86" spans="2:15" x14ac:dyDescent="0.3">
      <c r="B86" s="29">
        <v>83</v>
      </c>
      <c r="C86" s="4">
        <v>5.17</v>
      </c>
      <c r="D86" s="4">
        <v>5.5</v>
      </c>
      <c r="E86" s="4">
        <v>0.3</v>
      </c>
      <c r="F86" s="4">
        <v>5.8</v>
      </c>
      <c r="G86" s="4">
        <v>25</v>
      </c>
      <c r="H86" s="4">
        <v>0.12</v>
      </c>
      <c r="I86" s="4">
        <v>20.87</v>
      </c>
      <c r="J86" s="4">
        <v>26.89</v>
      </c>
      <c r="K86" s="48">
        <f t="shared" si="3"/>
        <v>23.880000000000003</v>
      </c>
      <c r="L86" s="4">
        <v>25.5</v>
      </c>
      <c r="M86" s="4">
        <v>19.37</v>
      </c>
      <c r="N86" s="30">
        <f t="shared" si="4"/>
        <v>22.435000000000002</v>
      </c>
      <c r="O86" s="31">
        <v>5.6</v>
      </c>
    </row>
    <row r="87" spans="2:15" x14ac:dyDescent="0.3">
      <c r="B87" s="29">
        <v>84</v>
      </c>
      <c r="C87" s="4">
        <v>5.17</v>
      </c>
      <c r="D87" s="4">
        <v>5.5</v>
      </c>
      <c r="E87" s="4">
        <v>0.3</v>
      </c>
      <c r="F87" s="4">
        <v>5.8</v>
      </c>
      <c r="G87" s="4">
        <v>25</v>
      </c>
      <c r="H87" s="4">
        <v>0.12</v>
      </c>
      <c r="I87" s="4">
        <v>20.94</v>
      </c>
      <c r="J87" s="4">
        <v>26.5</v>
      </c>
      <c r="K87" s="48">
        <f t="shared" si="3"/>
        <v>23.72</v>
      </c>
      <c r="L87" s="4">
        <v>25.44</v>
      </c>
      <c r="M87" s="4">
        <v>19.37</v>
      </c>
      <c r="N87" s="30">
        <f t="shared" si="4"/>
        <v>22.405000000000001</v>
      </c>
      <c r="O87" s="31">
        <v>5.6</v>
      </c>
    </row>
    <row r="88" spans="2:15" x14ac:dyDescent="0.3">
      <c r="B88" s="29">
        <v>85</v>
      </c>
      <c r="C88" s="4">
        <v>5.17</v>
      </c>
      <c r="D88" s="4">
        <v>5.5</v>
      </c>
      <c r="E88" s="4">
        <v>0.3</v>
      </c>
      <c r="F88" s="4">
        <v>5.8</v>
      </c>
      <c r="G88" s="4">
        <v>25</v>
      </c>
      <c r="H88" s="4">
        <v>0.12</v>
      </c>
      <c r="I88" s="4">
        <v>20.94</v>
      </c>
      <c r="J88" s="4">
        <v>26.5</v>
      </c>
      <c r="K88" s="48">
        <f t="shared" si="3"/>
        <v>23.72</v>
      </c>
      <c r="L88" s="4">
        <v>25.5</v>
      </c>
      <c r="M88" s="4">
        <v>19.37</v>
      </c>
      <c r="N88" s="30">
        <f t="shared" si="4"/>
        <v>22.435000000000002</v>
      </c>
      <c r="O88" s="31">
        <v>5.6</v>
      </c>
    </row>
    <row r="89" spans="2:15" x14ac:dyDescent="0.3">
      <c r="B89" s="29">
        <v>86</v>
      </c>
      <c r="C89" s="4">
        <v>5.17</v>
      </c>
      <c r="D89" s="4">
        <v>5.5</v>
      </c>
      <c r="E89" s="4">
        <v>0.3</v>
      </c>
      <c r="F89" s="4">
        <v>5.8</v>
      </c>
      <c r="G89" s="4">
        <v>25</v>
      </c>
      <c r="H89" s="4">
        <v>0.12</v>
      </c>
      <c r="I89" s="4">
        <v>20.87</v>
      </c>
      <c r="J89" s="4">
        <v>26.5</v>
      </c>
      <c r="K89" s="48">
        <f t="shared" si="3"/>
        <v>23.685000000000002</v>
      </c>
      <c r="L89" s="4">
        <v>25.5</v>
      </c>
      <c r="M89" s="4">
        <v>19.440000000000001</v>
      </c>
      <c r="N89" s="30">
        <f t="shared" si="4"/>
        <v>22.47</v>
      </c>
      <c r="O89" s="31">
        <v>5.6</v>
      </c>
    </row>
    <row r="90" spans="2:15" x14ac:dyDescent="0.3">
      <c r="B90" s="29">
        <v>87</v>
      </c>
      <c r="C90" s="4">
        <v>5.17</v>
      </c>
      <c r="D90" s="4">
        <v>5.5</v>
      </c>
      <c r="E90" s="4">
        <v>0.3</v>
      </c>
      <c r="F90" s="4">
        <v>5.8</v>
      </c>
      <c r="G90" s="4">
        <v>25</v>
      </c>
      <c r="H90" s="4">
        <v>0.12</v>
      </c>
      <c r="I90" s="4">
        <v>20.87</v>
      </c>
      <c r="J90" s="4">
        <v>26.8</v>
      </c>
      <c r="K90" s="48">
        <f t="shared" si="3"/>
        <v>23.835000000000001</v>
      </c>
      <c r="L90" s="4">
        <v>25.44</v>
      </c>
      <c r="M90" s="4">
        <v>19.309999999999999</v>
      </c>
      <c r="N90" s="30">
        <f t="shared" si="4"/>
        <v>22.375</v>
      </c>
      <c r="O90" s="31">
        <v>5.6</v>
      </c>
    </row>
    <row r="91" spans="2:15" x14ac:dyDescent="0.3">
      <c r="B91" s="29">
        <v>88</v>
      </c>
      <c r="C91" s="4">
        <v>5.17</v>
      </c>
      <c r="D91" s="4">
        <v>5.5</v>
      </c>
      <c r="E91" s="4">
        <v>0.3</v>
      </c>
      <c r="F91" s="4">
        <v>5.8</v>
      </c>
      <c r="G91" s="4">
        <v>25</v>
      </c>
      <c r="H91" s="4">
        <v>0.12</v>
      </c>
      <c r="I91" s="4">
        <v>20.94</v>
      </c>
      <c r="J91" s="4">
        <v>26.87</v>
      </c>
      <c r="K91" s="48">
        <f t="shared" si="3"/>
        <v>23.905000000000001</v>
      </c>
      <c r="L91" s="4">
        <v>25.44</v>
      </c>
      <c r="M91" s="4">
        <v>19.440000000000001</v>
      </c>
      <c r="N91" s="30">
        <f t="shared" si="4"/>
        <v>22.44</v>
      </c>
      <c r="O91" s="31">
        <v>5.6</v>
      </c>
    </row>
    <row r="92" spans="2:15" x14ac:dyDescent="0.3">
      <c r="B92" s="29">
        <v>89</v>
      </c>
      <c r="C92" s="4">
        <v>5.17</v>
      </c>
      <c r="D92" s="4">
        <v>5.5</v>
      </c>
      <c r="E92" s="4">
        <v>0.3</v>
      </c>
      <c r="F92" s="4">
        <v>5.8</v>
      </c>
      <c r="G92" s="4">
        <v>25</v>
      </c>
      <c r="H92" s="4">
        <v>0.12</v>
      </c>
      <c r="I92" s="4">
        <v>20.94</v>
      </c>
      <c r="J92" s="4">
        <v>26.98</v>
      </c>
      <c r="K92" s="48">
        <f t="shared" si="3"/>
        <v>23.96</v>
      </c>
      <c r="L92" s="4">
        <v>25.37</v>
      </c>
      <c r="M92" s="4">
        <v>19.5</v>
      </c>
      <c r="N92" s="30">
        <f t="shared" si="4"/>
        <v>22.435000000000002</v>
      </c>
      <c r="O92" s="31">
        <v>5.6</v>
      </c>
    </row>
    <row r="93" spans="2:15" x14ac:dyDescent="0.3">
      <c r="B93" s="29">
        <v>90</v>
      </c>
      <c r="C93" s="4">
        <v>5.17</v>
      </c>
      <c r="D93" s="4">
        <v>5.5</v>
      </c>
      <c r="E93" s="4">
        <v>0.3</v>
      </c>
      <c r="F93" s="4">
        <v>5.8</v>
      </c>
      <c r="G93" s="4">
        <v>30</v>
      </c>
      <c r="H93" s="4">
        <v>0.12</v>
      </c>
      <c r="I93" s="4">
        <v>24.06</v>
      </c>
      <c r="J93" s="4">
        <v>29.12</v>
      </c>
      <c r="K93" s="48">
        <f t="shared" si="3"/>
        <v>26.59</v>
      </c>
      <c r="L93" s="4">
        <v>28.44</v>
      </c>
      <c r="M93" s="4">
        <v>21.56</v>
      </c>
      <c r="N93" s="30">
        <f t="shared" si="4"/>
        <v>25</v>
      </c>
      <c r="O93" s="31">
        <v>4.8</v>
      </c>
    </row>
    <row r="94" spans="2:15" x14ac:dyDescent="0.3">
      <c r="B94" s="29">
        <v>91</v>
      </c>
      <c r="C94" s="4">
        <v>5.17</v>
      </c>
      <c r="D94" s="4">
        <v>5.5</v>
      </c>
      <c r="E94" s="4">
        <v>0.3</v>
      </c>
      <c r="F94" s="4">
        <v>5.8</v>
      </c>
      <c r="G94" s="4">
        <v>30</v>
      </c>
      <c r="H94" s="4">
        <v>0.12</v>
      </c>
      <c r="I94" s="4">
        <v>24.06</v>
      </c>
      <c r="J94" s="4">
        <v>29.06</v>
      </c>
      <c r="K94" s="48">
        <f t="shared" si="3"/>
        <v>26.56</v>
      </c>
      <c r="L94" s="4">
        <v>28.37</v>
      </c>
      <c r="M94" s="4">
        <v>21.56</v>
      </c>
      <c r="N94" s="30">
        <f t="shared" si="4"/>
        <v>24.965</v>
      </c>
      <c r="O94" s="31">
        <v>4.8</v>
      </c>
    </row>
    <row r="95" spans="2:15" x14ac:dyDescent="0.3">
      <c r="B95" s="29">
        <v>92</v>
      </c>
      <c r="C95" s="4">
        <v>5.17</v>
      </c>
      <c r="D95" s="4">
        <v>5.5</v>
      </c>
      <c r="E95" s="4">
        <v>0.3</v>
      </c>
      <c r="F95" s="4">
        <v>5.8</v>
      </c>
      <c r="G95" s="4">
        <v>30</v>
      </c>
      <c r="H95" s="4">
        <v>0.12</v>
      </c>
      <c r="I95" s="4">
        <v>24.06</v>
      </c>
      <c r="J95" s="4">
        <v>29.12</v>
      </c>
      <c r="K95" s="48">
        <f t="shared" si="3"/>
        <v>26.59</v>
      </c>
      <c r="L95" s="4">
        <v>28.37</v>
      </c>
      <c r="M95" s="4">
        <v>21.56</v>
      </c>
      <c r="N95" s="30">
        <f t="shared" si="4"/>
        <v>24.965</v>
      </c>
      <c r="O95" s="31">
        <v>4.8</v>
      </c>
    </row>
    <row r="96" spans="2:15" x14ac:dyDescent="0.3">
      <c r="B96" s="29">
        <v>93</v>
      </c>
      <c r="C96" s="4">
        <v>5.17</v>
      </c>
      <c r="D96" s="4">
        <v>5.5</v>
      </c>
      <c r="E96" s="4">
        <v>0.3</v>
      </c>
      <c r="F96" s="4">
        <v>5.8</v>
      </c>
      <c r="G96" s="4">
        <v>30</v>
      </c>
      <c r="H96" s="4">
        <v>0.12</v>
      </c>
      <c r="I96" s="4">
        <v>24.06</v>
      </c>
      <c r="J96" s="4">
        <v>29.06</v>
      </c>
      <c r="K96" s="48">
        <f t="shared" si="3"/>
        <v>26.56</v>
      </c>
      <c r="L96" s="4">
        <v>28.44</v>
      </c>
      <c r="M96" s="4">
        <v>21.69</v>
      </c>
      <c r="N96" s="30">
        <f t="shared" si="4"/>
        <v>25.065000000000001</v>
      </c>
      <c r="O96" s="31">
        <v>4.8</v>
      </c>
    </row>
    <row r="97" spans="2:15" x14ac:dyDescent="0.3">
      <c r="B97" s="29">
        <v>94</v>
      </c>
      <c r="C97" s="4">
        <v>5.17</v>
      </c>
      <c r="D97" s="4">
        <v>5.5</v>
      </c>
      <c r="E97" s="4">
        <v>0.3</v>
      </c>
      <c r="F97" s="4">
        <v>5.8</v>
      </c>
      <c r="G97" s="4">
        <v>30</v>
      </c>
      <c r="H97" s="4">
        <v>0.12</v>
      </c>
      <c r="I97" s="4">
        <v>24.06</v>
      </c>
      <c r="J97" s="4">
        <v>29.12</v>
      </c>
      <c r="K97" s="48">
        <f t="shared" si="3"/>
        <v>26.59</v>
      </c>
      <c r="L97" s="4">
        <v>28.31</v>
      </c>
      <c r="M97" s="4">
        <v>21.69</v>
      </c>
      <c r="N97" s="30">
        <f t="shared" si="4"/>
        <v>25</v>
      </c>
      <c r="O97" s="31">
        <v>4.8</v>
      </c>
    </row>
    <row r="98" spans="2:15" x14ac:dyDescent="0.3">
      <c r="B98" s="29">
        <v>95</v>
      </c>
      <c r="C98" s="4">
        <v>5.17</v>
      </c>
      <c r="D98" s="4">
        <v>5.5</v>
      </c>
      <c r="E98" s="4">
        <v>0.3</v>
      </c>
      <c r="F98" s="4">
        <v>5.8</v>
      </c>
      <c r="G98" s="4">
        <v>30</v>
      </c>
      <c r="H98" s="4">
        <v>0.12</v>
      </c>
      <c r="I98" s="4">
        <v>24.06</v>
      </c>
      <c r="J98" s="4">
        <v>29.06</v>
      </c>
      <c r="K98" s="48">
        <f t="shared" si="3"/>
        <v>26.56</v>
      </c>
      <c r="L98" s="4">
        <v>28.31</v>
      </c>
      <c r="M98" s="4">
        <v>21.69</v>
      </c>
      <c r="N98" s="30">
        <f t="shared" si="4"/>
        <v>25</v>
      </c>
      <c r="O98" s="31">
        <v>4.8</v>
      </c>
    </row>
    <row r="99" spans="2:15" x14ac:dyDescent="0.3">
      <c r="B99" s="29">
        <v>96</v>
      </c>
      <c r="C99" s="4">
        <v>5.17</v>
      </c>
      <c r="D99" s="4">
        <v>5.5</v>
      </c>
      <c r="E99" s="4">
        <v>0.3</v>
      </c>
      <c r="F99" s="4">
        <v>5.8</v>
      </c>
      <c r="G99" s="4">
        <v>30</v>
      </c>
      <c r="H99" s="4">
        <v>0.12</v>
      </c>
      <c r="I99" s="4">
        <v>24.06</v>
      </c>
      <c r="J99" s="4">
        <v>29.12</v>
      </c>
      <c r="K99" s="48">
        <f t="shared" si="3"/>
        <v>26.59</v>
      </c>
      <c r="L99" s="4">
        <v>28.37</v>
      </c>
      <c r="M99" s="4">
        <v>21.75</v>
      </c>
      <c r="N99" s="30">
        <f t="shared" si="4"/>
        <v>25.060000000000002</v>
      </c>
      <c r="O99" s="31">
        <v>4.8</v>
      </c>
    </row>
    <row r="100" spans="2:15" x14ac:dyDescent="0.3">
      <c r="B100" s="29">
        <v>97</v>
      </c>
      <c r="C100" s="4">
        <v>5.17</v>
      </c>
      <c r="D100" s="4">
        <v>5.5</v>
      </c>
      <c r="E100" s="4">
        <v>0.3</v>
      </c>
      <c r="F100" s="4">
        <v>5.8</v>
      </c>
      <c r="G100" s="4">
        <v>30</v>
      </c>
      <c r="H100" s="4">
        <v>0.12</v>
      </c>
      <c r="I100" s="4">
        <v>24.06</v>
      </c>
      <c r="J100" s="4">
        <v>28.94</v>
      </c>
      <c r="K100" s="48">
        <f t="shared" ref="K100:K131" si="5">AVERAGE(I100:J100)</f>
        <v>26.5</v>
      </c>
      <c r="L100" s="4">
        <v>28.44</v>
      </c>
      <c r="M100" s="4">
        <v>21.56</v>
      </c>
      <c r="N100" s="30">
        <f t="shared" si="4"/>
        <v>25</v>
      </c>
      <c r="O100" s="31">
        <v>4.8</v>
      </c>
    </row>
    <row r="101" spans="2:15" x14ac:dyDescent="0.3">
      <c r="B101" s="29">
        <v>98</v>
      </c>
      <c r="C101" s="4">
        <v>5.17</v>
      </c>
      <c r="D101" s="4">
        <v>5.5</v>
      </c>
      <c r="E101" s="4">
        <v>0.3</v>
      </c>
      <c r="F101" s="4">
        <v>5.8</v>
      </c>
      <c r="G101" s="4">
        <v>30</v>
      </c>
      <c r="H101" s="4">
        <v>0.12</v>
      </c>
      <c r="I101" s="4">
        <v>24.06</v>
      </c>
      <c r="J101" s="4">
        <v>29</v>
      </c>
      <c r="K101" s="48">
        <f t="shared" si="5"/>
        <v>26.53</v>
      </c>
      <c r="L101" s="4">
        <v>28.37</v>
      </c>
      <c r="M101" s="4">
        <v>21.75</v>
      </c>
      <c r="N101" s="30">
        <f t="shared" si="4"/>
        <v>25.060000000000002</v>
      </c>
      <c r="O101" s="31">
        <v>4.8</v>
      </c>
    </row>
    <row r="102" spans="2:15" x14ac:dyDescent="0.3">
      <c r="B102" s="29">
        <v>99</v>
      </c>
      <c r="C102" s="4">
        <v>5.17</v>
      </c>
      <c r="D102" s="4">
        <v>5.5</v>
      </c>
      <c r="E102" s="4">
        <v>0.3</v>
      </c>
      <c r="F102" s="4">
        <v>5.8</v>
      </c>
      <c r="G102" s="4">
        <v>30</v>
      </c>
      <c r="H102" s="4">
        <v>0.12</v>
      </c>
      <c r="I102" s="4">
        <v>24.06</v>
      </c>
      <c r="J102" s="4">
        <v>28.94</v>
      </c>
      <c r="K102" s="48">
        <f t="shared" si="5"/>
        <v>26.5</v>
      </c>
      <c r="L102" s="4">
        <v>28.31</v>
      </c>
      <c r="M102" s="4">
        <v>21.62</v>
      </c>
      <c r="N102" s="30">
        <f t="shared" si="4"/>
        <v>24.965</v>
      </c>
      <c r="O102" s="31">
        <v>4.8</v>
      </c>
    </row>
    <row r="103" spans="2:15" x14ac:dyDescent="0.3">
      <c r="B103" s="29">
        <v>100</v>
      </c>
      <c r="C103" s="4">
        <v>12.28</v>
      </c>
      <c r="D103" s="4">
        <v>5</v>
      </c>
      <c r="E103" s="4">
        <v>0.7</v>
      </c>
      <c r="F103" s="4">
        <v>5.7</v>
      </c>
      <c r="G103" s="4">
        <v>10</v>
      </c>
      <c r="H103" s="4">
        <v>0.12</v>
      </c>
      <c r="I103" s="4">
        <v>19.559999999999999</v>
      </c>
      <c r="J103" s="4">
        <v>25.06</v>
      </c>
      <c r="K103" s="48">
        <f t="shared" si="5"/>
        <v>22.31</v>
      </c>
      <c r="L103" s="4">
        <v>24</v>
      </c>
      <c r="M103" s="4">
        <v>18.5</v>
      </c>
      <c r="N103" s="30">
        <f t="shared" si="4"/>
        <v>21.25</v>
      </c>
      <c r="O103" s="31">
        <v>28.8</v>
      </c>
    </row>
    <row r="104" spans="2:15" x14ac:dyDescent="0.3">
      <c r="B104" s="29">
        <v>101</v>
      </c>
      <c r="C104" s="4">
        <v>12.28</v>
      </c>
      <c r="D104" s="4">
        <v>5</v>
      </c>
      <c r="E104" s="4">
        <v>0.7</v>
      </c>
      <c r="F104" s="4">
        <v>5.7</v>
      </c>
      <c r="G104" s="4">
        <v>10</v>
      </c>
      <c r="H104" s="4">
        <v>0.12</v>
      </c>
      <c r="I104" s="4">
        <v>19.559999999999999</v>
      </c>
      <c r="J104" s="4">
        <v>25.25</v>
      </c>
      <c r="K104" s="48">
        <f t="shared" si="5"/>
        <v>22.405000000000001</v>
      </c>
      <c r="L104" s="4">
        <v>23.94</v>
      </c>
      <c r="M104" s="4">
        <v>18.690000000000001</v>
      </c>
      <c r="N104" s="30">
        <f t="shared" si="4"/>
        <v>21.315000000000001</v>
      </c>
      <c r="O104" s="31">
        <v>28.8</v>
      </c>
    </row>
    <row r="105" spans="2:15" x14ac:dyDescent="0.3">
      <c r="B105" s="29">
        <v>102</v>
      </c>
      <c r="C105" s="4">
        <v>12.28</v>
      </c>
      <c r="D105" s="4">
        <v>5</v>
      </c>
      <c r="E105" s="4">
        <v>0.7</v>
      </c>
      <c r="F105" s="4">
        <v>5.7</v>
      </c>
      <c r="G105" s="4">
        <v>10</v>
      </c>
      <c r="H105" s="4">
        <v>0.12</v>
      </c>
      <c r="I105" s="4">
        <v>19.62</v>
      </c>
      <c r="J105" s="4">
        <v>25.25</v>
      </c>
      <c r="K105" s="48">
        <f t="shared" si="5"/>
        <v>22.435000000000002</v>
      </c>
      <c r="L105" s="4">
        <v>23.94</v>
      </c>
      <c r="M105" s="4">
        <v>18.62</v>
      </c>
      <c r="N105" s="30">
        <f t="shared" si="4"/>
        <v>21.28</v>
      </c>
      <c r="O105" s="31">
        <v>28.8</v>
      </c>
    </row>
    <row r="106" spans="2:15" x14ac:dyDescent="0.3">
      <c r="B106" s="29">
        <v>103</v>
      </c>
      <c r="C106" s="4">
        <v>12.28</v>
      </c>
      <c r="D106" s="4">
        <v>5</v>
      </c>
      <c r="E106" s="4">
        <v>0.7</v>
      </c>
      <c r="F106" s="4">
        <v>5.7</v>
      </c>
      <c r="G106" s="4">
        <v>10</v>
      </c>
      <c r="H106" s="4">
        <v>0.12</v>
      </c>
      <c r="I106" s="4">
        <v>19.559999999999999</v>
      </c>
      <c r="J106" s="4">
        <v>25.19</v>
      </c>
      <c r="K106" s="48">
        <f t="shared" si="5"/>
        <v>22.375</v>
      </c>
      <c r="L106" s="4">
        <v>24</v>
      </c>
      <c r="M106" s="4">
        <v>18.690000000000001</v>
      </c>
      <c r="N106" s="30">
        <f t="shared" si="4"/>
        <v>21.344999999999999</v>
      </c>
      <c r="O106" s="31">
        <v>28.8</v>
      </c>
    </row>
    <row r="107" spans="2:15" x14ac:dyDescent="0.3">
      <c r="B107" s="29">
        <v>104</v>
      </c>
      <c r="C107" s="4">
        <v>12.28</v>
      </c>
      <c r="D107" s="4">
        <v>5</v>
      </c>
      <c r="E107" s="4">
        <v>0.7</v>
      </c>
      <c r="F107" s="4">
        <v>5.7</v>
      </c>
      <c r="G107" s="4">
        <v>10</v>
      </c>
      <c r="H107" s="4">
        <v>0.12</v>
      </c>
      <c r="I107" s="4">
        <v>19.62</v>
      </c>
      <c r="J107" s="4">
        <v>25.25</v>
      </c>
      <c r="K107" s="48">
        <f t="shared" si="5"/>
        <v>22.435000000000002</v>
      </c>
      <c r="L107" s="4">
        <v>23.94</v>
      </c>
      <c r="M107" s="4">
        <v>18.690000000000001</v>
      </c>
      <c r="N107" s="30">
        <f t="shared" si="4"/>
        <v>21.315000000000001</v>
      </c>
      <c r="O107" s="31">
        <v>28.8</v>
      </c>
    </row>
    <row r="108" spans="2:15" x14ac:dyDescent="0.3">
      <c r="B108" s="29">
        <v>105</v>
      </c>
      <c r="C108" s="4">
        <v>12.28</v>
      </c>
      <c r="D108" s="4">
        <v>5</v>
      </c>
      <c r="E108" s="4">
        <v>0.7</v>
      </c>
      <c r="F108" s="4">
        <v>5.7</v>
      </c>
      <c r="G108" s="4">
        <v>10</v>
      </c>
      <c r="H108" s="4">
        <v>0.12</v>
      </c>
      <c r="I108" s="4">
        <v>19.559999999999999</v>
      </c>
      <c r="J108" s="4">
        <v>25.25</v>
      </c>
      <c r="K108" s="48">
        <f t="shared" si="5"/>
        <v>22.405000000000001</v>
      </c>
      <c r="L108" s="4">
        <v>24</v>
      </c>
      <c r="M108" s="4">
        <v>18.690000000000001</v>
      </c>
      <c r="N108" s="30">
        <f t="shared" si="4"/>
        <v>21.344999999999999</v>
      </c>
      <c r="O108" s="31">
        <v>28.8</v>
      </c>
    </row>
    <row r="109" spans="2:15" x14ac:dyDescent="0.3">
      <c r="B109" s="29">
        <v>106</v>
      </c>
      <c r="C109" s="4">
        <v>12.28</v>
      </c>
      <c r="D109" s="4">
        <v>5</v>
      </c>
      <c r="E109" s="4">
        <v>0.7</v>
      </c>
      <c r="F109" s="4">
        <v>5.7</v>
      </c>
      <c r="G109" s="4">
        <v>10</v>
      </c>
      <c r="H109" s="4">
        <v>0.12</v>
      </c>
      <c r="I109" s="4">
        <v>19.559999999999999</v>
      </c>
      <c r="J109" s="4">
        <v>25.25</v>
      </c>
      <c r="K109" s="48">
        <f t="shared" si="5"/>
        <v>22.405000000000001</v>
      </c>
      <c r="L109" s="4">
        <v>24</v>
      </c>
      <c r="M109" s="4">
        <v>18.5</v>
      </c>
      <c r="N109" s="30">
        <f t="shared" si="4"/>
        <v>21.25</v>
      </c>
      <c r="O109" s="31">
        <v>28.8</v>
      </c>
    </row>
    <row r="110" spans="2:15" x14ac:dyDescent="0.3">
      <c r="B110" s="29">
        <v>107</v>
      </c>
      <c r="C110" s="4">
        <v>12.28</v>
      </c>
      <c r="D110" s="4">
        <v>5</v>
      </c>
      <c r="E110" s="4">
        <v>0.7</v>
      </c>
      <c r="F110" s="4">
        <v>5.7</v>
      </c>
      <c r="G110" s="4">
        <v>10</v>
      </c>
      <c r="H110" s="4">
        <v>0.12</v>
      </c>
      <c r="I110" s="4">
        <v>19.559999999999999</v>
      </c>
      <c r="J110" s="4">
        <v>25.31</v>
      </c>
      <c r="K110" s="48">
        <f t="shared" si="5"/>
        <v>22.434999999999999</v>
      </c>
      <c r="L110" s="4">
        <v>23.94</v>
      </c>
      <c r="M110" s="4">
        <v>18.62</v>
      </c>
      <c r="N110" s="30">
        <f t="shared" si="4"/>
        <v>21.28</v>
      </c>
      <c r="O110" s="31">
        <v>28.8</v>
      </c>
    </row>
    <row r="111" spans="2:15" x14ac:dyDescent="0.3">
      <c r="B111" s="29">
        <v>108</v>
      </c>
      <c r="C111" s="4">
        <v>12.28</v>
      </c>
      <c r="D111" s="4">
        <v>5</v>
      </c>
      <c r="E111" s="4">
        <v>0.7</v>
      </c>
      <c r="F111" s="4">
        <v>5.7</v>
      </c>
      <c r="G111" s="4">
        <v>10</v>
      </c>
      <c r="H111" s="4">
        <v>0.12</v>
      </c>
      <c r="I111" s="4">
        <v>19.559999999999999</v>
      </c>
      <c r="J111" s="4">
        <v>25.12</v>
      </c>
      <c r="K111" s="48">
        <f t="shared" si="5"/>
        <v>22.34</v>
      </c>
      <c r="L111" s="4">
        <v>24</v>
      </c>
      <c r="M111" s="4">
        <v>18.62</v>
      </c>
      <c r="N111" s="30">
        <f t="shared" si="4"/>
        <v>21.310000000000002</v>
      </c>
      <c r="O111" s="31">
        <v>28.8</v>
      </c>
    </row>
    <row r="112" spans="2:15" x14ac:dyDescent="0.3">
      <c r="B112" s="29">
        <v>109</v>
      </c>
      <c r="C112" s="4">
        <v>12.28</v>
      </c>
      <c r="D112" s="4">
        <v>5</v>
      </c>
      <c r="E112" s="4">
        <v>0.7</v>
      </c>
      <c r="F112" s="4">
        <v>5.7</v>
      </c>
      <c r="G112" s="4">
        <v>10</v>
      </c>
      <c r="H112" s="4">
        <v>0.12</v>
      </c>
      <c r="I112" s="4">
        <v>19.559999999999999</v>
      </c>
      <c r="J112" s="4">
        <v>25.19</v>
      </c>
      <c r="K112" s="48">
        <f t="shared" si="5"/>
        <v>22.375</v>
      </c>
      <c r="L112" s="4">
        <v>24</v>
      </c>
      <c r="M112" s="4">
        <v>18.5</v>
      </c>
      <c r="N112" s="30">
        <f t="shared" si="4"/>
        <v>21.25</v>
      </c>
      <c r="O112" s="31">
        <v>28.8</v>
      </c>
    </row>
    <row r="113" spans="2:15" x14ac:dyDescent="0.3">
      <c r="B113" s="29">
        <v>110</v>
      </c>
      <c r="C113" s="4">
        <v>12.28</v>
      </c>
      <c r="D113" s="4">
        <v>5</v>
      </c>
      <c r="E113" s="4">
        <v>0.7</v>
      </c>
      <c r="F113" s="4">
        <v>5.7</v>
      </c>
      <c r="G113" s="4">
        <v>15</v>
      </c>
      <c r="H113" s="4">
        <v>0.12</v>
      </c>
      <c r="I113" s="4">
        <v>19.059999999999999</v>
      </c>
      <c r="J113" s="4">
        <v>27.5</v>
      </c>
      <c r="K113" s="48">
        <f t="shared" si="5"/>
        <v>23.28</v>
      </c>
      <c r="L113" s="4">
        <v>25.69</v>
      </c>
      <c r="M113" s="4">
        <v>18.190000000000001</v>
      </c>
      <c r="N113" s="30">
        <f t="shared" si="4"/>
        <v>21.94</v>
      </c>
      <c r="O113" s="31">
        <v>19.2</v>
      </c>
    </row>
    <row r="114" spans="2:15" x14ac:dyDescent="0.3">
      <c r="B114" s="29">
        <v>111</v>
      </c>
      <c r="C114" s="4">
        <v>12.28</v>
      </c>
      <c r="D114" s="4">
        <v>5</v>
      </c>
      <c r="E114" s="4">
        <v>0.7</v>
      </c>
      <c r="F114" s="4">
        <v>5.7</v>
      </c>
      <c r="G114" s="4">
        <v>15</v>
      </c>
      <c r="H114" s="4">
        <v>0.12</v>
      </c>
      <c r="I114" s="4">
        <v>19.12</v>
      </c>
      <c r="J114" s="4">
        <v>27.69</v>
      </c>
      <c r="K114" s="48">
        <f t="shared" si="5"/>
        <v>23.405000000000001</v>
      </c>
      <c r="L114" s="4">
        <v>25.62</v>
      </c>
      <c r="M114" s="4">
        <v>18.12</v>
      </c>
      <c r="N114" s="30">
        <f t="shared" si="4"/>
        <v>21.87</v>
      </c>
      <c r="O114" s="31">
        <v>19.2</v>
      </c>
    </row>
    <row r="115" spans="2:15" x14ac:dyDescent="0.3">
      <c r="B115" s="29">
        <v>112</v>
      </c>
      <c r="C115" s="4">
        <v>12.28</v>
      </c>
      <c r="D115" s="4">
        <v>5</v>
      </c>
      <c r="E115" s="4">
        <v>0.7</v>
      </c>
      <c r="F115" s="4">
        <v>5.7</v>
      </c>
      <c r="G115" s="4">
        <v>15</v>
      </c>
      <c r="H115" s="4">
        <v>0.12</v>
      </c>
      <c r="I115" s="4">
        <v>19.059999999999999</v>
      </c>
      <c r="J115" s="4">
        <v>27.5</v>
      </c>
      <c r="K115" s="48">
        <f t="shared" si="5"/>
        <v>23.28</v>
      </c>
      <c r="L115" s="4">
        <v>25.69</v>
      </c>
      <c r="M115" s="4">
        <v>18.12</v>
      </c>
      <c r="N115" s="30">
        <f t="shared" si="4"/>
        <v>21.905000000000001</v>
      </c>
      <c r="O115" s="31">
        <v>19.2</v>
      </c>
    </row>
    <row r="116" spans="2:15" x14ac:dyDescent="0.3">
      <c r="B116" s="29">
        <v>113</v>
      </c>
      <c r="C116" s="4">
        <v>12.28</v>
      </c>
      <c r="D116" s="4">
        <v>5</v>
      </c>
      <c r="E116" s="4">
        <v>0.7</v>
      </c>
      <c r="F116" s="4">
        <v>5.7</v>
      </c>
      <c r="G116" s="4">
        <v>15</v>
      </c>
      <c r="H116" s="4">
        <v>0.12</v>
      </c>
      <c r="I116" s="4">
        <v>19.059999999999999</v>
      </c>
      <c r="J116" s="4">
        <v>27.62</v>
      </c>
      <c r="K116" s="48">
        <f t="shared" si="5"/>
        <v>23.34</v>
      </c>
      <c r="L116" s="4">
        <v>25.56</v>
      </c>
      <c r="M116" s="4">
        <v>18.12</v>
      </c>
      <c r="N116" s="30">
        <f t="shared" si="4"/>
        <v>21.84</v>
      </c>
      <c r="O116" s="31">
        <v>19.2</v>
      </c>
    </row>
    <row r="117" spans="2:15" x14ac:dyDescent="0.3">
      <c r="B117" s="29">
        <v>114</v>
      </c>
      <c r="C117" s="4">
        <v>12.28</v>
      </c>
      <c r="D117" s="4">
        <v>5</v>
      </c>
      <c r="E117" s="4">
        <v>0.7</v>
      </c>
      <c r="F117" s="4">
        <v>5.7</v>
      </c>
      <c r="G117" s="4">
        <v>15</v>
      </c>
      <c r="H117" s="4">
        <v>0.12</v>
      </c>
      <c r="I117" s="4">
        <v>19.059999999999999</v>
      </c>
      <c r="J117" s="4">
        <v>27.62</v>
      </c>
      <c r="K117" s="48">
        <f t="shared" si="5"/>
        <v>23.34</v>
      </c>
      <c r="L117" s="4">
        <v>25.69</v>
      </c>
      <c r="M117" s="4">
        <v>18.12</v>
      </c>
      <c r="N117" s="30">
        <f t="shared" si="4"/>
        <v>21.905000000000001</v>
      </c>
      <c r="O117" s="31">
        <v>19.2</v>
      </c>
    </row>
    <row r="118" spans="2:15" x14ac:dyDescent="0.3">
      <c r="B118" s="29">
        <v>115</v>
      </c>
      <c r="C118" s="4">
        <v>12.28</v>
      </c>
      <c r="D118" s="4">
        <v>5</v>
      </c>
      <c r="E118" s="4">
        <v>0.7</v>
      </c>
      <c r="F118" s="4">
        <v>5.7</v>
      </c>
      <c r="G118" s="4">
        <v>15</v>
      </c>
      <c r="H118" s="4">
        <v>0.12</v>
      </c>
      <c r="I118" s="4">
        <v>19.12</v>
      </c>
      <c r="J118" s="4">
        <v>27.62</v>
      </c>
      <c r="K118" s="48">
        <f t="shared" si="5"/>
        <v>23.37</v>
      </c>
      <c r="L118" s="4">
        <v>25.69</v>
      </c>
      <c r="M118" s="4">
        <v>18.12</v>
      </c>
      <c r="N118" s="30">
        <f t="shared" si="4"/>
        <v>21.905000000000001</v>
      </c>
      <c r="O118" s="31">
        <v>19.2</v>
      </c>
    </row>
    <row r="119" spans="2:15" x14ac:dyDescent="0.3">
      <c r="B119" s="29">
        <v>116</v>
      </c>
      <c r="C119" s="4">
        <v>12.28</v>
      </c>
      <c r="D119" s="4">
        <v>5</v>
      </c>
      <c r="E119" s="4">
        <v>0.7</v>
      </c>
      <c r="F119" s="4">
        <v>5.7</v>
      </c>
      <c r="G119" s="4">
        <v>15</v>
      </c>
      <c r="H119" s="4">
        <v>0.12</v>
      </c>
      <c r="I119" s="4">
        <v>19.12</v>
      </c>
      <c r="J119" s="4">
        <v>27.62</v>
      </c>
      <c r="K119" s="48">
        <f t="shared" si="5"/>
        <v>23.37</v>
      </c>
      <c r="L119" s="4">
        <v>25.62</v>
      </c>
      <c r="M119" s="4">
        <v>18.059999999999999</v>
      </c>
      <c r="N119" s="30">
        <f t="shared" si="4"/>
        <v>21.84</v>
      </c>
      <c r="O119" s="31">
        <v>19.2</v>
      </c>
    </row>
    <row r="120" spans="2:15" x14ac:dyDescent="0.3">
      <c r="B120" s="29">
        <v>117</v>
      </c>
      <c r="C120" s="4">
        <v>12.28</v>
      </c>
      <c r="D120" s="4">
        <v>5</v>
      </c>
      <c r="E120" s="4">
        <v>0.7</v>
      </c>
      <c r="F120" s="4">
        <v>5.7</v>
      </c>
      <c r="G120" s="4">
        <v>15</v>
      </c>
      <c r="H120" s="4">
        <v>0.12</v>
      </c>
      <c r="I120" s="4">
        <v>19.12</v>
      </c>
      <c r="J120" s="4">
        <v>27.69</v>
      </c>
      <c r="K120" s="48">
        <f t="shared" si="5"/>
        <v>23.405000000000001</v>
      </c>
      <c r="L120" s="4">
        <v>25.69</v>
      </c>
      <c r="M120" s="4">
        <v>18.059999999999999</v>
      </c>
      <c r="N120" s="30">
        <f t="shared" si="4"/>
        <v>21.875</v>
      </c>
      <c r="O120" s="31">
        <v>19.2</v>
      </c>
    </row>
    <row r="121" spans="2:15" x14ac:dyDescent="0.3">
      <c r="B121" s="29">
        <v>118</v>
      </c>
      <c r="C121" s="4">
        <v>12.28</v>
      </c>
      <c r="D121" s="4">
        <v>5</v>
      </c>
      <c r="E121" s="4">
        <v>0.7</v>
      </c>
      <c r="F121" s="4">
        <v>5.7</v>
      </c>
      <c r="G121" s="4">
        <v>15</v>
      </c>
      <c r="H121" s="4">
        <v>0.12</v>
      </c>
      <c r="I121" s="4">
        <v>19.12</v>
      </c>
      <c r="J121" s="4">
        <v>27.62</v>
      </c>
      <c r="K121" s="48">
        <f t="shared" si="5"/>
        <v>23.37</v>
      </c>
      <c r="L121" s="4">
        <v>25.62</v>
      </c>
      <c r="M121" s="4">
        <v>18.12</v>
      </c>
      <c r="N121" s="30">
        <f t="shared" si="4"/>
        <v>21.87</v>
      </c>
      <c r="O121" s="31">
        <v>19.2</v>
      </c>
    </row>
    <row r="122" spans="2:15" x14ac:dyDescent="0.3">
      <c r="B122" s="29">
        <v>119</v>
      </c>
      <c r="C122" s="4">
        <v>12.28</v>
      </c>
      <c r="D122" s="4">
        <v>5</v>
      </c>
      <c r="E122" s="4">
        <v>0.7</v>
      </c>
      <c r="F122" s="4">
        <v>5.7</v>
      </c>
      <c r="G122" s="4">
        <v>15</v>
      </c>
      <c r="H122" s="4">
        <v>0.12</v>
      </c>
      <c r="I122" s="4">
        <v>19.059999999999999</v>
      </c>
      <c r="J122" s="4">
        <v>27.56</v>
      </c>
      <c r="K122" s="48">
        <f t="shared" si="5"/>
        <v>23.31</v>
      </c>
      <c r="L122" s="4">
        <v>25.56</v>
      </c>
      <c r="M122" s="4">
        <v>18.190000000000001</v>
      </c>
      <c r="N122" s="30">
        <f t="shared" si="4"/>
        <v>21.875</v>
      </c>
      <c r="O122" s="31">
        <v>19.2</v>
      </c>
    </row>
    <row r="123" spans="2:15" x14ac:dyDescent="0.3">
      <c r="B123" s="29">
        <v>120</v>
      </c>
      <c r="C123" s="4">
        <v>12.28</v>
      </c>
      <c r="D123" s="4">
        <v>5</v>
      </c>
      <c r="E123" s="4">
        <v>0.7</v>
      </c>
      <c r="F123" s="4">
        <v>5.7</v>
      </c>
      <c r="G123" s="4">
        <v>20</v>
      </c>
      <c r="H123" s="4">
        <v>0.12</v>
      </c>
      <c r="I123" s="4">
        <v>18.059999999999999</v>
      </c>
      <c r="J123" s="4">
        <v>28.94</v>
      </c>
      <c r="K123" s="48">
        <f t="shared" si="5"/>
        <v>23.5</v>
      </c>
      <c r="L123" s="4">
        <v>27.06</v>
      </c>
      <c r="M123" s="4">
        <v>17.12</v>
      </c>
      <c r="N123" s="30">
        <f t="shared" si="4"/>
        <v>22.09</v>
      </c>
      <c r="O123" s="31">
        <v>14.4</v>
      </c>
    </row>
    <row r="124" spans="2:15" x14ac:dyDescent="0.3">
      <c r="B124" s="29">
        <v>121</v>
      </c>
      <c r="C124" s="4">
        <v>12.28</v>
      </c>
      <c r="D124" s="4">
        <v>5</v>
      </c>
      <c r="E124" s="4">
        <v>0.7</v>
      </c>
      <c r="F124" s="4">
        <v>5.7</v>
      </c>
      <c r="G124" s="4">
        <v>20</v>
      </c>
      <c r="H124" s="4">
        <v>0.12</v>
      </c>
      <c r="I124" s="4">
        <v>18.12</v>
      </c>
      <c r="J124" s="4">
        <v>28.94</v>
      </c>
      <c r="K124" s="48">
        <f t="shared" si="5"/>
        <v>23.53</v>
      </c>
      <c r="L124" s="4">
        <v>27</v>
      </c>
      <c r="M124" s="4">
        <v>17.190000000000001</v>
      </c>
      <c r="N124" s="30">
        <f t="shared" si="4"/>
        <v>22.094999999999999</v>
      </c>
      <c r="O124" s="31">
        <v>14.4</v>
      </c>
    </row>
    <row r="125" spans="2:15" x14ac:dyDescent="0.3">
      <c r="B125" s="29">
        <v>122</v>
      </c>
      <c r="C125" s="4">
        <v>12.28</v>
      </c>
      <c r="D125" s="4">
        <v>5</v>
      </c>
      <c r="E125" s="4">
        <v>0.7</v>
      </c>
      <c r="F125" s="4">
        <v>5.7</v>
      </c>
      <c r="G125" s="4">
        <v>20</v>
      </c>
      <c r="H125" s="4">
        <v>0.12</v>
      </c>
      <c r="I125" s="4">
        <v>18.12</v>
      </c>
      <c r="J125" s="4">
        <v>28.94</v>
      </c>
      <c r="K125" s="48">
        <f t="shared" si="5"/>
        <v>23.53</v>
      </c>
      <c r="L125" s="4">
        <v>27</v>
      </c>
      <c r="M125" s="4">
        <v>17.059999999999999</v>
      </c>
      <c r="N125" s="30">
        <f t="shared" si="4"/>
        <v>22.03</v>
      </c>
      <c r="O125" s="31">
        <v>14.4</v>
      </c>
    </row>
    <row r="126" spans="2:15" x14ac:dyDescent="0.3">
      <c r="B126" s="29">
        <v>123</v>
      </c>
      <c r="C126" s="4">
        <v>12.28</v>
      </c>
      <c r="D126" s="4">
        <v>5</v>
      </c>
      <c r="E126" s="4">
        <v>0.7</v>
      </c>
      <c r="F126" s="4">
        <v>5.7</v>
      </c>
      <c r="G126" s="4">
        <v>20</v>
      </c>
      <c r="H126" s="4">
        <v>0.12</v>
      </c>
      <c r="I126" s="4">
        <v>18.12</v>
      </c>
      <c r="J126" s="4">
        <v>28.87</v>
      </c>
      <c r="K126" s="48">
        <f t="shared" si="5"/>
        <v>23.495000000000001</v>
      </c>
      <c r="L126" s="4">
        <v>26.94</v>
      </c>
      <c r="M126" s="4">
        <v>17.25</v>
      </c>
      <c r="N126" s="30">
        <f t="shared" si="4"/>
        <v>22.094999999999999</v>
      </c>
      <c r="O126" s="31">
        <v>14.4</v>
      </c>
    </row>
    <row r="127" spans="2:15" x14ac:dyDescent="0.3">
      <c r="B127" s="29">
        <v>124</v>
      </c>
      <c r="C127" s="4">
        <v>12.28</v>
      </c>
      <c r="D127" s="4">
        <v>5</v>
      </c>
      <c r="E127" s="4">
        <v>0.7</v>
      </c>
      <c r="F127" s="4">
        <v>5.7</v>
      </c>
      <c r="G127" s="4">
        <v>20</v>
      </c>
      <c r="H127" s="4">
        <v>0.12</v>
      </c>
      <c r="I127" s="4">
        <v>18.12</v>
      </c>
      <c r="J127" s="4">
        <v>28.87</v>
      </c>
      <c r="K127" s="48">
        <f t="shared" si="5"/>
        <v>23.495000000000001</v>
      </c>
      <c r="L127" s="4">
        <v>27</v>
      </c>
      <c r="M127" s="4">
        <v>17.190000000000001</v>
      </c>
      <c r="N127" s="30">
        <f t="shared" si="4"/>
        <v>22.094999999999999</v>
      </c>
      <c r="O127" s="31">
        <v>14.4</v>
      </c>
    </row>
    <row r="128" spans="2:15" x14ac:dyDescent="0.3">
      <c r="B128" s="29">
        <v>125</v>
      </c>
      <c r="C128" s="4">
        <v>12.28</v>
      </c>
      <c r="D128" s="4">
        <v>5</v>
      </c>
      <c r="E128" s="4">
        <v>0.7</v>
      </c>
      <c r="F128" s="4">
        <v>5.7</v>
      </c>
      <c r="G128" s="4">
        <v>20</v>
      </c>
      <c r="H128" s="4">
        <v>0.12</v>
      </c>
      <c r="I128" s="4">
        <v>18.12</v>
      </c>
      <c r="J128" s="4">
        <v>28.87</v>
      </c>
      <c r="K128" s="48">
        <f t="shared" si="5"/>
        <v>23.495000000000001</v>
      </c>
      <c r="L128" s="4">
        <v>26.94</v>
      </c>
      <c r="M128" s="4">
        <v>17.12</v>
      </c>
      <c r="N128" s="30">
        <f t="shared" si="4"/>
        <v>22.03</v>
      </c>
      <c r="O128" s="31">
        <v>14.4</v>
      </c>
    </row>
    <row r="129" spans="2:15" x14ac:dyDescent="0.3">
      <c r="B129" s="29">
        <v>126</v>
      </c>
      <c r="C129" s="4">
        <v>12.28</v>
      </c>
      <c r="D129" s="4">
        <v>5</v>
      </c>
      <c r="E129" s="4">
        <v>0.7</v>
      </c>
      <c r="F129" s="4">
        <v>5.7</v>
      </c>
      <c r="G129" s="4">
        <v>20</v>
      </c>
      <c r="H129" s="4">
        <v>0.12</v>
      </c>
      <c r="I129" s="4">
        <v>18.12</v>
      </c>
      <c r="J129" s="4">
        <v>29</v>
      </c>
      <c r="K129" s="48">
        <f t="shared" si="5"/>
        <v>23.560000000000002</v>
      </c>
      <c r="L129" s="4">
        <v>27</v>
      </c>
      <c r="M129" s="4">
        <v>17.12</v>
      </c>
      <c r="N129" s="30">
        <f t="shared" si="4"/>
        <v>22.060000000000002</v>
      </c>
      <c r="O129" s="31">
        <v>14.4</v>
      </c>
    </row>
    <row r="130" spans="2:15" x14ac:dyDescent="0.3">
      <c r="B130" s="29">
        <v>127</v>
      </c>
      <c r="C130" s="4">
        <v>12.28</v>
      </c>
      <c r="D130" s="4">
        <v>5</v>
      </c>
      <c r="E130" s="4">
        <v>0.7</v>
      </c>
      <c r="F130" s="4">
        <v>5.7</v>
      </c>
      <c r="G130" s="4">
        <v>20</v>
      </c>
      <c r="H130" s="4">
        <v>0.12</v>
      </c>
      <c r="I130" s="4">
        <v>18.12</v>
      </c>
      <c r="J130" s="4">
        <v>28.87</v>
      </c>
      <c r="K130" s="48">
        <f t="shared" si="5"/>
        <v>23.495000000000001</v>
      </c>
      <c r="L130" s="4">
        <v>26.87</v>
      </c>
      <c r="M130" s="4">
        <v>17.12</v>
      </c>
      <c r="N130" s="30">
        <f t="shared" si="4"/>
        <v>21.995000000000001</v>
      </c>
      <c r="O130" s="31">
        <v>14.4</v>
      </c>
    </row>
    <row r="131" spans="2:15" x14ac:dyDescent="0.3">
      <c r="B131" s="29">
        <v>128</v>
      </c>
      <c r="C131" s="4">
        <v>12.28</v>
      </c>
      <c r="D131" s="4">
        <v>5</v>
      </c>
      <c r="E131" s="4">
        <v>0.7</v>
      </c>
      <c r="F131" s="4">
        <v>5.7</v>
      </c>
      <c r="G131" s="4">
        <v>20</v>
      </c>
      <c r="H131" s="4">
        <v>0.12</v>
      </c>
      <c r="I131" s="4">
        <v>18.12</v>
      </c>
      <c r="J131" s="4">
        <v>28.87</v>
      </c>
      <c r="K131" s="48">
        <f t="shared" si="5"/>
        <v>23.495000000000001</v>
      </c>
      <c r="L131" s="4">
        <v>27</v>
      </c>
      <c r="M131" s="4">
        <v>17.190000000000001</v>
      </c>
      <c r="N131" s="30">
        <f t="shared" si="4"/>
        <v>22.094999999999999</v>
      </c>
      <c r="O131" s="31">
        <v>14.4</v>
      </c>
    </row>
    <row r="132" spans="2:15" x14ac:dyDescent="0.3">
      <c r="B132" s="29">
        <v>129</v>
      </c>
      <c r="C132" s="4">
        <v>12.28</v>
      </c>
      <c r="D132" s="4">
        <v>5</v>
      </c>
      <c r="E132" s="4">
        <v>0.7</v>
      </c>
      <c r="F132" s="4">
        <v>5.7</v>
      </c>
      <c r="G132" s="4">
        <v>25</v>
      </c>
      <c r="H132" s="4">
        <v>0.12</v>
      </c>
      <c r="I132" s="4">
        <v>17.059999999999999</v>
      </c>
      <c r="J132" s="4">
        <v>29.31</v>
      </c>
      <c r="K132" s="48">
        <f t="shared" ref="K132:K151" si="6">AVERAGE(I132:J132)</f>
        <v>23.184999999999999</v>
      </c>
      <c r="L132" s="4">
        <v>26.69</v>
      </c>
      <c r="M132" s="4">
        <v>16.059999999999999</v>
      </c>
      <c r="N132" s="30">
        <f t="shared" si="4"/>
        <v>21.375</v>
      </c>
      <c r="O132" s="31">
        <v>12</v>
      </c>
    </row>
    <row r="133" spans="2:15" x14ac:dyDescent="0.3">
      <c r="B133" s="29">
        <v>130</v>
      </c>
      <c r="C133" s="4">
        <v>12.28</v>
      </c>
      <c r="D133" s="4">
        <v>5</v>
      </c>
      <c r="E133" s="4">
        <v>0.7</v>
      </c>
      <c r="F133" s="4">
        <v>5.7</v>
      </c>
      <c r="G133" s="4">
        <v>25</v>
      </c>
      <c r="H133" s="4">
        <v>0.12</v>
      </c>
      <c r="I133" s="4">
        <v>17.12</v>
      </c>
      <c r="J133" s="4">
        <v>29.31</v>
      </c>
      <c r="K133" s="48">
        <f t="shared" si="6"/>
        <v>23.215</v>
      </c>
      <c r="L133" s="4">
        <v>26.62</v>
      </c>
      <c r="M133" s="4">
        <v>16.190000000000001</v>
      </c>
      <c r="N133" s="30">
        <f t="shared" ref="N133:N151" si="7">AVERAGE(L133:M133)</f>
        <v>21.405000000000001</v>
      </c>
      <c r="O133" s="31">
        <v>12</v>
      </c>
    </row>
    <row r="134" spans="2:15" x14ac:dyDescent="0.3">
      <c r="B134" s="29">
        <v>131</v>
      </c>
      <c r="C134" s="4">
        <v>12.28</v>
      </c>
      <c r="D134" s="4">
        <v>5</v>
      </c>
      <c r="E134" s="4">
        <v>0.7</v>
      </c>
      <c r="F134" s="4">
        <v>5.7</v>
      </c>
      <c r="G134" s="4">
        <v>25</v>
      </c>
      <c r="H134" s="4">
        <v>0.12</v>
      </c>
      <c r="I134" s="4">
        <v>17.059999999999999</v>
      </c>
      <c r="J134" s="4">
        <v>29.37</v>
      </c>
      <c r="K134" s="48">
        <f t="shared" si="6"/>
        <v>23.215</v>
      </c>
      <c r="L134" s="4">
        <v>26.69</v>
      </c>
      <c r="M134" s="4">
        <v>16.25</v>
      </c>
      <c r="N134" s="30">
        <f t="shared" si="7"/>
        <v>21.47</v>
      </c>
      <c r="O134" s="31">
        <v>12</v>
      </c>
    </row>
    <row r="135" spans="2:15" x14ac:dyDescent="0.3">
      <c r="B135" s="29">
        <v>132</v>
      </c>
      <c r="C135" s="4">
        <v>12.28</v>
      </c>
      <c r="D135" s="4">
        <v>5</v>
      </c>
      <c r="E135" s="4">
        <v>0.7</v>
      </c>
      <c r="F135" s="4">
        <v>5.7</v>
      </c>
      <c r="G135" s="4">
        <v>25</v>
      </c>
      <c r="H135" s="4">
        <v>0.12</v>
      </c>
      <c r="I135" s="4">
        <v>17.12</v>
      </c>
      <c r="J135" s="4">
        <v>29.25</v>
      </c>
      <c r="K135" s="48">
        <f t="shared" si="6"/>
        <v>23.185000000000002</v>
      </c>
      <c r="L135" s="4">
        <v>26.56</v>
      </c>
      <c r="M135" s="4">
        <v>16.190000000000001</v>
      </c>
      <c r="N135" s="30">
        <f t="shared" si="7"/>
        <v>21.375</v>
      </c>
      <c r="O135" s="31">
        <v>12</v>
      </c>
    </row>
    <row r="136" spans="2:15" x14ac:dyDescent="0.3">
      <c r="B136" s="29">
        <v>133</v>
      </c>
      <c r="C136" s="4">
        <v>12.28</v>
      </c>
      <c r="D136" s="4">
        <v>5</v>
      </c>
      <c r="E136" s="4">
        <v>0.7</v>
      </c>
      <c r="F136" s="4">
        <v>5.7</v>
      </c>
      <c r="G136" s="4">
        <v>25</v>
      </c>
      <c r="H136" s="4">
        <v>0.12</v>
      </c>
      <c r="I136" s="4">
        <v>17.12</v>
      </c>
      <c r="J136" s="4">
        <v>29.31</v>
      </c>
      <c r="K136" s="48">
        <f t="shared" si="6"/>
        <v>23.215</v>
      </c>
      <c r="L136" s="4">
        <v>26.56</v>
      </c>
      <c r="M136" s="4">
        <v>16.059999999999999</v>
      </c>
      <c r="N136" s="30">
        <f t="shared" si="7"/>
        <v>21.31</v>
      </c>
      <c r="O136" s="31">
        <v>12</v>
      </c>
    </row>
    <row r="137" spans="2:15" x14ac:dyDescent="0.3">
      <c r="B137" s="29">
        <v>134</v>
      </c>
      <c r="C137" s="4">
        <v>12.28</v>
      </c>
      <c r="D137" s="4">
        <v>5</v>
      </c>
      <c r="E137" s="4">
        <v>0.7</v>
      </c>
      <c r="F137" s="4">
        <v>5.7</v>
      </c>
      <c r="G137" s="4">
        <v>25</v>
      </c>
      <c r="H137" s="4">
        <v>0.12</v>
      </c>
      <c r="I137" s="4">
        <v>17.059999999999999</v>
      </c>
      <c r="J137" s="4">
        <v>29.37</v>
      </c>
      <c r="K137" s="48">
        <f t="shared" si="6"/>
        <v>23.215</v>
      </c>
      <c r="L137" s="4">
        <v>26.69</v>
      </c>
      <c r="M137" s="4">
        <v>16.25</v>
      </c>
      <c r="N137" s="30">
        <f t="shared" si="7"/>
        <v>21.47</v>
      </c>
      <c r="O137" s="31">
        <v>12</v>
      </c>
    </row>
    <row r="138" spans="2:15" x14ac:dyDescent="0.3">
      <c r="B138" s="29">
        <v>135</v>
      </c>
      <c r="C138" s="4">
        <v>12.28</v>
      </c>
      <c r="D138" s="4">
        <v>5</v>
      </c>
      <c r="E138" s="4">
        <v>0.7</v>
      </c>
      <c r="F138" s="4">
        <v>5.7</v>
      </c>
      <c r="G138" s="4">
        <v>25</v>
      </c>
      <c r="H138" s="4">
        <v>0.12</v>
      </c>
      <c r="I138" s="4">
        <v>17.059999999999999</v>
      </c>
      <c r="J138" s="4">
        <v>29.37</v>
      </c>
      <c r="K138" s="48">
        <f t="shared" si="6"/>
        <v>23.215</v>
      </c>
      <c r="L138" s="4">
        <v>26.62</v>
      </c>
      <c r="M138" s="4">
        <v>16.25</v>
      </c>
      <c r="N138" s="30">
        <f t="shared" si="7"/>
        <v>21.435000000000002</v>
      </c>
      <c r="O138" s="31">
        <v>12</v>
      </c>
    </row>
    <row r="139" spans="2:15" x14ac:dyDescent="0.3">
      <c r="B139" s="29">
        <v>136</v>
      </c>
      <c r="C139" s="4">
        <v>12.28</v>
      </c>
      <c r="D139" s="4">
        <v>5</v>
      </c>
      <c r="E139" s="4">
        <v>0.7</v>
      </c>
      <c r="F139" s="4">
        <v>5.7</v>
      </c>
      <c r="G139" s="4">
        <v>25</v>
      </c>
      <c r="H139" s="4">
        <v>0.12</v>
      </c>
      <c r="I139" s="4">
        <v>17.059999999999999</v>
      </c>
      <c r="J139" s="4">
        <v>29.37</v>
      </c>
      <c r="K139" s="48">
        <f t="shared" si="6"/>
        <v>23.215</v>
      </c>
      <c r="L139" s="4">
        <v>26.56</v>
      </c>
      <c r="M139" s="4">
        <v>16.25</v>
      </c>
      <c r="N139" s="30">
        <f t="shared" si="7"/>
        <v>21.405000000000001</v>
      </c>
      <c r="O139" s="31">
        <v>12</v>
      </c>
    </row>
    <row r="140" spans="2:15" x14ac:dyDescent="0.3">
      <c r="B140" s="29">
        <v>137</v>
      </c>
      <c r="C140" s="4">
        <v>12.28</v>
      </c>
      <c r="D140" s="4">
        <v>5</v>
      </c>
      <c r="E140" s="4">
        <v>0.7</v>
      </c>
      <c r="F140" s="4">
        <v>5.7</v>
      </c>
      <c r="G140" s="4">
        <v>25</v>
      </c>
      <c r="H140" s="4">
        <v>0.12</v>
      </c>
      <c r="I140" s="4">
        <v>17.12</v>
      </c>
      <c r="J140" s="4">
        <v>29.37</v>
      </c>
      <c r="K140" s="48">
        <f t="shared" si="6"/>
        <v>23.245000000000001</v>
      </c>
      <c r="L140" s="4">
        <v>26.62</v>
      </c>
      <c r="M140" s="4">
        <v>16.25</v>
      </c>
      <c r="N140" s="30">
        <f t="shared" si="7"/>
        <v>21.435000000000002</v>
      </c>
      <c r="O140" s="31">
        <v>12</v>
      </c>
    </row>
    <row r="141" spans="2:15" x14ac:dyDescent="0.3">
      <c r="B141" s="29">
        <v>138</v>
      </c>
      <c r="C141" s="4">
        <v>12.28</v>
      </c>
      <c r="D141" s="4">
        <v>5</v>
      </c>
      <c r="E141" s="4">
        <v>0.7</v>
      </c>
      <c r="F141" s="4">
        <v>5.7</v>
      </c>
      <c r="G141" s="4">
        <v>25</v>
      </c>
      <c r="H141" s="4">
        <v>0.12</v>
      </c>
      <c r="I141" s="4">
        <v>17.12</v>
      </c>
      <c r="J141" s="4">
        <v>29.25</v>
      </c>
      <c r="K141" s="48">
        <f t="shared" si="6"/>
        <v>23.185000000000002</v>
      </c>
      <c r="L141" s="4">
        <v>26.75</v>
      </c>
      <c r="M141" s="4">
        <v>16.190000000000001</v>
      </c>
      <c r="N141" s="30">
        <f t="shared" si="7"/>
        <v>21.47</v>
      </c>
      <c r="O141" s="31">
        <v>12</v>
      </c>
    </row>
    <row r="142" spans="2:15" x14ac:dyDescent="0.3">
      <c r="B142" s="29">
        <v>139</v>
      </c>
      <c r="C142" s="4">
        <v>12.28</v>
      </c>
      <c r="D142" s="4">
        <v>5</v>
      </c>
      <c r="E142" s="4">
        <v>0.7</v>
      </c>
      <c r="F142" s="4">
        <v>5.7</v>
      </c>
      <c r="G142" s="4">
        <v>30</v>
      </c>
      <c r="H142" s="4">
        <v>0.12</v>
      </c>
      <c r="I142" s="4">
        <v>15.88</v>
      </c>
      <c r="J142" s="4">
        <v>30.37</v>
      </c>
      <c r="K142" s="48">
        <f t="shared" si="6"/>
        <v>23.125</v>
      </c>
      <c r="L142" s="4">
        <v>27.44</v>
      </c>
      <c r="M142" s="4">
        <v>14.81</v>
      </c>
      <c r="N142" s="30">
        <f t="shared" si="7"/>
        <v>21.125</v>
      </c>
      <c r="O142" s="31">
        <v>9.6</v>
      </c>
    </row>
    <row r="143" spans="2:15" x14ac:dyDescent="0.3">
      <c r="B143" s="29">
        <v>140</v>
      </c>
      <c r="C143" s="4">
        <v>12.28</v>
      </c>
      <c r="D143" s="4">
        <v>5</v>
      </c>
      <c r="E143" s="4">
        <v>0.7</v>
      </c>
      <c r="F143" s="4">
        <v>5.7</v>
      </c>
      <c r="G143" s="4">
        <v>30</v>
      </c>
      <c r="H143" s="4">
        <v>0.12</v>
      </c>
      <c r="I143" s="4">
        <v>15.88</v>
      </c>
      <c r="J143" s="4">
        <v>30.37</v>
      </c>
      <c r="K143" s="48">
        <f t="shared" si="6"/>
        <v>23.125</v>
      </c>
      <c r="L143" s="4">
        <v>27.5</v>
      </c>
      <c r="M143" s="4">
        <v>14.88</v>
      </c>
      <c r="N143" s="30">
        <f t="shared" si="7"/>
        <v>21.19</v>
      </c>
      <c r="O143" s="31">
        <v>9.6</v>
      </c>
    </row>
    <row r="144" spans="2:15" x14ac:dyDescent="0.3">
      <c r="B144" s="29">
        <v>141</v>
      </c>
      <c r="C144" s="4">
        <v>12.28</v>
      </c>
      <c r="D144" s="4">
        <v>5</v>
      </c>
      <c r="E144" s="4">
        <v>0.7</v>
      </c>
      <c r="F144" s="4">
        <v>5.7</v>
      </c>
      <c r="G144" s="4">
        <v>30</v>
      </c>
      <c r="H144" s="4">
        <v>0.12</v>
      </c>
      <c r="I144" s="4">
        <v>15.94</v>
      </c>
      <c r="J144" s="4">
        <v>30.25</v>
      </c>
      <c r="K144" s="48">
        <f t="shared" si="6"/>
        <v>23.094999999999999</v>
      </c>
      <c r="L144" s="4">
        <v>27.5</v>
      </c>
      <c r="M144" s="4">
        <v>14.88</v>
      </c>
      <c r="N144" s="30">
        <f t="shared" si="7"/>
        <v>21.19</v>
      </c>
      <c r="O144" s="31">
        <v>9.6</v>
      </c>
    </row>
    <row r="145" spans="2:15" x14ac:dyDescent="0.3">
      <c r="B145" s="29">
        <v>142</v>
      </c>
      <c r="C145" s="4">
        <v>12.28</v>
      </c>
      <c r="D145" s="4">
        <v>5</v>
      </c>
      <c r="E145" s="4">
        <v>0.7</v>
      </c>
      <c r="F145" s="4">
        <v>5.7</v>
      </c>
      <c r="G145" s="4">
        <v>30</v>
      </c>
      <c r="H145" s="4">
        <v>0.12</v>
      </c>
      <c r="I145" s="4">
        <v>15.88</v>
      </c>
      <c r="J145" s="4">
        <v>30.37</v>
      </c>
      <c r="K145" s="48">
        <f t="shared" si="6"/>
        <v>23.125</v>
      </c>
      <c r="L145" s="4">
        <v>27.56</v>
      </c>
      <c r="M145" s="4">
        <v>15</v>
      </c>
      <c r="N145" s="30">
        <f t="shared" si="7"/>
        <v>21.28</v>
      </c>
      <c r="O145" s="31">
        <v>9.6</v>
      </c>
    </row>
    <row r="146" spans="2:15" x14ac:dyDescent="0.3">
      <c r="B146" s="29">
        <v>143</v>
      </c>
      <c r="C146" s="4">
        <v>12.28</v>
      </c>
      <c r="D146" s="4">
        <v>5</v>
      </c>
      <c r="E146" s="4">
        <v>0.7</v>
      </c>
      <c r="F146" s="4">
        <v>5.7</v>
      </c>
      <c r="G146" s="4">
        <v>30</v>
      </c>
      <c r="H146" s="4">
        <v>0.12</v>
      </c>
      <c r="I146" s="4">
        <v>15.88</v>
      </c>
      <c r="J146" s="4">
        <v>30.37</v>
      </c>
      <c r="K146" s="48">
        <f t="shared" si="6"/>
        <v>23.125</v>
      </c>
      <c r="L146" s="4">
        <v>27.5</v>
      </c>
      <c r="M146" s="4">
        <v>15</v>
      </c>
      <c r="N146" s="30">
        <f t="shared" si="7"/>
        <v>21.25</v>
      </c>
      <c r="O146" s="31">
        <v>9.6</v>
      </c>
    </row>
    <row r="147" spans="2:15" x14ac:dyDescent="0.3">
      <c r="B147" s="29">
        <v>144</v>
      </c>
      <c r="C147" s="4">
        <v>12.28</v>
      </c>
      <c r="D147" s="4">
        <v>5</v>
      </c>
      <c r="E147" s="4">
        <v>0.7</v>
      </c>
      <c r="F147" s="4">
        <v>5.7</v>
      </c>
      <c r="G147" s="4">
        <v>30</v>
      </c>
      <c r="H147" s="4">
        <v>0.12</v>
      </c>
      <c r="I147" s="4">
        <v>15.88</v>
      </c>
      <c r="J147" s="4">
        <v>30.37</v>
      </c>
      <c r="K147" s="48">
        <f t="shared" si="6"/>
        <v>23.125</v>
      </c>
      <c r="L147" s="4">
        <v>27.37</v>
      </c>
      <c r="M147" s="4">
        <v>14.94</v>
      </c>
      <c r="N147" s="30">
        <f t="shared" si="7"/>
        <v>21.155000000000001</v>
      </c>
      <c r="O147" s="31">
        <v>9.6</v>
      </c>
    </row>
    <row r="148" spans="2:15" x14ac:dyDescent="0.3">
      <c r="B148" s="29">
        <v>145</v>
      </c>
      <c r="C148" s="4">
        <v>12.28</v>
      </c>
      <c r="D148" s="4">
        <v>5</v>
      </c>
      <c r="E148" s="4">
        <v>0.7</v>
      </c>
      <c r="F148" s="4">
        <v>5.7</v>
      </c>
      <c r="G148" s="4">
        <v>30</v>
      </c>
      <c r="H148" s="4">
        <v>0.12</v>
      </c>
      <c r="I148" s="4">
        <v>15.88</v>
      </c>
      <c r="J148" s="4">
        <v>30.37</v>
      </c>
      <c r="K148" s="48">
        <f t="shared" si="6"/>
        <v>23.125</v>
      </c>
      <c r="L148" s="4">
        <v>27.56</v>
      </c>
      <c r="M148" s="4">
        <v>14.88</v>
      </c>
      <c r="N148" s="30">
        <f t="shared" si="7"/>
        <v>21.22</v>
      </c>
      <c r="O148" s="31">
        <v>9.6</v>
      </c>
    </row>
    <row r="149" spans="2:15" x14ac:dyDescent="0.3">
      <c r="B149" s="29">
        <v>146</v>
      </c>
      <c r="C149" s="4">
        <v>12.28</v>
      </c>
      <c r="D149" s="4">
        <v>5</v>
      </c>
      <c r="E149" s="4">
        <v>0.7</v>
      </c>
      <c r="F149" s="4">
        <v>5.7</v>
      </c>
      <c r="G149" s="4">
        <v>30</v>
      </c>
      <c r="H149" s="4">
        <v>0.12</v>
      </c>
      <c r="I149" s="4">
        <v>15.94</v>
      </c>
      <c r="J149" s="4">
        <v>30.37</v>
      </c>
      <c r="K149" s="48">
        <f t="shared" si="6"/>
        <v>23.155000000000001</v>
      </c>
      <c r="L149" s="4">
        <v>27.44</v>
      </c>
      <c r="M149" s="4">
        <v>15</v>
      </c>
      <c r="N149" s="30">
        <f t="shared" si="7"/>
        <v>21.22</v>
      </c>
      <c r="O149" s="31">
        <v>9.6</v>
      </c>
    </row>
    <row r="150" spans="2:15" x14ac:dyDescent="0.3">
      <c r="B150" s="29">
        <v>147</v>
      </c>
      <c r="C150" s="4">
        <v>12.28</v>
      </c>
      <c r="D150" s="4">
        <v>5</v>
      </c>
      <c r="E150" s="4">
        <v>0.7</v>
      </c>
      <c r="F150" s="4">
        <v>5.7</v>
      </c>
      <c r="G150" s="4">
        <v>30</v>
      </c>
      <c r="H150" s="4">
        <v>0.12</v>
      </c>
      <c r="I150" s="4">
        <v>15.88</v>
      </c>
      <c r="J150" s="4">
        <v>30.37</v>
      </c>
      <c r="K150" s="48">
        <f t="shared" si="6"/>
        <v>23.125</v>
      </c>
      <c r="L150" s="4">
        <v>27.31</v>
      </c>
      <c r="M150" s="4">
        <v>15</v>
      </c>
      <c r="N150" s="30">
        <f t="shared" si="7"/>
        <v>21.155000000000001</v>
      </c>
      <c r="O150" s="31">
        <v>9.6</v>
      </c>
    </row>
    <row r="151" spans="2:15" ht="15" thickBot="1" x14ac:dyDescent="0.35">
      <c r="B151" s="32">
        <v>148</v>
      </c>
      <c r="C151" s="10">
        <v>12.28</v>
      </c>
      <c r="D151" s="10">
        <v>5</v>
      </c>
      <c r="E151" s="10">
        <v>0.7</v>
      </c>
      <c r="F151" s="10">
        <v>5.7</v>
      </c>
      <c r="G151" s="10">
        <v>30</v>
      </c>
      <c r="H151" s="10">
        <v>0.12</v>
      </c>
      <c r="I151" s="10">
        <v>15.88</v>
      </c>
      <c r="J151" s="10">
        <v>30.44</v>
      </c>
      <c r="K151" s="50">
        <f t="shared" si="6"/>
        <v>23.16</v>
      </c>
      <c r="L151" s="10">
        <v>27.5</v>
      </c>
      <c r="M151" s="10">
        <v>14.94</v>
      </c>
      <c r="N151" s="33">
        <f t="shared" si="7"/>
        <v>21.22</v>
      </c>
      <c r="O151" s="34">
        <v>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B140-CB0D-D547-8EDF-0FB877885BA0}">
  <dimension ref="B5:H155"/>
  <sheetViews>
    <sheetView topLeftCell="A4" zoomScale="94" workbookViewId="0">
      <selection activeCell="C8" sqref="C8"/>
    </sheetView>
  </sheetViews>
  <sheetFormatPr defaultColWidth="11.5546875" defaultRowHeight="14.4" x14ac:dyDescent="0.3"/>
  <cols>
    <col min="2" max="2" width="32.109375" customWidth="1"/>
    <col min="3" max="3" width="34.44140625" bestFit="1" customWidth="1"/>
    <col min="4" max="4" width="15.109375" bestFit="1" customWidth="1"/>
    <col min="5" max="5" width="22.109375" bestFit="1" customWidth="1"/>
    <col min="6" max="6" width="23" bestFit="1" customWidth="1"/>
    <col min="7" max="7" width="14.33203125" customWidth="1"/>
    <col min="8" max="8" width="31.44140625" bestFit="1" customWidth="1"/>
  </cols>
  <sheetData>
    <row r="5" spans="2:8" ht="15" thickBot="1" x14ac:dyDescent="0.35"/>
    <row r="6" spans="2:8" x14ac:dyDescent="0.3">
      <c r="B6" s="37" t="s">
        <v>0</v>
      </c>
      <c r="C6" s="35" t="s">
        <v>74</v>
      </c>
      <c r="D6" s="35" t="s">
        <v>4</v>
      </c>
      <c r="E6" s="35" t="s">
        <v>5</v>
      </c>
      <c r="F6" s="35" t="s">
        <v>6</v>
      </c>
      <c r="G6" s="35" t="s">
        <v>16</v>
      </c>
      <c r="H6" s="36" t="s">
        <v>73</v>
      </c>
    </row>
    <row r="7" spans="2:8" ht="103.95" customHeight="1" x14ac:dyDescent="0.3">
      <c r="B7" s="25" t="s">
        <v>70</v>
      </c>
      <c r="C7" s="24" t="s">
        <v>69</v>
      </c>
      <c r="D7" s="24" t="s">
        <v>12</v>
      </c>
      <c r="E7" s="24" t="s">
        <v>71</v>
      </c>
      <c r="F7" s="24" t="s">
        <v>14</v>
      </c>
      <c r="G7" s="24" t="s">
        <v>72</v>
      </c>
      <c r="H7" s="26" t="s">
        <v>13</v>
      </c>
    </row>
    <row r="8" spans="2:8" x14ac:dyDescent="0.3">
      <c r="B8" s="6">
        <v>1</v>
      </c>
      <c r="C8" s="1">
        <f>Datos!C4/100</f>
        <v>0.125</v>
      </c>
      <c r="D8" s="1">
        <v>16</v>
      </c>
      <c r="E8" s="1">
        <v>10</v>
      </c>
      <c r="F8" s="1">
        <v>0.35</v>
      </c>
      <c r="G8" s="2">
        <v>22.353000000000002</v>
      </c>
      <c r="H8" s="7">
        <f>Datos!O4/1000</f>
        <v>8.1599999999999992E-2</v>
      </c>
    </row>
    <row r="9" spans="2:8" x14ac:dyDescent="0.3">
      <c r="B9" s="6">
        <v>2</v>
      </c>
      <c r="C9" s="1">
        <f>Datos!C5/100</f>
        <v>0.125</v>
      </c>
      <c r="D9" s="1">
        <v>16</v>
      </c>
      <c r="E9" s="1">
        <v>10</v>
      </c>
      <c r="F9" s="1">
        <v>0.35</v>
      </c>
      <c r="G9" s="2">
        <v>22.3415</v>
      </c>
      <c r="H9" s="7">
        <f>Datos!O5/1000</f>
        <v>8.1599999999999992E-2</v>
      </c>
    </row>
    <row r="10" spans="2:8" x14ac:dyDescent="0.3">
      <c r="B10" s="6">
        <v>3</v>
      </c>
      <c r="C10" s="1">
        <f>Datos!C6/100</f>
        <v>0.125</v>
      </c>
      <c r="D10" s="1">
        <v>16</v>
      </c>
      <c r="E10" s="1">
        <v>10</v>
      </c>
      <c r="F10" s="1">
        <v>0.35</v>
      </c>
      <c r="G10" s="2">
        <v>22.335000000000001</v>
      </c>
      <c r="H10" s="7">
        <f>Datos!O6/1000</f>
        <v>8.1599999999999992E-2</v>
      </c>
    </row>
    <row r="11" spans="2:8" x14ac:dyDescent="0.3">
      <c r="B11" s="6">
        <v>4</v>
      </c>
      <c r="C11" s="1">
        <f>Datos!C7/100</f>
        <v>0.125</v>
      </c>
      <c r="D11" s="1">
        <v>16</v>
      </c>
      <c r="E11" s="1">
        <v>10</v>
      </c>
      <c r="F11" s="1">
        <v>0.35</v>
      </c>
      <c r="G11" s="2">
        <v>22.304000000000002</v>
      </c>
      <c r="H11" s="7">
        <f>Datos!O7/1000</f>
        <v>8.1599999999999992E-2</v>
      </c>
    </row>
    <row r="12" spans="2:8" x14ac:dyDescent="0.3">
      <c r="B12" s="6">
        <v>5</v>
      </c>
      <c r="C12" s="1">
        <f>Datos!C8/100</f>
        <v>0.125</v>
      </c>
      <c r="D12" s="1">
        <v>16</v>
      </c>
      <c r="E12" s="1">
        <v>10</v>
      </c>
      <c r="F12" s="1">
        <v>0.35</v>
      </c>
      <c r="G12" s="2">
        <v>22.317</v>
      </c>
      <c r="H12" s="7">
        <f>Datos!O8/1000</f>
        <v>8.1599999999999992E-2</v>
      </c>
    </row>
    <row r="13" spans="2:8" x14ac:dyDescent="0.3">
      <c r="B13" s="6">
        <v>6</v>
      </c>
      <c r="C13" s="1">
        <f>Datos!C9/100</f>
        <v>0.125</v>
      </c>
      <c r="D13" s="1">
        <v>16</v>
      </c>
      <c r="E13" s="1">
        <v>10</v>
      </c>
      <c r="F13" s="1">
        <v>0.35</v>
      </c>
      <c r="G13" s="2">
        <v>22.315999999999999</v>
      </c>
      <c r="H13" s="7">
        <f>Datos!O9/1000</f>
        <v>8.1599999999999992E-2</v>
      </c>
    </row>
    <row r="14" spans="2:8" x14ac:dyDescent="0.3">
      <c r="B14" s="6">
        <v>7</v>
      </c>
      <c r="C14" s="1">
        <f>Datos!C10/100</f>
        <v>0.125</v>
      </c>
      <c r="D14" s="1">
        <v>16</v>
      </c>
      <c r="E14" s="1">
        <v>10</v>
      </c>
      <c r="F14" s="1">
        <v>0.35</v>
      </c>
      <c r="G14" s="2">
        <v>22.313000000000002</v>
      </c>
      <c r="H14" s="7">
        <f>Datos!O10/1000</f>
        <v>8.1599999999999992E-2</v>
      </c>
    </row>
    <row r="15" spans="2:8" x14ac:dyDescent="0.3">
      <c r="B15" s="6">
        <v>8</v>
      </c>
      <c r="C15" s="1">
        <f>Datos!C11/100</f>
        <v>0.125</v>
      </c>
      <c r="D15" s="1">
        <v>16</v>
      </c>
      <c r="E15" s="1">
        <v>10</v>
      </c>
      <c r="F15" s="1">
        <v>0.35</v>
      </c>
      <c r="G15" s="2">
        <v>22.305</v>
      </c>
      <c r="H15" s="7">
        <f>Datos!O11/1000</f>
        <v>8.1599999999999992E-2</v>
      </c>
    </row>
    <row r="16" spans="2:8" x14ac:dyDescent="0.3">
      <c r="B16" s="6">
        <v>9</v>
      </c>
      <c r="C16" s="1">
        <f>Datos!C12/100</f>
        <v>0.125</v>
      </c>
      <c r="D16" s="1">
        <v>16</v>
      </c>
      <c r="E16" s="1">
        <v>10</v>
      </c>
      <c r="F16" s="1">
        <v>0.35</v>
      </c>
      <c r="G16" s="2">
        <v>22.322499999999998</v>
      </c>
      <c r="H16" s="7">
        <f>Datos!O12/1000</f>
        <v>8.1599999999999992E-2</v>
      </c>
    </row>
    <row r="17" spans="2:8" x14ac:dyDescent="0.3">
      <c r="B17" s="6">
        <v>10</v>
      </c>
      <c r="C17" s="1">
        <f>Datos!C13/100</f>
        <v>0.125</v>
      </c>
      <c r="D17" s="1">
        <v>16</v>
      </c>
      <c r="E17" s="1">
        <v>10</v>
      </c>
      <c r="F17" s="1">
        <v>0.35</v>
      </c>
      <c r="G17" s="2">
        <v>22.345500000000001</v>
      </c>
      <c r="H17" s="7">
        <f>Datos!O13/1000</f>
        <v>8.1599999999999992E-2</v>
      </c>
    </row>
    <row r="18" spans="2:8" x14ac:dyDescent="0.3">
      <c r="B18" s="6">
        <v>11</v>
      </c>
      <c r="C18" s="1">
        <f>Datos!C14/100</f>
        <v>0.125</v>
      </c>
      <c r="D18" s="1">
        <v>16</v>
      </c>
      <c r="E18" s="1">
        <v>15</v>
      </c>
      <c r="F18" s="1">
        <v>0.35</v>
      </c>
      <c r="G18" s="2">
        <v>25.834</v>
      </c>
      <c r="H18" s="7">
        <f>Datos!O14/1000</f>
        <v>5.4399999999999997E-2</v>
      </c>
    </row>
    <row r="19" spans="2:8" x14ac:dyDescent="0.3">
      <c r="B19" s="6">
        <v>12</v>
      </c>
      <c r="C19" s="1">
        <f>Datos!C15/100</f>
        <v>0.125</v>
      </c>
      <c r="D19" s="1">
        <v>16</v>
      </c>
      <c r="E19" s="1">
        <v>15</v>
      </c>
      <c r="F19" s="1">
        <v>0.35</v>
      </c>
      <c r="G19" s="2">
        <v>25.844999999999999</v>
      </c>
      <c r="H19" s="7">
        <f>Datos!O15/1000</f>
        <v>5.4399999999999997E-2</v>
      </c>
    </row>
    <row r="20" spans="2:8" x14ac:dyDescent="0.3">
      <c r="B20" s="6">
        <v>13</v>
      </c>
      <c r="C20" s="1">
        <f>Datos!C16/100</f>
        <v>0.125</v>
      </c>
      <c r="D20" s="1">
        <v>16</v>
      </c>
      <c r="E20" s="1">
        <v>15</v>
      </c>
      <c r="F20" s="1">
        <v>0.35</v>
      </c>
      <c r="G20" s="2">
        <v>25.873999999999999</v>
      </c>
      <c r="H20" s="7">
        <f>Datos!O16/1000</f>
        <v>5.4399999999999997E-2</v>
      </c>
    </row>
    <row r="21" spans="2:8" x14ac:dyDescent="0.3">
      <c r="B21" s="6">
        <v>14</v>
      </c>
      <c r="C21" s="1">
        <f>Datos!C17/100</f>
        <v>0.125</v>
      </c>
      <c r="D21" s="1">
        <v>16</v>
      </c>
      <c r="E21" s="1">
        <v>15</v>
      </c>
      <c r="F21" s="1">
        <v>0.35</v>
      </c>
      <c r="G21" s="2">
        <v>25.884499999999999</v>
      </c>
      <c r="H21" s="7">
        <f>Datos!O17/1000</f>
        <v>5.4399999999999997E-2</v>
      </c>
    </row>
    <row r="22" spans="2:8" x14ac:dyDescent="0.3">
      <c r="B22" s="6">
        <v>15</v>
      </c>
      <c r="C22" s="1">
        <f>Datos!C18/100</f>
        <v>0.125</v>
      </c>
      <c r="D22" s="1">
        <v>16</v>
      </c>
      <c r="E22" s="1">
        <v>15</v>
      </c>
      <c r="F22" s="1">
        <v>0.35</v>
      </c>
      <c r="G22" s="2">
        <v>25.883499999999998</v>
      </c>
      <c r="H22" s="7">
        <f>Datos!O18/1000</f>
        <v>5.4399999999999997E-2</v>
      </c>
    </row>
    <row r="23" spans="2:8" x14ac:dyDescent="0.3">
      <c r="B23" s="6">
        <v>16</v>
      </c>
      <c r="C23" s="1">
        <f>Datos!C19/100</f>
        <v>0.125</v>
      </c>
      <c r="D23" s="1">
        <v>16</v>
      </c>
      <c r="E23" s="1">
        <v>15</v>
      </c>
      <c r="F23" s="1">
        <v>0.35</v>
      </c>
      <c r="G23" s="2">
        <v>25.849499999999999</v>
      </c>
      <c r="H23" s="7">
        <f>Datos!O19/1000</f>
        <v>5.4399999999999997E-2</v>
      </c>
    </row>
    <row r="24" spans="2:8" x14ac:dyDescent="0.3">
      <c r="B24" s="6">
        <v>17</v>
      </c>
      <c r="C24" s="1">
        <f>Datos!C20/100</f>
        <v>0.125</v>
      </c>
      <c r="D24" s="1">
        <v>16</v>
      </c>
      <c r="E24" s="1">
        <v>15</v>
      </c>
      <c r="F24" s="1">
        <v>0.35</v>
      </c>
      <c r="G24" s="2">
        <v>25.869499999999999</v>
      </c>
      <c r="H24" s="7">
        <f>Datos!O20/1000</f>
        <v>5.4399999999999997E-2</v>
      </c>
    </row>
    <row r="25" spans="2:8" x14ac:dyDescent="0.3">
      <c r="B25" s="6">
        <v>18</v>
      </c>
      <c r="C25" s="1">
        <f>Datos!C21/100</f>
        <v>0.125</v>
      </c>
      <c r="D25" s="1">
        <v>16</v>
      </c>
      <c r="E25" s="1">
        <v>15</v>
      </c>
      <c r="F25" s="1">
        <v>0.35</v>
      </c>
      <c r="G25" s="2">
        <v>25.815999999999999</v>
      </c>
      <c r="H25" s="7">
        <f>Datos!O21/1000</f>
        <v>5.4399999999999997E-2</v>
      </c>
    </row>
    <row r="26" spans="2:8" x14ac:dyDescent="0.3">
      <c r="B26" s="6">
        <v>19</v>
      </c>
      <c r="C26" s="1">
        <f>Datos!C22/100</f>
        <v>0.125</v>
      </c>
      <c r="D26" s="1">
        <v>16</v>
      </c>
      <c r="E26" s="1">
        <v>15</v>
      </c>
      <c r="F26" s="1">
        <v>0.35</v>
      </c>
      <c r="G26" s="2">
        <v>25.873999999999999</v>
      </c>
      <c r="H26" s="7">
        <f>Datos!O22/1000</f>
        <v>5.4399999999999997E-2</v>
      </c>
    </row>
    <row r="27" spans="2:8" x14ac:dyDescent="0.3">
      <c r="B27" s="6">
        <v>20</v>
      </c>
      <c r="C27" s="1">
        <f>Datos!C23/100</f>
        <v>0.125</v>
      </c>
      <c r="D27" s="1">
        <v>16</v>
      </c>
      <c r="E27" s="1">
        <v>15</v>
      </c>
      <c r="F27" s="1">
        <v>0.35</v>
      </c>
      <c r="G27" s="2">
        <v>25.847999999999999</v>
      </c>
      <c r="H27" s="7">
        <f>Datos!O23/1000</f>
        <v>5.4399999999999997E-2</v>
      </c>
    </row>
    <row r="28" spans="2:8" x14ac:dyDescent="0.3">
      <c r="B28" s="6">
        <v>21</v>
      </c>
      <c r="C28" s="1">
        <f>Datos!C24/100</f>
        <v>0.125</v>
      </c>
      <c r="D28" s="1">
        <v>16</v>
      </c>
      <c r="E28" s="1">
        <v>20</v>
      </c>
      <c r="F28" s="1">
        <v>0.35</v>
      </c>
      <c r="G28" s="2">
        <v>29.6465</v>
      </c>
      <c r="H28" s="7">
        <f>Datos!O24/1000</f>
        <v>4.0799999999999996E-2</v>
      </c>
    </row>
    <row r="29" spans="2:8" x14ac:dyDescent="0.3">
      <c r="B29" s="6">
        <v>22</v>
      </c>
      <c r="C29" s="1">
        <f>Datos!C25/100</f>
        <v>0.125</v>
      </c>
      <c r="D29" s="1">
        <v>16</v>
      </c>
      <c r="E29" s="1">
        <v>20</v>
      </c>
      <c r="F29" s="1">
        <v>0.35</v>
      </c>
      <c r="G29" s="2">
        <v>29.3325</v>
      </c>
      <c r="H29" s="7">
        <f>Datos!O25/1000</f>
        <v>4.0799999999999996E-2</v>
      </c>
    </row>
    <row r="30" spans="2:8" x14ac:dyDescent="0.3">
      <c r="B30" s="6">
        <v>23</v>
      </c>
      <c r="C30" s="1">
        <f>Datos!C26/100</f>
        <v>0.125</v>
      </c>
      <c r="D30" s="1">
        <v>16</v>
      </c>
      <c r="E30" s="1">
        <v>20</v>
      </c>
      <c r="F30" s="1">
        <v>0.35</v>
      </c>
      <c r="G30" s="2">
        <v>29.026</v>
      </c>
      <c r="H30" s="7">
        <f>Datos!O26/1000</f>
        <v>4.0799999999999996E-2</v>
      </c>
    </row>
    <row r="31" spans="2:8" x14ac:dyDescent="0.3">
      <c r="B31" s="6">
        <v>24</v>
      </c>
      <c r="C31" s="1">
        <f>Datos!C27/100</f>
        <v>0.125</v>
      </c>
      <c r="D31" s="1">
        <v>16</v>
      </c>
      <c r="E31" s="1">
        <v>20</v>
      </c>
      <c r="F31" s="1">
        <v>0.35</v>
      </c>
      <c r="G31" s="2">
        <v>28.578499999999998</v>
      </c>
      <c r="H31" s="7">
        <f>Datos!O27/1000</f>
        <v>4.0799999999999996E-2</v>
      </c>
    </row>
    <row r="32" spans="2:8" x14ac:dyDescent="0.3">
      <c r="B32" s="6">
        <v>25</v>
      </c>
      <c r="C32" s="1">
        <f>Datos!C28/100</f>
        <v>0.125</v>
      </c>
      <c r="D32" s="1">
        <v>16</v>
      </c>
      <c r="E32" s="1">
        <v>20</v>
      </c>
      <c r="F32" s="1">
        <v>0.35</v>
      </c>
      <c r="G32" s="2">
        <v>28.572499999999998</v>
      </c>
      <c r="H32" s="7">
        <f>Datos!O28/1000</f>
        <v>4.0799999999999996E-2</v>
      </c>
    </row>
    <row r="33" spans="2:8" x14ac:dyDescent="0.3">
      <c r="B33" s="6">
        <v>26</v>
      </c>
      <c r="C33" s="1">
        <f>Datos!C29/100</f>
        <v>0.125</v>
      </c>
      <c r="D33" s="1">
        <v>16</v>
      </c>
      <c r="E33" s="1">
        <v>20</v>
      </c>
      <c r="F33" s="1">
        <v>0.35</v>
      </c>
      <c r="G33" s="2">
        <v>28.8705</v>
      </c>
      <c r="H33" s="7">
        <f>Datos!O29/1000</f>
        <v>4.0799999999999996E-2</v>
      </c>
    </row>
    <row r="34" spans="2:8" x14ac:dyDescent="0.3">
      <c r="B34" s="6">
        <v>27</v>
      </c>
      <c r="C34" s="1">
        <f>Datos!C30/100</f>
        <v>0.125</v>
      </c>
      <c r="D34" s="1">
        <v>16</v>
      </c>
      <c r="E34" s="1">
        <v>20</v>
      </c>
      <c r="F34" s="1">
        <v>0.35</v>
      </c>
      <c r="G34" s="2">
        <v>29.457999999999998</v>
      </c>
      <c r="H34" s="7">
        <f>Datos!O30/1000</f>
        <v>4.0799999999999996E-2</v>
      </c>
    </row>
    <row r="35" spans="2:8" x14ac:dyDescent="0.3">
      <c r="B35" s="6">
        <v>28</v>
      </c>
      <c r="C35" s="1">
        <f>Datos!C31/100</f>
        <v>0.125</v>
      </c>
      <c r="D35" s="1">
        <v>16</v>
      </c>
      <c r="E35" s="1">
        <v>20</v>
      </c>
      <c r="F35" s="1">
        <v>0.35</v>
      </c>
      <c r="G35" s="2">
        <v>29.055500000000002</v>
      </c>
      <c r="H35" s="7">
        <f>Datos!O31/1000</f>
        <v>4.0799999999999996E-2</v>
      </c>
    </row>
    <row r="36" spans="2:8" x14ac:dyDescent="0.3">
      <c r="B36" s="6">
        <v>29</v>
      </c>
      <c r="C36" s="1">
        <f>Datos!C32/100</f>
        <v>0.125</v>
      </c>
      <c r="D36" s="1">
        <v>16</v>
      </c>
      <c r="E36" s="1">
        <v>20</v>
      </c>
      <c r="F36" s="1">
        <v>0.35</v>
      </c>
      <c r="G36" s="2">
        <v>29.3645</v>
      </c>
      <c r="H36" s="7">
        <f>Datos!O32/1000</f>
        <v>4.0799999999999996E-2</v>
      </c>
    </row>
    <row r="37" spans="2:8" x14ac:dyDescent="0.3">
      <c r="B37" s="6">
        <v>30</v>
      </c>
      <c r="C37" s="1">
        <f>Datos!C33/100</f>
        <v>0.125</v>
      </c>
      <c r="D37" s="1">
        <v>16</v>
      </c>
      <c r="E37" s="1">
        <v>25</v>
      </c>
      <c r="F37" s="1">
        <v>0.35</v>
      </c>
      <c r="G37" s="2">
        <v>25.639000000000003</v>
      </c>
      <c r="H37" s="7">
        <f>Datos!O33/1000</f>
        <v>3.2799999999999996E-2</v>
      </c>
    </row>
    <row r="38" spans="2:8" x14ac:dyDescent="0.3">
      <c r="B38" s="6">
        <v>31</v>
      </c>
      <c r="C38" s="1">
        <f>Datos!C34/100</f>
        <v>0.125</v>
      </c>
      <c r="D38" s="1">
        <v>16</v>
      </c>
      <c r="E38" s="1">
        <v>25</v>
      </c>
      <c r="F38" s="1">
        <v>0.35</v>
      </c>
      <c r="G38" s="2">
        <v>25.635000000000002</v>
      </c>
      <c r="H38" s="7">
        <f>Datos!O34/1000</f>
        <v>3.2799999999999996E-2</v>
      </c>
    </row>
    <row r="39" spans="2:8" x14ac:dyDescent="0.3">
      <c r="B39" s="6">
        <v>32</v>
      </c>
      <c r="C39" s="1">
        <f>Datos!C35/100</f>
        <v>0.125</v>
      </c>
      <c r="D39" s="1">
        <v>16</v>
      </c>
      <c r="E39" s="1">
        <v>25</v>
      </c>
      <c r="F39" s="1">
        <v>0.35</v>
      </c>
      <c r="G39" s="2">
        <v>25.649000000000001</v>
      </c>
      <c r="H39" s="7">
        <f>Datos!O35/1000</f>
        <v>3.2799999999999996E-2</v>
      </c>
    </row>
    <row r="40" spans="2:8" x14ac:dyDescent="0.3">
      <c r="B40" s="6">
        <v>33</v>
      </c>
      <c r="C40" s="1">
        <f>Datos!C36/100</f>
        <v>0.125</v>
      </c>
      <c r="D40" s="1">
        <v>16</v>
      </c>
      <c r="E40" s="1">
        <v>25</v>
      </c>
      <c r="F40" s="1">
        <v>0.35</v>
      </c>
      <c r="G40" s="2">
        <v>25.630500000000001</v>
      </c>
      <c r="H40" s="7">
        <f>Datos!O36/1000</f>
        <v>3.2799999999999996E-2</v>
      </c>
    </row>
    <row r="41" spans="2:8" x14ac:dyDescent="0.3">
      <c r="B41" s="6">
        <v>34</v>
      </c>
      <c r="C41" s="1">
        <f>Datos!C37/100</f>
        <v>0.125</v>
      </c>
      <c r="D41" s="1">
        <v>16</v>
      </c>
      <c r="E41" s="1">
        <v>25</v>
      </c>
      <c r="F41" s="1">
        <v>0.35</v>
      </c>
      <c r="G41" s="2">
        <v>25.643999999999998</v>
      </c>
      <c r="H41" s="7">
        <f>Datos!O37/1000</f>
        <v>3.2799999999999996E-2</v>
      </c>
    </row>
    <row r="42" spans="2:8" x14ac:dyDescent="0.3">
      <c r="B42" s="6">
        <v>35</v>
      </c>
      <c r="C42" s="1">
        <f>Datos!C38/100</f>
        <v>0.125</v>
      </c>
      <c r="D42" s="1">
        <v>16</v>
      </c>
      <c r="E42" s="1">
        <v>25</v>
      </c>
      <c r="F42" s="1">
        <v>0.35</v>
      </c>
      <c r="G42" s="2">
        <v>25.636499999999998</v>
      </c>
      <c r="H42" s="7">
        <f>Datos!O38/1000</f>
        <v>3.2799999999999996E-2</v>
      </c>
    </row>
    <row r="43" spans="2:8" x14ac:dyDescent="0.3">
      <c r="B43" s="6">
        <v>36</v>
      </c>
      <c r="C43" s="1">
        <f>Datos!C39/100</f>
        <v>0.125</v>
      </c>
      <c r="D43" s="1">
        <v>16</v>
      </c>
      <c r="E43" s="1">
        <v>25</v>
      </c>
      <c r="F43" s="1">
        <v>0.35</v>
      </c>
      <c r="G43" s="2">
        <v>25.635999999999999</v>
      </c>
      <c r="H43" s="7">
        <f>Datos!O39/1000</f>
        <v>3.2799999999999996E-2</v>
      </c>
    </row>
    <row r="44" spans="2:8" x14ac:dyDescent="0.3">
      <c r="B44" s="6">
        <v>37</v>
      </c>
      <c r="C44" s="1">
        <f>Datos!C40/100</f>
        <v>0.125</v>
      </c>
      <c r="D44" s="1">
        <v>16</v>
      </c>
      <c r="E44" s="1">
        <v>25</v>
      </c>
      <c r="F44" s="1">
        <v>0.35</v>
      </c>
      <c r="G44" s="2">
        <v>25.649000000000001</v>
      </c>
      <c r="H44" s="7">
        <f>Datos!O40/1000</f>
        <v>3.2799999999999996E-2</v>
      </c>
    </row>
    <row r="45" spans="2:8" x14ac:dyDescent="0.3">
      <c r="B45" s="6">
        <v>38</v>
      </c>
      <c r="C45" s="1">
        <f>Datos!C41/100</f>
        <v>0.125</v>
      </c>
      <c r="D45" s="1">
        <v>16</v>
      </c>
      <c r="E45" s="1">
        <v>25</v>
      </c>
      <c r="F45" s="1">
        <v>0.35</v>
      </c>
      <c r="G45" s="2">
        <v>25.644500000000001</v>
      </c>
      <c r="H45" s="7">
        <f>Datos!O41/1000</f>
        <v>3.2799999999999996E-2</v>
      </c>
    </row>
    <row r="46" spans="2:8" x14ac:dyDescent="0.3">
      <c r="B46" s="6">
        <v>39</v>
      </c>
      <c r="C46" s="1">
        <f>Datos!C42/100</f>
        <v>0.125</v>
      </c>
      <c r="D46" s="1">
        <v>16</v>
      </c>
      <c r="E46" s="1">
        <v>25</v>
      </c>
      <c r="F46" s="1">
        <v>0.35</v>
      </c>
      <c r="G46" s="2">
        <v>25.65</v>
      </c>
      <c r="H46" s="7">
        <f>Datos!O42/1000</f>
        <v>3.2799999999999996E-2</v>
      </c>
    </row>
    <row r="47" spans="2:8" x14ac:dyDescent="0.3">
      <c r="B47" s="6">
        <v>40</v>
      </c>
      <c r="C47" s="1">
        <f>Datos!C43/100</f>
        <v>0.125</v>
      </c>
      <c r="D47" s="1">
        <v>16</v>
      </c>
      <c r="E47" s="1">
        <v>30</v>
      </c>
      <c r="F47" s="1">
        <v>0.35</v>
      </c>
      <c r="G47" s="2">
        <v>29.451499999999999</v>
      </c>
      <c r="H47" s="7">
        <f>Datos!O43/1000</f>
        <v>2.7199999999999998E-2</v>
      </c>
    </row>
    <row r="48" spans="2:8" x14ac:dyDescent="0.3">
      <c r="B48" s="6">
        <v>41</v>
      </c>
      <c r="C48" s="1">
        <f>Datos!C44/100</f>
        <v>0.125</v>
      </c>
      <c r="D48" s="1">
        <v>16</v>
      </c>
      <c r="E48" s="1">
        <v>30</v>
      </c>
      <c r="F48" s="1">
        <v>0.35</v>
      </c>
      <c r="G48" s="2">
        <v>29.556000000000001</v>
      </c>
      <c r="H48" s="7">
        <f>Datos!O44/1000</f>
        <v>2.7199999999999998E-2</v>
      </c>
    </row>
    <row r="49" spans="2:8" x14ac:dyDescent="0.3">
      <c r="B49" s="6">
        <v>42</v>
      </c>
      <c r="C49" s="1">
        <f>Datos!C45/100</f>
        <v>0.125</v>
      </c>
      <c r="D49" s="1">
        <v>16</v>
      </c>
      <c r="E49" s="1">
        <v>30</v>
      </c>
      <c r="F49" s="1">
        <v>0.35</v>
      </c>
      <c r="G49" s="2">
        <v>29.608000000000001</v>
      </c>
      <c r="H49" s="7">
        <f>Datos!O45/1000</f>
        <v>2.7199999999999998E-2</v>
      </c>
    </row>
    <row r="50" spans="2:8" x14ac:dyDescent="0.3">
      <c r="B50" s="6">
        <v>43</v>
      </c>
      <c r="C50" s="1">
        <f>Datos!C46/100</f>
        <v>0.125</v>
      </c>
      <c r="D50" s="1">
        <v>16</v>
      </c>
      <c r="E50" s="1">
        <v>30</v>
      </c>
      <c r="F50" s="1">
        <v>0.35</v>
      </c>
      <c r="G50" s="2">
        <v>29.5975</v>
      </c>
      <c r="H50" s="7">
        <f>Datos!O46/1000</f>
        <v>2.7199999999999998E-2</v>
      </c>
    </row>
    <row r="51" spans="2:8" x14ac:dyDescent="0.3">
      <c r="B51" s="6">
        <v>44</v>
      </c>
      <c r="C51" s="1">
        <f>Datos!C47/100</f>
        <v>0.125</v>
      </c>
      <c r="D51" s="1">
        <v>16</v>
      </c>
      <c r="E51" s="1">
        <v>30</v>
      </c>
      <c r="F51" s="1">
        <v>0.35</v>
      </c>
      <c r="G51" s="2">
        <v>29.603999999999999</v>
      </c>
      <c r="H51" s="7">
        <f>Datos!O47/1000</f>
        <v>2.7199999999999998E-2</v>
      </c>
    </row>
    <row r="52" spans="2:8" x14ac:dyDescent="0.3">
      <c r="B52" s="6">
        <v>45</v>
      </c>
      <c r="C52" s="1">
        <f>Datos!C48/100</f>
        <v>0.125</v>
      </c>
      <c r="D52" s="1">
        <v>16</v>
      </c>
      <c r="E52" s="1">
        <v>30</v>
      </c>
      <c r="F52" s="1">
        <v>0.35</v>
      </c>
      <c r="G52" s="2">
        <v>29.648</v>
      </c>
      <c r="H52" s="7">
        <f>Datos!O48/1000</f>
        <v>2.7199999999999998E-2</v>
      </c>
    </row>
    <row r="53" spans="2:8" x14ac:dyDescent="0.3">
      <c r="B53" s="6">
        <v>46</v>
      </c>
      <c r="C53" s="1">
        <f>Datos!C49/100</f>
        <v>0.125</v>
      </c>
      <c r="D53" s="1">
        <v>16</v>
      </c>
      <c r="E53" s="1">
        <v>30</v>
      </c>
      <c r="F53" s="1">
        <v>0.35</v>
      </c>
      <c r="G53" s="2">
        <v>29.622</v>
      </c>
      <c r="H53" s="7">
        <f>Datos!O49/1000</f>
        <v>2.7199999999999998E-2</v>
      </c>
    </row>
    <row r="54" spans="2:8" x14ac:dyDescent="0.3">
      <c r="B54" s="6">
        <v>47</v>
      </c>
      <c r="C54" s="1">
        <f>Datos!C50/100</f>
        <v>0.125</v>
      </c>
      <c r="D54" s="1">
        <v>16</v>
      </c>
      <c r="E54" s="1">
        <v>30</v>
      </c>
      <c r="F54" s="1">
        <v>0.35</v>
      </c>
      <c r="G54" s="2">
        <v>29.613</v>
      </c>
      <c r="H54" s="7">
        <f>Datos!O50/1000</f>
        <v>2.7199999999999998E-2</v>
      </c>
    </row>
    <row r="55" spans="2:8" x14ac:dyDescent="0.3">
      <c r="B55" s="6">
        <v>48</v>
      </c>
      <c r="C55" s="1">
        <f>Datos!C51/100</f>
        <v>0.125</v>
      </c>
      <c r="D55" s="1">
        <v>16</v>
      </c>
      <c r="E55" s="1">
        <v>30</v>
      </c>
      <c r="F55" s="1">
        <v>0.35</v>
      </c>
      <c r="G55" s="2">
        <v>29.6175</v>
      </c>
      <c r="H55" s="7">
        <f>Datos!O51/1000</f>
        <v>2.7199999999999998E-2</v>
      </c>
    </row>
    <row r="56" spans="2:8" x14ac:dyDescent="0.3">
      <c r="B56" s="6">
        <v>49</v>
      </c>
      <c r="C56" s="1">
        <f>Datos!C52/100</f>
        <v>0.125</v>
      </c>
      <c r="D56" s="1">
        <v>16</v>
      </c>
      <c r="E56" s="1">
        <v>30</v>
      </c>
      <c r="F56" s="1">
        <v>0.35</v>
      </c>
      <c r="G56" s="2">
        <v>29.628499999999999</v>
      </c>
      <c r="H56" s="7">
        <f>Datos!O52/1000</f>
        <v>2.7199999999999998E-2</v>
      </c>
    </row>
    <row r="57" spans="2:8" x14ac:dyDescent="0.3">
      <c r="B57" s="6">
        <v>50</v>
      </c>
      <c r="C57" s="1">
        <f>Datos!C53/100</f>
        <v>5.1699999999999996E-2</v>
      </c>
      <c r="D57" s="1">
        <v>5.8</v>
      </c>
      <c r="E57" s="1">
        <v>10</v>
      </c>
      <c r="F57" s="1">
        <v>0.12</v>
      </c>
      <c r="G57" s="2">
        <v>20.56</v>
      </c>
      <c r="H57" s="7">
        <f>Datos!O53/1000</f>
        <v>1.3599999999999999E-2</v>
      </c>
    </row>
    <row r="58" spans="2:8" x14ac:dyDescent="0.3">
      <c r="B58" s="6">
        <v>51</v>
      </c>
      <c r="C58" s="1">
        <f>Datos!C54/100</f>
        <v>5.1699999999999996E-2</v>
      </c>
      <c r="D58" s="1">
        <v>5.8</v>
      </c>
      <c r="E58" s="1">
        <v>10</v>
      </c>
      <c r="F58" s="1">
        <v>0.12</v>
      </c>
      <c r="G58" s="2">
        <v>20.405000000000001</v>
      </c>
      <c r="H58" s="7">
        <f>Datos!O54/1000</f>
        <v>1.3599999999999999E-2</v>
      </c>
    </row>
    <row r="59" spans="2:8" x14ac:dyDescent="0.3">
      <c r="B59" s="6">
        <v>52</v>
      </c>
      <c r="C59" s="1">
        <f>Datos!C55/100</f>
        <v>5.1699999999999996E-2</v>
      </c>
      <c r="D59" s="1">
        <v>5.8</v>
      </c>
      <c r="E59" s="1">
        <v>10</v>
      </c>
      <c r="F59" s="1">
        <v>0.12</v>
      </c>
      <c r="G59" s="2">
        <v>20.56</v>
      </c>
      <c r="H59" s="7">
        <f>Datos!O55/1000</f>
        <v>1.3599999999999999E-2</v>
      </c>
    </row>
    <row r="60" spans="2:8" x14ac:dyDescent="0.3">
      <c r="B60" s="6">
        <v>53</v>
      </c>
      <c r="C60" s="1">
        <f>Datos!C56/100</f>
        <v>5.1699999999999996E-2</v>
      </c>
      <c r="D60" s="1">
        <v>5.8</v>
      </c>
      <c r="E60" s="1">
        <v>10</v>
      </c>
      <c r="F60" s="1">
        <v>0.12</v>
      </c>
      <c r="G60" s="2">
        <v>20.5</v>
      </c>
      <c r="H60" s="7">
        <f>Datos!O56/1000</f>
        <v>1.3599999999999999E-2</v>
      </c>
    </row>
    <row r="61" spans="2:8" x14ac:dyDescent="0.3">
      <c r="B61" s="6">
        <v>54</v>
      </c>
      <c r="C61" s="1">
        <f>Datos!C57/100</f>
        <v>5.1699999999999996E-2</v>
      </c>
      <c r="D61" s="1">
        <v>5.8</v>
      </c>
      <c r="E61" s="1">
        <v>10</v>
      </c>
      <c r="F61" s="1">
        <v>0.12</v>
      </c>
      <c r="G61" s="2">
        <v>20.5</v>
      </c>
      <c r="H61" s="7">
        <f>Datos!O57/1000</f>
        <v>1.3599999999999999E-2</v>
      </c>
    </row>
    <row r="62" spans="2:8" x14ac:dyDescent="0.3">
      <c r="B62" s="6">
        <v>55</v>
      </c>
      <c r="C62" s="1">
        <f>Datos!C58/100</f>
        <v>5.1699999999999996E-2</v>
      </c>
      <c r="D62" s="1">
        <v>5.8</v>
      </c>
      <c r="E62" s="1">
        <v>10</v>
      </c>
      <c r="F62" s="1">
        <v>0.12</v>
      </c>
      <c r="G62" s="2">
        <v>20.5</v>
      </c>
      <c r="H62" s="7">
        <f>Datos!O58/1000</f>
        <v>1.3599999999999999E-2</v>
      </c>
    </row>
    <row r="63" spans="2:8" x14ac:dyDescent="0.3">
      <c r="B63" s="6">
        <v>56</v>
      </c>
      <c r="C63" s="1">
        <f>Datos!C59/100</f>
        <v>5.1699999999999996E-2</v>
      </c>
      <c r="D63" s="1">
        <v>5.8</v>
      </c>
      <c r="E63" s="1">
        <v>10</v>
      </c>
      <c r="F63" s="1">
        <v>0.12</v>
      </c>
      <c r="G63" s="2">
        <v>20.53</v>
      </c>
      <c r="H63" s="7">
        <f>Datos!O59/1000</f>
        <v>1.3599999999999999E-2</v>
      </c>
    </row>
    <row r="64" spans="2:8" x14ac:dyDescent="0.3">
      <c r="B64" s="6">
        <v>57</v>
      </c>
      <c r="C64" s="1">
        <f>Datos!C60/100</f>
        <v>5.1699999999999996E-2</v>
      </c>
      <c r="D64" s="1">
        <v>5.8</v>
      </c>
      <c r="E64" s="1">
        <v>10</v>
      </c>
      <c r="F64" s="1">
        <v>0.12</v>
      </c>
      <c r="G64" s="2">
        <v>20.53</v>
      </c>
      <c r="H64" s="7">
        <f>Datos!O60/1000</f>
        <v>1.3599999999999999E-2</v>
      </c>
    </row>
    <row r="65" spans="2:8" x14ac:dyDescent="0.3">
      <c r="B65" s="6">
        <v>58</v>
      </c>
      <c r="C65" s="1">
        <f>Datos!C61/100</f>
        <v>5.1699999999999996E-2</v>
      </c>
      <c r="D65" s="1">
        <v>5.8</v>
      </c>
      <c r="E65" s="1">
        <v>10</v>
      </c>
      <c r="F65" s="1">
        <v>0.12</v>
      </c>
      <c r="G65" s="2">
        <v>20.53</v>
      </c>
      <c r="H65" s="7">
        <f>Datos!O61/1000</f>
        <v>1.3599999999999999E-2</v>
      </c>
    </row>
    <row r="66" spans="2:8" x14ac:dyDescent="0.3">
      <c r="B66" s="6">
        <v>59</v>
      </c>
      <c r="C66" s="1">
        <f>Datos!C62/100</f>
        <v>5.1699999999999996E-2</v>
      </c>
      <c r="D66" s="1">
        <v>5.8</v>
      </c>
      <c r="E66" s="1">
        <v>10</v>
      </c>
      <c r="F66" s="1">
        <v>0.12</v>
      </c>
      <c r="G66" s="2">
        <v>20.560000000000002</v>
      </c>
      <c r="H66" s="7">
        <f>Datos!O62/1000</f>
        <v>1.3599999999999999E-2</v>
      </c>
    </row>
    <row r="67" spans="2:8" x14ac:dyDescent="0.3">
      <c r="B67" s="6">
        <v>60</v>
      </c>
      <c r="C67" s="1">
        <f>Datos!C63/100</f>
        <v>5.1699999999999996E-2</v>
      </c>
      <c r="D67" s="1">
        <v>5.8</v>
      </c>
      <c r="E67" s="1">
        <v>15</v>
      </c>
      <c r="F67" s="1">
        <v>0.12</v>
      </c>
      <c r="G67" s="2">
        <v>21.495000000000001</v>
      </c>
      <c r="H67" s="7">
        <f>Datos!O63/1000</f>
        <v>8.8000000000000005E-3</v>
      </c>
    </row>
    <row r="68" spans="2:8" x14ac:dyDescent="0.3">
      <c r="B68" s="6">
        <v>61</v>
      </c>
      <c r="C68" s="1">
        <f>Datos!C64/100</f>
        <v>5.1699999999999996E-2</v>
      </c>
      <c r="D68" s="1">
        <v>5.8</v>
      </c>
      <c r="E68" s="1">
        <v>15</v>
      </c>
      <c r="F68" s="1">
        <v>0.12</v>
      </c>
      <c r="G68" s="2">
        <v>21.53</v>
      </c>
      <c r="H68" s="7">
        <f>Datos!O64/1000</f>
        <v>8.8000000000000005E-3</v>
      </c>
    </row>
    <row r="69" spans="2:8" x14ac:dyDescent="0.3">
      <c r="B69" s="6">
        <v>62</v>
      </c>
      <c r="C69" s="1">
        <f>Datos!C65/100</f>
        <v>5.1699999999999996E-2</v>
      </c>
      <c r="D69" s="1">
        <v>5.8</v>
      </c>
      <c r="E69" s="1">
        <v>15</v>
      </c>
      <c r="F69" s="1">
        <v>0.12</v>
      </c>
      <c r="G69" s="2">
        <v>21.53</v>
      </c>
      <c r="H69" s="7">
        <f>Datos!O65/1000</f>
        <v>8.8000000000000005E-3</v>
      </c>
    </row>
    <row r="70" spans="2:8" x14ac:dyDescent="0.3">
      <c r="B70" s="6">
        <v>63</v>
      </c>
      <c r="C70" s="1">
        <f>Datos!C66/100</f>
        <v>5.1699999999999996E-2</v>
      </c>
      <c r="D70" s="1">
        <v>5.8</v>
      </c>
      <c r="E70" s="1">
        <v>15</v>
      </c>
      <c r="F70" s="1">
        <v>0.12</v>
      </c>
      <c r="G70" s="2">
        <v>21.435000000000002</v>
      </c>
      <c r="H70" s="7">
        <f>Datos!O66/1000</f>
        <v>8.8000000000000005E-3</v>
      </c>
    </row>
    <row r="71" spans="2:8" x14ac:dyDescent="0.3">
      <c r="B71" s="6">
        <v>64</v>
      </c>
      <c r="C71" s="1">
        <f>Datos!C67/100</f>
        <v>5.1699999999999996E-2</v>
      </c>
      <c r="D71" s="1">
        <v>5.8</v>
      </c>
      <c r="E71" s="1">
        <v>15</v>
      </c>
      <c r="F71" s="1">
        <v>0.12</v>
      </c>
      <c r="G71" s="2">
        <v>21.5</v>
      </c>
      <c r="H71" s="7">
        <f>Datos!O67/1000</f>
        <v>8.8000000000000005E-3</v>
      </c>
    </row>
    <row r="72" spans="2:8" x14ac:dyDescent="0.3">
      <c r="B72" s="6">
        <v>65</v>
      </c>
      <c r="C72" s="1">
        <f>Datos!C68/100</f>
        <v>5.1699999999999996E-2</v>
      </c>
      <c r="D72" s="1">
        <v>5.8</v>
      </c>
      <c r="E72" s="1">
        <v>15</v>
      </c>
      <c r="F72" s="1">
        <v>0.12</v>
      </c>
      <c r="G72" s="2">
        <v>21.53</v>
      </c>
      <c r="H72" s="7">
        <f>Datos!O68/1000</f>
        <v>8.8000000000000005E-3</v>
      </c>
    </row>
    <row r="73" spans="2:8" x14ac:dyDescent="0.3">
      <c r="B73" s="6">
        <v>66</v>
      </c>
      <c r="C73" s="1">
        <f>Datos!C69/100</f>
        <v>5.1699999999999996E-2</v>
      </c>
      <c r="D73" s="1">
        <v>5.8</v>
      </c>
      <c r="E73" s="1">
        <v>15</v>
      </c>
      <c r="F73" s="1">
        <v>0.12</v>
      </c>
      <c r="G73" s="2">
        <v>21.59</v>
      </c>
      <c r="H73" s="7">
        <f>Datos!O69/1000</f>
        <v>8.8000000000000005E-3</v>
      </c>
    </row>
    <row r="74" spans="2:8" x14ac:dyDescent="0.3">
      <c r="B74" s="6">
        <v>67</v>
      </c>
      <c r="C74" s="1">
        <f>Datos!C70/100</f>
        <v>5.1699999999999996E-2</v>
      </c>
      <c r="D74" s="1">
        <v>5.8</v>
      </c>
      <c r="E74" s="1">
        <v>15</v>
      </c>
      <c r="F74" s="1">
        <v>0.12</v>
      </c>
      <c r="G74" s="2">
        <v>21.53</v>
      </c>
      <c r="H74" s="7">
        <f>Datos!O70/1000</f>
        <v>8.8000000000000005E-3</v>
      </c>
    </row>
    <row r="75" spans="2:8" x14ac:dyDescent="0.3">
      <c r="B75" s="6">
        <v>68</v>
      </c>
      <c r="C75" s="1">
        <f>Datos!C71/100</f>
        <v>5.1699999999999996E-2</v>
      </c>
      <c r="D75" s="1">
        <v>5.8</v>
      </c>
      <c r="E75" s="1">
        <v>15</v>
      </c>
      <c r="F75" s="1">
        <v>0.12</v>
      </c>
      <c r="G75" s="2">
        <v>21.560000000000002</v>
      </c>
      <c r="H75" s="7">
        <f>Datos!O71/1000</f>
        <v>8.8000000000000005E-3</v>
      </c>
    </row>
    <row r="76" spans="2:8" x14ac:dyDescent="0.3">
      <c r="B76" s="6">
        <v>69</v>
      </c>
      <c r="C76" s="1">
        <f>Datos!C72/100</f>
        <v>5.1699999999999996E-2</v>
      </c>
      <c r="D76" s="1">
        <v>5.8</v>
      </c>
      <c r="E76" s="1">
        <v>15</v>
      </c>
      <c r="F76" s="1">
        <v>0.12</v>
      </c>
      <c r="G76" s="2">
        <v>21.53</v>
      </c>
      <c r="H76" s="7">
        <f>Datos!O72/1000</f>
        <v>8.8000000000000005E-3</v>
      </c>
    </row>
    <row r="77" spans="2:8" x14ac:dyDescent="0.3">
      <c r="B77" s="6">
        <v>70</v>
      </c>
      <c r="C77" s="1">
        <f>Datos!C73/100</f>
        <v>5.1699999999999996E-2</v>
      </c>
      <c r="D77" s="1">
        <v>5.8</v>
      </c>
      <c r="E77" s="1">
        <v>20</v>
      </c>
      <c r="F77" s="1">
        <v>0.12</v>
      </c>
      <c r="G77" s="2">
        <v>24.844999999999999</v>
      </c>
      <c r="H77" s="7">
        <f>Datos!O73/1000</f>
        <v>6.4000000000000003E-3</v>
      </c>
    </row>
    <row r="78" spans="2:8" x14ac:dyDescent="0.3">
      <c r="B78" s="6">
        <v>71</v>
      </c>
      <c r="C78" s="1">
        <f>Datos!C74/100</f>
        <v>5.1699999999999996E-2</v>
      </c>
      <c r="D78" s="1">
        <v>5.8</v>
      </c>
      <c r="E78" s="1">
        <v>20</v>
      </c>
      <c r="F78" s="1">
        <v>0.12</v>
      </c>
      <c r="G78" s="2">
        <v>24.905000000000001</v>
      </c>
      <c r="H78" s="7">
        <f>Datos!O74/1000</f>
        <v>6.4000000000000003E-3</v>
      </c>
    </row>
    <row r="79" spans="2:8" x14ac:dyDescent="0.3">
      <c r="B79" s="6">
        <v>72</v>
      </c>
      <c r="C79" s="1">
        <f>Datos!C75/100</f>
        <v>5.1699999999999996E-2</v>
      </c>
      <c r="D79" s="1">
        <v>5.8</v>
      </c>
      <c r="E79" s="1">
        <v>20</v>
      </c>
      <c r="F79" s="1">
        <v>0.12</v>
      </c>
      <c r="G79" s="2">
        <v>24.87</v>
      </c>
      <c r="H79" s="7">
        <f>Datos!O75/1000</f>
        <v>6.4000000000000003E-3</v>
      </c>
    </row>
    <row r="80" spans="2:8" x14ac:dyDescent="0.3">
      <c r="B80" s="6">
        <v>73</v>
      </c>
      <c r="C80" s="1">
        <f>Datos!C76/100</f>
        <v>5.1699999999999996E-2</v>
      </c>
      <c r="D80" s="1">
        <v>5.8</v>
      </c>
      <c r="E80" s="1">
        <v>20</v>
      </c>
      <c r="F80" s="1">
        <v>0.12</v>
      </c>
      <c r="G80" s="2">
        <v>24.935000000000002</v>
      </c>
      <c r="H80" s="7">
        <f>Datos!O76/1000</f>
        <v>6.4000000000000003E-3</v>
      </c>
    </row>
    <row r="81" spans="2:8" x14ac:dyDescent="0.3">
      <c r="B81" s="6">
        <v>74</v>
      </c>
      <c r="C81" s="1">
        <f>Datos!C77/100</f>
        <v>5.1699999999999996E-2</v>
      </c>
      <c r="D81" s="1">
        <v>5.8</v>
      </c>
      <c r="E81" s="1">
        <v>20</v>
      </c>
      <c r="F81" s="1">
        <v>0.12</v>
      </c>
      <c r="G81" s="2">
        <v>24.87</v>
      </c>
      <c r="H81" s="7">
        <f>Datos!O77/1000</f>
        <v>6.4000000000000003E-3</v>
      </c>
    </row>
    <row r="82" spans="2:8" x14ac:dyDescent="0.3">
      <c r="B82" s="6">
        <v>75</v>
      </c>
      <c r="C82" s="1">
        <f>Datos!C78/100</f>
        <v>5.1699999999999996E-2</v>
      </c>
      <c r="D82" s="1">
        <v>5.8</v>
      </c>
      <c r="E82" s="1">
        <v>20</v>
      </c>
      <c r="F82" s="1">
        <v>0.12</v>
      </c>
      <c r="G82" s="2">
        <v>24.935000000000002</v>
      </c>
      <c r="H82" s="7">
        <f>Datos!O78/1000</f>
        <v>6.4000000000000003E-3</v>
      </c>
    </row>
    <row r="83" spans="2:8" x14ac:dyDescent="0.3">
      <c r="B83" s="6">
        <v>76</v>
      </c>
      <c r="C83" s="1">
        <f>Datos!C79/100</f>
        <v>5.1699999999999996E-2</v>
      </c>
      <c r="D83" s="1">
        <v>5.8</v>
      </c>
      <c r="E83" s="1">
        <v>20</v>
      </c>
      <c r="F83" s="1">
        <v>0.12</v>
      </c>
      <c r="G83" s="2">
        <v>24.905000000000001</v>
      </c>
      <c r="H83" s="7">
        <f>Datos!O79/1000</f>
        <v>6.4000000000000003E-3</v>
      </c>
    </row>
    <row r="84" spans="2:8" x14ac:dyDescent="0.3">
      <c r="B84" s="6">
        <v>77</v>
      </c>
      <c r="C84" s="1">
        <f>Datos!C80/100</f>
        <v>5.1699999999999996E-2</v>
      </c>
      <c r="D84" s="1">
        <v>5.8</v>
      </c>
      <c r="E84" s="1">
        <v>20</v>
      </c>
      <c r="F84" s="1">
        <v>0.12</v>
      </c>
      <c r="G84" s="2">
        <v>24.87</v>
      </c>
      <c r="H84" s="7">
        <f>Datos!O80/1000</f>
        <v>6.4000000000000003E-3</v>
      </c>
    </row>
    <row r="85" spans="2:8" x14ac:dyDescent="0.3">
      <c r="B85" s="6">
        <v>78</v>
      </c>
      <c r="C85" s="1">
        <f>Datos!C81/100</f>
        <v>5.1699999999999996E-2</v>
      </c>
      <c r="D85" s="1">
        <v>5.8</v>
      </c>
      <c r="E85" s="1">
        <v>20</v>
      </c>
      <c r="F85" s="1">
        <v>0.12</v>
      </c>
      <c r="G85" s="2">
        <v>24.844999999999999</v>
      </c>
      <c r="H85" s="7">
        <f>Datos!O81/1000</f>
        <v>6.4000000000000003E-3</v>
      </c>
    </row>
    <row r="86" spans="2:8" x14ac:dyDescent="0.3">
      <c r="B86" s="6">
        <v>79</v>
      </c>
      <c r="C86" s="1">
        <f>Datos!C82/100</f>
        <v>5.1699999999999996E-2</v>
      </c>
      <c r="D86" s="1">
        <v>5.8</v>
      </c>
      <c r="E86" s="1">
        <v>20</v>
      </c>
      <c r="F86" s="1">
        <v>0.12</v>
      </c>
      <c r="G86" s="2">
        <v>24.815000000000001</v>
      </c>
      <c r="H86" s="7">
        <f>Datos!O82/1000</f>
        <v>6.4000000000000003E-3</v>
      </c>
    </row>
    <row r="87" spans="2:8" x14ac:dyDescent="0.3">
      <c r="B87" s="6">
        <v>80</v>
      </c>
      <c r="C87" s="1">
        <f>Datos!C83/100</f>
        <v>5.1699999999999996E-2</v>
      </c>
      <c r="D87" s="1">
        <v>5.8</v>
      </c>
      <c r="E87" s="1">
        <v>25</v>
      </c>
      <c r="F87" s="1">
        <v>0.12</v>
      </c>
      <c r="G87" s="2">
        <v>22.375</v>
      </c>
      <c r="H87" s="7">
        <f>Datos!O83/1000</f>
        <v>5.5999999999999999E-3</v>
      </c>
    </row>
    <row r="88" spans="2:8" x14ac:dyDescent="0.3">
      <c r="B88" s="6">
        <v>81</v>
      </c>
      <c r="C88" s="1">
        <f>Datos!C84/100</f>
        <v>5.1699999999999996E-2</v>
      </c>
      <c r="D88" s="1">
        <v>5.8</v>
      </c>
      <c r="E88" s="1">
        <v>25</v>
      </c>
      <c r="F88" s="1">
        <v>0.12</v>
      </c>
      <c r="G88" s="2">
        <v>22.405000000000001</v>
      </c>
      <c r="H88" s="7">
        <f>Datos!O84/1000</f>
        <v>5.5999999999999999E-3</v>
      </c>
    </row>
    <row r="89" spans="2:8" x14ac:dyDescent="0.3">
      <c r="B89" s="6">
        <v>82</v>
      </c>
      <c r="C89" s="1">
        <f>Datos!C85/100</f>
        <v>5.1699999999999996E-2</v>
      </c>
      <c r="D89" s="1">
        <v>5.8</v>
      </c>
      <c r="E89" s="1">
        <v>25</v>
      </c>
      <c r="F89" s="1">
        <v>0.12</v>
      </c>
      <c r="G89" s="2">
        <v>22.44</v>
      </c>
      <c r="H89" s="7">
        <f>Datos!O85/1000</f>
        <v>5.5999999999999999E-3</v>
      </c>
    </row>
    <row r="90" spans="2:8" x14ac:dyDescent="0.3">
      <c r="B90" s="6">
        <v>83</v>
      </c>
      <c r="C90" s="1">
        <f>Datos!C86/100</f>
        <v>5.1699999999999996E-2</v>
      </c>
      <c r="D90" s="1">
        <v>5.8</v>
      </c>
      <c r="E90" s="1">
        <v>25</v>
      </c>
      <c r="F90" s="1">
        <v>0.12</v>
      </c>
      <c r="G90" s="2">
        <v>22.435000000000002</v>
      </c>
      <c r="H90" s="7">
        <f>Datos!O86/1000</f>
        <v>5.5999999999999999E-3</v>
      </c>
    </row>
    <row r="91" spans="2:8" x14ac:dyDescent="0.3">
      <c r="B91" s="6">
        <v>84</v>
      </c>
      <c r="C91" s="1">
        <f>Datos!C87/100</f>
        <v>5.1699999999999996E-2</v>
      </c>
      <c r="D91" s="1">
        <v>5.8</v>
      </c>
      <c r="E91" s="1">
        <v>25</v>
      </c>
      <c r="F91" s="1">
        <v>0.12</v>
      </c>
      <c r="G91" s="2">
        <v>22.405000000000001</v>
      </c>
      <c r="H91" s="7">
        <f>Datos!O87/1000</f>
        <v>5.5999999999999999E-3</v>
      </c>
    </row>
    <row r="92" spans="2:8" x14ac:dyDescent="0.3">
      <c r="B92" s="6">
        <v>85</v>
      </c>
      <c r="C92" s="1">
        <f>Datos!C88/100</f>
        <v>5.1699999999999996E-2</v>
      </c>
      <c r="D92" s="1">
        <v>5.8</v>
      </c>
      <c r="E92" s="1">
        <v>25</v>
      </c>
      <c r="F92" s="1">
        <v>0.12</v>
      </c>
      <c r="G92" s="2">
        <v>22.435000000000002</v>
      </c>
      <c r="H92" s="7">
        <f>Datos!O88/1000</f>
        <v>5.5999999999999999E-3</v>
      </c>
    </row>
    <row r="93" spans="2:8" x14ac:dyDescent="0.3">
      <c r="B93" s="6">
        <v>86</v>
      </c>
      <c r="C93" s="1">
        <f>Datos!C89/100</f>
        <v>5.1699999999999996E-2</v>
      </c>
      <c r="D93" s="1">
        <v>5.8</v>
      </c>
      <c r="E93" s="1">
        <v>25</v>
      </c>
      <c r="F93" s="1">
        <v>0.12</v>
      </c>
      <c r="G93" s="2">
        <v>22.47</v>
      </c>
      <c r="H93" s="7">
        <f>Datos!O89/1000</f>
        <v>5.5999999999999999E-3</v>
      </c>
    </row>
    <row r="94" spans="2:8" x14ac:dyDescent="0.3">
      <c r="B94" s="6">
        <v>87</v>
      </c>
      <c r="C94" s="1">
        <f>Datos!C90/100</f>
        <v>5.1699999999999996E-2</v>
      </c>
      <c r="D94" s="1">
        <v>5.8</v>
      </c>
      <c r="E94" s="1">
        <v>25</v>
      </c>
      <c r="F94" s="1">
        <v>0.12</v>
      </c>
      <c r="G94" s="2">
        <v>22.375</v>
      </c>
      <c r="H94" s="7">
        <f>Datos!O90/1000</f>
        <v>5.5999999999999999E-3</v>
      </c>
    </row>
    <row r="95" spans="2:8" x14ac:dyDescent="0.3">
      <c r="B95" s="6">
        <v>88</v>
      </c>
      <c r="C95" s="1">
        <f>Datos!C91/100</f>
        <v>5.1699999999999996E-2</v>
      </c>
      <c r="D95" s="1">
        <v>5.8</v>
      </c>
      <c r="E95" s="1">
        <v>25</v>
      </c>
      <c r="F95" s="1">
        <v>0.12</v>
      </c>
      <c r="G95" s="2">
        <v>22.44</v>
      </c>
      <c r="H95" s="7">
        <f>Datos!O91/1000</f>
        <v>5.5999999999999999E-3</v>
      </c>
    </row>
    <row r="96" spans="2:8" x14ac:dyDescent="0.3">
      <c r="B96" s="6">
        <v>89</v>
      </c>
      <c r="C96" s="1">
        <f>Datos!C92/100</f>
        <v>5.1699999999999996E-2</v>
      </c>
      <c r="D96" s="1">
        <v>5.8</v>
      </c>
      <c r="E96" s="1">
        <v>25</v>
      </c>
      <c r="F96" s="1">
        <v>0.12</v>
      </c>
      <c r="G96" s="2">
        <v>22.435000000000002</v>
      </c>
      <c r="H96" s="7">
        <f>Datos!O92/1000</f>
        <v>5.5999999999999999E-3</v>
      </c>
    </row>
    <row r="97" spans="2:8" x14ac:dyDescent="0.3">
      <c r="B97" s="6">
        <v>90</v>
      </c>
      <c r="C97" s="1">
        <f>Datos!C93/100</f>
        <v>5.1699999999999996E-2</v>
      </c>
      <c r="D97" s="1">
        <v>5.8</v>
      </c>
      <c r="E97" s="1">
        <v>30</v>
      </c>
      <c r="F97" s="1">
        <v>0.12</v>
      </c>
      <c r="G97" s="2">
        <v>25</v>
      </c>
      <c r="H97" s="7">
        <f>Datos!O93/1000</f>
        <v>4.7999999999999996E-3</v>
      </c>
    </row>
    <row r="98" spans="2:8" x14ac:dyDescent="0.3">
      <c r="B98" s="6">
        <v>91</v>
      </c>
      <c r="C98" s="1">
        <f>Datos!C94/100</f>
        <v>5.1699999999999996E-2</v>
      </c>
      <c r="D98" s="1">
        <v>5.8</v>
      </c>
      <c r="E98" s="1">
        <v>30</v>
      </c>
      <c r="F98" s="1">
        <v>0.12</v>
      </c>
      <c r="G98" s="2">
        <v>24.965</v>
      </c>
      <c r="H98" s="7">
        <f>Datos!O94/1000</f>
        <v>4.7999999999999996E-3</v>
      </c>
    </row>
    <row r="99" spans="2:8" x14ac:dyDescent="0.3">
      <c r="B99" s="6">
        <v>92</v>
      </c>
      <c r="C99" s="1">
        <f>Datos!C95/100</f>
        <v>5.1699999999999996E-2</v>
      </c>
      <c r="D99" s="1">
        <v>5.8</v>
      </c>
      <c r="E99" s="1">
        <v>30</v>
      </c>
      <c r="F99" s="1">
        <v>0.12</v>
      </c>
      <c r="G99" s="2">
        <v>24.965</v>
      </c>
      <c r="H99" s="7">
        <f>Datos!O95/1000</f>
        <v>4.7999999999999996E-3</v>
      </c>
    </row>
    <row r="100" spans="2:8" x14ac:dyDescent="0.3">
      <c r="B100" s="6">
        <v>93</v>
      </c>
      <c r="C100" s="1">
        <f>Datos!C96/100</f>
        <v>5.1699999999999996E-2</v>
      </c>
      <c r="D100" s="1">
        <v>5.8</v>
      </c>
      <c r="E100" s="1">
        <v>30</v>
      </c>
      <c r="F100" s="1">
        <v>0.12</v>
      </c>
      <c r="G100" s="2">
        <v>25.065000000000001</v>
      </c>
      <c r="H100" s="7">
        <f>Datos!O96/1000</f>
        <v>4.7999999999999996E-3</v>
      </c>
    </row>
    <row r="101" spans="2:8" x14ac:dyDescent="0.3">
      <c r="B101" s="6">
        <v>94</v>
      </c>
      <c r="C101" s="1">
        <f>Datos!C97/100</f>
        <v>5.1699999999999996E-2</v>
      </c>
      <c r="D101" s="1">
        <v>5.8</v>
      </c>
      <c r="E101" s="1">
        <v>30</v>
      </c>
      <c r="F101" s="1">
        <v>0.12</v>
      </c>
      <c r="G101" s="2">
        <v>25</v>
      </c>
      <c r="H101" s="7">
        <f>Datos!O97/1000</f>
        <v>4.7999999999999996E-3</v>
      </c>
    </row>
    <row r="102" spans="2:8" x14ac:dyDescent="0.3">
      <c r="B102" s="6">
        <v>95</v>
      </c>
      <c r="C102" s="1">
        <f>Datos!C98/100</f>
        <v>5.1699999999999996E-2</v>
      </c>
      <c r="D102" s="1">
        <v>5.8</v>
      </c>
      <c r="E102" s="1">
        <v>30</v>
      </c>
      <c r="F102" s="1">
        <v>0.12</v>
      </c>
      <c r="G102" s="2">
        <v>25</v>
      </c>
      <c r="H102" s="7">
        <f>Datos!O98/1000</f>
        <v>4.7999999999999996E-3</v>
      </c>
    </row>
    <row r="103" spans="2:8" x14ac:dyDescent="0.3">
      <c r="B103" s="6">
        <v>96</v>
      </c>
      <c r="C103" s="1">
        <f>Datos!C99/100</f>
        <v>5.1699999999999996E-2</v>
      </c>
      <c r="D103" s="1">
        <v>5.8</v>
      </c>
      <c r="E103" s="1">
        <v>30</v>
      </c>
      <c r="F103" s="1">
        <v>0.12</v>
      </c>
      <c r="G103" s="2">
        <v>25.060000000000002</v>
      </c>
      <c r="H103" s="7">
        <f>Datos!O99/1000</f>
        <v>4.7999999999999996E-3</v>
      </c>
    </row>
    <row r="104" spans="2:8" x14ac:dyDescent="0.3">
      <c r="B104" s="6">
        <v>97</v>
      </c>
      <c r="C104" s="1">
        <f>Datos!C100/100</f>
        <v>5.1699999999999996E-2</v>
      </c>
      <c r="D104" s="1">
        <v>5.8</v>
      </c>
      <c r="E104" s="1">
        <v>30</v>
      </c>
      <c r="F104" s="1">
        <v>0.12</v>
      </c>
      <c r="G104" s="2">
        <v>25</v>
      </c>
      <c r="H104" s="7">
        <f>Datos!O100/1000</f>
        <v>4.7999999999999996E-3</v>
      </c>
    </row>
    <row r="105" spans="2:8" x14ac:dyDescent="0.3">
      <c r="B105" s="6">
        <v>98</v>
      </c>
      <c r="C105" s="1">
        <f>Datos!C101/100</f>
        <v>5.1699999999999996E-2</v>
      </c>
      <c r="D105" s="1">
        <v>5.8</v>
      </c>
      <c r="E105" s="1">
        <v>30</v>
      </c>
      <c r="F105" s="1">
        <v>0.12</v>
      </c>
      <c r="G105" s="2">
        <v>25.060000000000002</v>
      </c>
      <c r="H105" s="7">
        <f>Datos!O101/1000</f>
        <v>4.7999999999999996E-3</v>
      </c>
    </row>
    <row r="106" spans="2:8" x14ac:dyDescent="0.3">
      <c r="B106" s="6">
        <v>99</v>
      </c>
      <c r="C106" s="1">
        <f>Datos!C102/100</f>
        <v>5.1699999999999996E-2</v>
      </c>
      <c r="D106" s="1">
        <v>5.8</v>
      </c>
      <c r="E106" s="1">
        <v>30</v>
      </c>
      <c r="F106" s="1">
        <v>0.12</v>
      </c>
      <c r="G106" s="2">
        <v>24.965</v>
      </c>
      <c r="H106" s="7">
        <f>Datos!O102/1000</f>
        <v>4.7999999999999996E-3</v>
      </c>
    </row>
    <row r="107" spans="2:8" x14ac:dyDescent="0.3">
      <c r="B107" s="6">
        <v>100</v>
      </c>
      <c r="C107" s="1">
        <f>Datos!C103/100</f>
        <v>0.12279999999999999</v>
      </c>
      <c r="D107" s="1">
        <v>5.7</v>
      </c>
      <c r="E107" s="1">
        <v>10</v>
      </c>
      <c r="F107" s="1">
        <v>0.12</v>
      </c>
      <c r="G107" s="2">
        <v>21.25</v>
      </c>
      <c r="H107" s="7">
        <f>Datos!O103/1000</f>
        <v>2.8799999999999999E-2</v>
      </c>
    </row>
    <row r="108" spans="2:8" x14ac:dyDescent="0.3">
      <c r="B108" s="6">
        <v>101</v>
      </c>
      <c r="C108" s="1">
        <f>Datos!C104/100</f>
        <v>0.12279999999999999</v>
      </c>
      <c r="D108" s="1">
        <v>5.7</v>
      </c>
      <c r="E108" s="1">
        <v>10</v>
      </c>
      <c r="F108" s="1">
        <v>0.12</v>
      </c>
      <c r="G108" s="2">
        <v>21.315000000000001</v>
      </c>
      <c r="H108" s="7">
        <f>Datos!O104/1000</f>
        <v>2.8799999999999999E-2</v>
      </c>
    </row>
    <row r="109" spans="2:8" x14ac:dyDescent="0.3">
      <c r="B109" s="6">
        <v>102</v>
      </c>
      <c r="C109" s="1">
        <f>Datos!C105/100</f>
        <v>0.12279999999999999</v>
      </c>
      <c r="D109" s="1">
        <v>5.7</v>
      </c>
      <c r="E109" s="1">
        <v>10</v>
      </c>
      <c r="F109" s="1">
        <v>0.12</v>
      </c>
      <c r="G109" s="2">
        <v>21.28</v>
      </c>
      <c r="H109" s="7">
        <f>Datos!O105/1000</f>
        <v>2.8799999999999999E-2</v>
      </c>
    </row>
    <row r="110" spans="2:8" x14ac:dyDescent="0.3">
      <c r="B110" s="6">
        <v>103</v>
      </c>
      <c r="C110" s="1">
        <f>Datos!C106/100</f>
        <v>0.12279999999999999</v>
      </c>
      <c r="D110" s="1">
        <v>5.7</v>
      </c>
      <c r="E110" s="1">
        <v>10</v>
      </c>
      <c r="F110" s="1">
        <v>0.12</v>
      </c>
      <c r="G110" s="2">
        <v>21.344999999999999</v>
      </c>
      <c r="H110" s="7">
        <f>Datos!O106/1000</f>
        <v>2.8799999999999999E-2</v>
      </c>
    </row>
    <row r="111" spans="2:8" x14ac:dyDescent="0.3">
      <c r="B111" s="6">
        <v>104</v>
      </c>
      <c r="C111" s="1">
        <f>Datos!C107/100</f>
        <v>0.12279999999999999</v>
      </c>
      <c r="D111" s="1">
        <v>5.7</v>
      </c>
      <c r="E111" s="1">
        <v>10</v>
      </c>
      <c r="F111" s="1">
        <v>0.12</v>
      </c>
      <c r="G111" s="2">
        <v>21.315000000000001</v>
      </c>
      <c r="H111" s="7">
        <f>Datos!O107/1000</f>
        <v>2.8799999999999999E-2</v>
      </c>
    </row>
    <row r="112" spans="2:8" x14ac:dyDescent="0.3">
      <c r="B112" s="6">
        <v>105</v>
      </c>
      <c r="C112" s="1">
        <f>Datos!C108/100</f>
        <v>0.12279999999999999</v>
      </c>
      <c r="D112" s="1">
        <v>5.7</v>
      </c>
      <c r="E112" s="1">
        <v>10</v>
      </c>
      <c r="F112" s="1">
        <v>0.12</v>
      </c>
      <c r="G112" s="2">
        <v>21.344999999999999</v>
      </c>
      <c r="H112" s="7">
        <f>Datos!O108/1000</f>
        <v>2.8799999999999999E-2</v>
      </c>
    </row>
    <row r="113" spans="2:8" x14ac:dyDescent="0.3">
      <c r="B113" s="6">
        <v>106</v>
      </c>
      <c r="C113" s="1">
        <f>Datos!C109/100</f>
        <v>0.12279999999999999</v>
      </c>
      <c r="D113" s="1">
        <v>5.7</v>
      </c>
      <c r="E113" s="1">
        <v>10</v>
      </c>
      <c r="F113" s="1">
        <v>0.12</v>
      </c>
      <c r="G113" s="2">
        <v>21.25</v>
      </c>
      <c r="H113" s="7">
        <f>Datos!O109/1000</f>
        <v>2.8799999999999999E-2</v>
      </c>
    </row>
    <row r="114" spans="2:8" x14ac:dyDescent="0.3">
      <c r="B114" s="6">
        <v>107</v>
      </c>
      <c r="C114" s="1">
        <f>Datos!C110/100</f>
        <v>0.12279999999999999</v>
      </c>
      <c r="D114" s="1">
        <v>5.7</v>
      </c>
      <c r="E114" s="1">
        <v>10</v>
      </c>
      <c r="F114" s="1">
        <v>0.12</v>
      </c>
      <c r="G114" s="2">
        <v>21.28</v>
      </c>
      <c r="H114" s="7">
        <f>Datos!O110/1000</f>
        <v>2.8799999999999999E-2</v>
      </c>
    </row>
    <row r="115" spans="2:8" x14ac:dyDescent="0.3">
      <c r="B115" s="6">
        <v>108</v>
      </c>
      <c r="C115" s="1">
        <f>Datos!C111/100</f>
        <v>0.12279999999999999</v>
      </c>
      <c r="D115" s="1">
        <v>5.7</v>
      </c>
      <c r="E115" s="1">
        <v>10</v>
      </c>
      <c r="F115" s="1">
        <v>0.12</v>
      </c>
      <c r="G115" s="2">
        <v>21.310000000000002</v>
      </c>
      <c r="H115" s="7">
        <f>Datos!O111/1000</f>
        <v>2.8799999999999999E-2</v>
      </c>
    </row>
    <row r="116" spans="2:8" x14ac:dyDescent="0.3">
      <c r="B116" s="6">
        <v>109</v>
      </c>
      <c r="C116" s="1">
        <f>Datos!C112/100</f>
        <v>0.12279999999999999</v>
      </c>
      <c r="D116" s="1">
        <v>5.7</v>
      </c>
      <c r="E116" s="1">
        <v>10</v>
      </c>
      <c r="F116" s="1">
        <v>0.12</v>
      </c>
      <c r="G116" s="2">
        <v>21.25</v>
      </c>
      <c r="H116" s="7">
        <f>Datos!O112/1000</f>
        <v>2.8799999999999999E-2</v>
      </c>
    </row>
    <row r="117" spans="2:8" x14ac:dyDescent="0.3">
      <c r="B117" s="6">
        <v>110</v>
      </c>
      <c r="C117" s="1">
        <f>Datos!C113/100</f>
        <v>0.12279999999999999</v>
      </c>
      <c r="D117" s="1">
        <v>5.7</v>
      </c>
      <c r="E117" s="1">
        <v>15</v>
      </c>
      <c r="F117" s="1">
        <v>0.12</v>
      </c>
      <c r="G117" s="2">
        <v>21.94</v>
      </c>
      <c r="H117" s="7">
        <f>Datos!O113/1000</f>
        <v>1.9199999999999998E-2</v>
      </c>
    </row>
    <row r="118" spans="2:8" x14ac:dyDescent="0.3">
      <c r="B118" s="6">
        <v>111</v>
      </c>
      <c r="C118" s="1">
        <f>Datos!C114/100</f>
        <v>0.12279999999999999</v>
      </c>
      <c r="D118" s="1">
        <v>5.7</v>
      </c>
      <c r="E118" s="1">
        <v>15</v>
      </c>
      <c r="F118" s="1">
        <v>0.12</v>
      </c>
      <c r="G118" s="2">
        <v>21.87</v>
      </c>
      <c r="H118" s="7">
        <f>Datos!O114/1000</f>
        <v>1.9199999999999998E-2</v>
      </c>
    </row>
    <row r="119" spans="2:8" x14ac:dyDescent="0.3">
      <c r="B119" s="6">
        <v>112</v>
      </c>
      <c r="C119" s="1">
        <f>Datos!C115/100</f>
        <v>0.12279999999999999</v>
      </c>
      <c r="D119" s="1">
        <v>5.7</v>
      </c>
      <c r="E119" s="1">
        <v>15</v>
      </c>
      <c r="F119" s="1">
        <v>0.12</v>
      </c>
      <c r="G119" s="2">
        <v>21.905000000000001</v>
      </c>
      <c r="H119" s="7">
        <f>Datos!O115/1000</f>
        <v>1.9199999999999998E-2</v>
      </c>
    </row>
    <row r="120" spans="2:8" x14ac:dyDescent="0.3">
      <c r="B120" s="6">
        <v>113</v>
      </c>
      <c r="C120" s="1">
        <f>Datos!C116/100</f>
        <v>0.12279999999999999</v>
      </c>
      <c r="D120" s="1">
        <v>5.7</v>
      </c>
      <c r="E120" s="1">
        <v>15</v>
      </c>
      <c r="F120" s="1">
        <v>0.12</v>
      </c>
      <c r="G120" s="2">
        <v>21.84</v>
      </c>
      <c r="H120" s="7">
        <f>Datos!O116/1000</f>
        <v>1.9199999999999998E-2</v>
      </c>
    </row>
    <row r="121" spans="2:8" x14ac:dyDescent="0.3">
      <c r="B121" s="6">
        <v>114</v>
      </c>
      <c r="C121" s="1">
        <f>Datos!C117/100</f>
        <v>0.12279999999999999</v>
      </c>
      <c r="D121" s="1">
        <v>5.7</v>
      </c>
      <c r="E121" s="1">
        <v>15</v>
      </c>
      <c r="F121" s="1">
        <v>0.12</v>
      </c>
      <c r="G121" s="2">
        <v>21.905000000000001</v>
      </c>
      <c r="H121" s="7">
        <f>Datos!O117/1000</f>
        <v>1.9199999999999998E-2</v>
      </c>
    </row>
    <row r="122" spans="2:8" x14ac:dyDescent="0.3">
      <c r="B122" s="6">
        <v>115</v>
      </c>
      <c r="C122" s="1">
        <f>Datos!C118/100</f>
        <v>0.12279999999999999</v>
      </c>
      <c r="D122" s="1">
        <v>5.7</v>
      </c>
      <c r="E122" s="1">
        <v>15</v>
      </c>
      <c r="F122" s="1">
        <v>0.12</v>
      </c>
      <c r="G122" s="2">
        <v>21.905000000000001</v>
      </c>
      <c r="H122" s="7">
        <f>Datos!O118/1000</f>
        <v>1.9199999999999998E-2</v>
      </c>
    </row>
    <row r="123" spans="2:8" x14ac:dyDescent="0.3">
      <c r="B123" s="6">
        <v>116</v>
      </c>
      <c r="C123" s="1">
        <f>Datos!C119/100</f>
        <v>0.12279999999999999</v>
      </c>
      <c r="D123" s="1">
        <v>5.7</v>
      </c>
      <c r="E123" s="1">
        <v>15</v>
      </c>
      <c r="F123" s="1">
        <v>0.12</v>
      </c>
      <c r="G123" s="2">
        <v>21.84</v>
      </c>
      <c r="H123" s="7">
        <f>Datos!O119/1000</f>
        <v>1.9199999999999998E-2</v>
      </c>
    </row>
    <row r="124" spans="2:8" x14ac:dyDescent="0.3">
      <c r="B124" s="6">
        <v>117</v>
      </c>
      <c r="C124" s="1">
        <f>Datos!C120/100</f>
        <v>0.12279999999999999</v>
      </c>
      <c r="D124" s="1">
        <v>5.7</v>
      </c>
      <c r="E124" s="1">
        <v>15</v>
      </c>
      <c r="F124" s="1">
        <v>0.12</v>
      </c>
      <c r="G124" s="2">
        <v>21.875</v>
      </c>
      <c r="H124" s="7">
        <f>Datos!O120/1000</f>
        <v>1.9199999999999998E-2</v>
      </c>
    </row>
    <row r="125" spans="2:8" x14ac:dyDescent="0.3">
      <c r="B125" s="6">
        <v>118</v>
      </c>
      <c r="C125" s="1">
        <f>Datos!C121/100</f>
        <v>0.12279999999999999</v>
      </c>
      <c r="D125" s="1">
        <v>5.7</v>
      </c>
      <c r="E125" s="1">
        <v>15</v>
      </c>
      <c r="F125" s="1">
        <v>0.12</v>
      </c>
      <c r="G125" s="2">
        <v>21.87</v>
      </c>
      <c r="H125" s="7">
        <f>Datos!O121/1000</f>
        <v>1.9199999999999998E-2</v>
      </c>
    </row>
    <row r="126" spans="2:8" x14ac:dyDescent="0.3">
      <c r="B126" s="6">
        <v>119</v>
      </c>
      <c r="C126" s="1">
        <f>Datos!C122/100</f>
        <v>0.12279999999999999</v>
      </c>
      <c r="D126" s="1">
        <v>5.7</v>
      </c>
      <c r="E126" s="1">
        <v>15</v>
      </c>
      <c r="F126" s="1">
        <v>0.12</v>
      </c>
      <c r="G126" s="2">
        <v>21.875</v>
      </c>
      <c r="H126" s="7">
        <f>Datos!O122/1000</f>
        <v>1.9199999999999998E-2</v>
      </c>
    </row>
    <row r="127" spans="2:8" x14ac:dyDescent="0.3">
      <c r="B127" s="6">
        <v>120</v>
      </c>
      <c r="C127" s="1">
        <f>Datos!C123/100</f>
        <v>0.12279999999999999</v>
      </c>
      <c r="D127" s="1">
        <v>5.7</v>
      </c>
      <c r="E127" s="1">
        <v>20</v>
      </c>
      <c r="F127" s="1">
        <v>0.12</v>
      </c>
      <c r="G127" s="2">
        <v>22.09</v>
      </c>
      <c r="H127" s="7">
        <f>Datos!O123/1000</f>
        <v>1.44E-2</v>
      </c>
    </row>
    <row r="128" spans="2:8" x14ac:dyDescent="0.3">
      <c r="B128" s="6">
        <v>121</v>
      </c>
      <c r="C128" s="1">
        <f>Datos!C124/100</f>
        <v>0.12279999999999999</v>
      </c>
      <c r="D128" s="1">
        <v>5.7</v>
      </c>
      <c r="E128" s="1">
        <v>20</v>
      </c>
      <c r="F128" s="1">
        <v>0.12</v>
      </c>
      <c r="G128" s="2">
        <v>22.094999999999999</v>
      </c>
      <c r="H128" s="7">
        <f>Datos!O124/1000</f>
        <v>1.44E-2</v>
      </c>
    </row>
    <row r="129" spans="2:8" x14ac:dyDescent="0.3">
      <c r="B129" s="6">
        <v>122</v>
      </c>
      <c r="C129" s="1">
        <f>Datos!C125/100</f>
        <v>0.12279999999999999</v>
      </c>
      <c r="D129" s="1">
        <v>5.7</v>
      </c>
      <c r="E129" s="1">
        <v>20</v>
      </c>
      <c r="F129" s="1">
        <v>0.12</v>
      </c>
      <c r="G129" s="2">
        <v>22.03</v>
      </c>
      <c r="H129" s="7">
        <f>Datos!O125/1000</f>
        <v>1.44E-2</v>
      </c>
    </row>
    <row r="130" spans="2:8" x14ac:dyDescent="0.3">
      <c r="B130" s="6">
        <v>123</v>
      </c>
      <c r="C130" s="1">
        <f>Datos!C126/100</f>
        <v>0.12279999999999999</v>
      </c>
      <c r="D130" s="1">
        <v>5.7</v>
      </c>
      <c r="E130" s="1">
        <v>20</v>
      </c>
      <c r="F130" s="1">
        <v>0.12</v>
      </c>
      <c r="G130" s="2">
        <v>22.094999999999999</v>
      </c>
      <c r="H130" s="7">
        <f>Datos!O126/1000</f>
        <v>1.44E-2</v>
      </c>
    </row>
    <row r="131" spans="2:8" x14ac:dyDescent="0.3">
      <c r="B131" s="6">
        <v>124</v>
      </c>
      <c r="C131" s="1">
        <f>Datos!C127/100</f>
        <v>0.12279999999999999</v>
      </c>
      <c r="D131" s="1">
        <v>5.7</v>
      </c>
      <c r="E131" s="1">
        <v>20</v>
      </c>
      <c r="F131" s="1">
        <v>0.12</v>
      </c>
      <c r="G131" s="2">
        <v>22.094999999999999</v>
      </c>
      <c r="H131" s="7">
        <f>Datos!O127/1000</f>
        <v>1.44E-2</v>
      </c>
    </row>
    <row r="132" spans="2:8" x14ac:dyDescent="0.3">
      <c r="B132" s="6">
        <v>125</v>
      </c>
      <c r="C132" s="1">
        <f>Datos!C128/100</f>
        <v>0.12279999999999999</v>
      </c>
      <c r="D132" s="1">
        <v>5.7</v>
      </c>
      <c r="E132" s="1">
        <v>20</v>
      </c>
      <c r="F132" s="1">
        <v>0.12</v>
      </c>
      <c r="G132" s="2">
        <v>22.03</v>
      </c>
      <c r="H132" s="7">
        <f>Datos!O128/1000</f>
        <v>1.44E-2</v>
      </c>
    </row>
    <row r="133" spans="2:8" x14ac:dyDescent="0.3">
      <c r="B133" s="6">
        <v>126</v>
      </c>
      <c r="C133" s="1">
        <f>Datos!C129/100</f>
        <v>0.12279999999999999</v>
      </c>
      <c r="D133" s="1">
        <v>5.7</v>
      </c>
      <c r="E133" s="1">
        <v>20</v>
      </c>
      <c r="F133" s="1">
        <v>0.12</v>
      </c>
      <c r="G133" s="2">
        <v>22.060000000000002</v>
      </c>
      <c r="H133" s="7">
        <f>Datos!O129/1000</f>
        <v>1.44E-2</v>
      </c>
    </row>
    <row r="134" spans="2:8" x14ac:dyDescent="0.3">
      <c r="B134" s="6">
        <v>127</v>
      </c>
      <c r="C134" s="1">
        <f>Datos!C130/100</f>
        <v>0.12279999999999999</v>
      </c>
      <c r="D134" s="1">
        <v>5.7</v>
      </c>
      <c r="E134" s="1">
        <v>20</v>
      </c>
      <c r="F134" s="1">
        <v>0.12</v>
      </c>
      <c r="G134" s="2">
        <v>21.995000000000001</v>
      </c>
      <c r="H134" s="7">
        <f>Datos!O130/1000</f>
        <v>1.44E-2</v>
      </c>
    </row>
    <row r="135" spans="2:8" x14ac:dyDescent="0.3">
      <c r="B135" s="6">
        <v>128</v>
      </c>
      <c r="C135" s="1">
        <f>Datos!C131/100</f>
        <v>0.12279999999999999</v>
      </c>
      <c r="D135" s="1">
        <v>5.7</v>
      </c>
      <c r="E135" s="1">
        <v>20</v>
      </c>
      <c r="F135" s="1">
        <v>0.12</v>
      </c>
      <c r="G135" s="2">
        <v>22.094999999999999</v>
      </c>
      <c r="H135" s="7">
        <f>Datos!O131/1000</f>
        <v>1.44E-2</v>
      </c>
    </row>
    <row r="136" spans="2:8" x14ac:dyDescent="0.3">
      <c r="B136" s="6">
        <v>129</v>
      </c>
      <c r="C136" s="1">
        <f>Datos!C132/100</f>
        <v>0.12279999999999999</v>
      </c>
      <c r="D136" s="1">
        <v>5.7</v>
      </c>
      <c r="E136" s="1">
        <v>25</v>
      </c>
      <c r="F136" s="1">
        <v>0.12</v>
      </c>
      <c r="G136" s="2">
        <v>21.375</v>
      </c>
      <c r="H136" s="7">
        <f>Datos!O132/1000</f>
        <v>1.2E-2</v>
      </c>
    </row>
    <row r="137" spans="2:8" x14ac:dyDescent="0.3">
      <c r="B137" s="6">
        <v>130</v>
      </c>
      <c r="C137" s="1">
        <f>Datos!C133/100</f>
        <v>0.12279999999999999</v>
      </c>
      <c r="D137" s="1">
        <v>5.7</v>
      </c>
      <c r="E137" s="1">
        <v>25</v>
      </c>
      <c r="F137" s="1">
        <v>0.12</v>
      </c>
      <c r="G137" s="2">
        <v>21.405000000000001</v>
      </c>
      <c r="H137" s="7">
        <f>Datos!O133/1000</f>
        <v>1.2E-2</v>
      </c>
    </row>
    <row r="138" spans="2:8" x14ac:dyDescent="0.3">
      <c r="B138" s="6">
        <v>131</v>
      </c>
      <c r="C138" s="1">
        <f>Datos!C134/100</f>
        <v>0.12279999999999999</v>
      </c>
      <c r="D138" s="1">
        <v>5.7</v>
      </c>
      <c r="E138" s="1">
        <v>25</v>
      </c>
      <c r="F138" s="1">
        <v>0.12</v>
      </c>
      <c r="G138" s="2">
        <v>21.47</v>
      </c>
      <c r="H138" s="7">
        <f>Datos!O134/1000</f>
        <v>1.2E-2</v>
      </c>
    </row>
    <row r="139" spans="2:8" x14ac:dyDescent="0.3">
      <c r="B139" s="6">
        <v>132</v>
      </c>
      <c r="C139" s="1">
        <f>Datos!C135/100</f>
        <v>0.12279999999999999</v>
      </c>
      <c r="D139" s="1">
        <v>5.7</v>
      </c>
      <c r="E139" s="1">
        <v>25</v>
      </c>
      <c r="F139" s="1">
        <v>0.12</v>
      </c>
      <c r="G139" s="2">
        <v>21.375</v>
      </c>
      <c r="H139" s="7">
        <f>Datos!O135/1000</f>
        <v>1.2E-2</v>
      </c>
    </row>
    <row r="140" spans="2:8" x14ac:dyDescent="0.3">
      <c r="B140" s="6">
        <v>133</v>
      </c>
      <c r="C140" s="1">
        <f>Datos!C136/100</f>
        <v>0.12279999999999999</v>
      </c>
      <c r="D140" s="1">
        <v>5.7</v>
      </c>
      <c r="E140" s="1">
        <v>25</v>
      </c>
      <c r="F140" s="1">
        <v>0.12</v>
      </c>
      <c r="G140" s="2">
        <v>21.31</v>
      </c>
      <c r="H140" s="7">
        <f>Datos!O136/1000</f>
        <v>1.2E-2</v>
      </c>
    </row>
    <row r="141" spans="2:8" x14ac:dyDescent="0.3">
      <c r="B141" s="6">
        <v>134</v>
      </c>
      <c r="C141" s="1">
        <f>Datos!C137/100</f>
        <v>0.12279999999999999</v>
      </c>
      <c r="D141" s="1">
        <v>5.7</v>
      </c>
      <c r="E141" s="1">
        <v>25</v>
      </c>
      <c r="F141" s="1">
        <v>0.12</v>
      </c>
      <c r="G141" s="2">
        <v>21.47</v>
      </c>
      <c r="H141" s="7">
        <f>Datos!O137/1000</f>
        <v>1.2E-2</v>
      </c>
    </row>
    <row r="142" spans="2:8" x14ac:dyDescent="0.3">
      <c r="B142" s="6">
        <v>135</v>
      </c>
      <c r="C142" s="1">
        <f>Datos!C138/100</f>
        <v>0.12279999999999999</v>
      </c>
      <c r="D142" s="1">
        <v>5.7</v>
      </c>
      <c r="E142" s="1">
        <v>25</v>
      </c>
      <c r="F142" s="1">
        <v>0.12</v>
      </c>
      <c r="G142" s="2">
        <v>21.435000000000002</v>
      </c>
      <c r="H142" s="7">
        <f>Datos!O138/1000</f>
        <v>1.2E-2</v>
      </c>
    </row>
    <row r="143" spans="2:8" x14ac:dyDescent="0.3">
      <c r="B143" s="6">
        <v>136</v>
      </c>
      <c r="C143" s="1">
        <f>Datos!C139/100</f>
        <v>0.12279999999999999</v>
      </c>
      <c r="D143" s="1">
        <v>5.7</v>
      </c>
      <c r="E143" s="1">
        <v>25</v>
      </c>
      <c r="F143" s="1">
        <v>0.12</v>
      </c>
      <c r="G143" s="2">
        <v>21.405000000000001</v>
      </c>
      <c r="H143" s="7">
        <f>Datos!O139/1000</f>
        <v>1.2E-2</v>
      </c>
    </row>
    <row r="144" spans="2:8" x14ac:dyDescent="0.3">
      <c r="B144" s="6">
        <v>137</v>
      </c>
      <c r="C144" s="1">
        <f>Datos!C140/100</f>
        <v>0.12279999999999999</v>
      </c>
      <c r="D144" s="1">
        <v>5.7</v>
      </c>
      <c r="E144" s="1">
        <v>25</v>
      </c>
      <c r="F144" s="1">
        <v>0.12</v>
      </c>
      <c r="G144" s="2">
        <v>21.435000000000002</v>
      </c>
      <c r="H144" s="7">
        <f>Datos!O140/1000</f>
        <v>1.2E-2</v>
      </c>
    </row>
    <row r="145" spans="2:8" x14ac:dyDescent="0.3">
      <c r="B145" s="6">
        <v>138</v>
      </c>
      <c r="C145" s="1">
        <f>Datos!C141/100</f>
        <v>0.12279999999999999</v>
      </c>
      <c r="D145" s="1">
        <v>5.7</v>
      </c>
      <c r="E145" s="1">
        <v>25</v>
      </c>
      <c r="F145" s="1">
        <v>0.12</v>
      </c>
      <c r="G145" s="2">
        <v>21.47</v>
      </c>
      <c r="H145" s="7">
        <f>Datos!O141/1000</f>
        <v>1.2E-2</v>
      </c>
    </row>
    <row r="146" spans="2:8" x14ac:dyDescent="0.3">
      <c r="B146" s="6">
        <v>139</v>
      </c>
      <c r="C146" s="1">
        <f>Datos!C142/100</f>
        <v>0.12279999999999999</v>
      </c>
      <c r="D146" s="1">
        <v>5.7</v>
      </c>
      <c r="E146" s="1">
        <v>30</v>
      </c>
      <c r="F146" s="1">
        <v>0.12</v>
      </c>
      <c r="G146" s="2">
        <v>21.125</v>
      </c>
      <c r="H146" s="7">
        <f>Datos!O142/1000</f>
        <v>9.5999999999999992E-3</v>
      </c>
    </row>
    <row r="147" spans="2:8" x14ac:dyDescent="0.3">
      <c r="B147" s="6">
        <v>140</v>
      </c>
      <c r="C147" s="1">
        <f>Datos!C143/100</f>
        <v>0.12279999999999999</v>
      </c>
      <c r="D147" s="1">
        <v>5.7</v>
      </c>
      <c r="E147" s="1">
        <v>30</v>
      </c>
      <c r="F147" s="1">
        <v>0.12</v>
      </c>
      <c r="G147" s="2">
        <v>21.19</v>
      </c>
      <c r="H147" s="7">
        <f>Datos!O143/1000</f>
        <v>9.5999999999999992E-3</v>
      </c>
    </row>
    <row r="148" spans="2:8" x14ac:dyDescent="0.3">
      <c r="B148" s="6">
        <v>141</v>
      </c>
      <c r="C148" s="1">
        <f>Datos!C144/100</f>
        <v>0.12279999999999999</v>
      </c>
      <c r="D148" s="1">
        <v>5.7</v>
      </c>
      <c r="E148" s="1">
        <v>30</v>
      </c>
      <c r="F148" s="1">
        <v>0.12</v>
      </c>
      <c r="G148" s="2">
        <v>21.19</v>
      </c>
      <c r="H148" s="7">
        <f>Datos!O144/1000</f>
        <v>9.5999999999999992E-3</v>
      </c>
    </row>
    <row r="149" spans="2:8" x14ac:dyDescent="0.3">
      <c r="B149" s="6">
        <v>142</v>
      </c>
      <c r="C149" s="1">
        <f>Datos!C145/100</f>
        <v>0.12279999999999999</v>
      </c>
      <c r="D149" s="1">
        <v>5.7</v>
      </c>
      <c r="E149" s="1">
        <v>30</v>
      </c>
      <c r="F149" s="1">
        <v>0.12</v>
      </c>
      <c r="G149" s="2">
        <v>21.28</v>
      </c>
      <c r="H149" s="7">
        <f>Datos!O145/1000</f>
        <v>9.5999999999999992E-3</v>
      </c>
    </row>
    <row r="150" spans="2:8" x14ac:dyDescent="0.3">
      <c r="B150" s="6">
        <v>143</v>
      </c>
      <c r="C150" s="1">
        <f>Datos!C146/100</f>
        <v>0.12279999999999999</v>
      </c>
      <c r="D150" s="1">
        <v>5.7</v>
      </c>
      <c r="E150" s="1">
        <v>30</v>
      </c>
      <c r="F150" s="1">
        <v>0.12</v>
      </c>
      <c r="G150" s="2">
        <v>21.25</v>
      </c>
      <c r="H150" s="7">
        <f>Datos!O146/1000</f>
        <v>9.5999999999999992E-3</v>
      </c>
    </row>
    <row r="151" spans="2:8" x14ac:dyDescent="0.3">
      <c r="B151" s="6">
        <v>144</v>
      </c>
      <c r="C151" s="1">
        <f>Datos!C147/100</f>
        <v>0.12279999999999999</v>
      </c>
      <c r="D151" s="1">
        <v>5.7</v>
      </c>
      <c r="E151" s="1">
        <v>30</v>
      </c>
      <c r="F151" s="1">
        <v>0.12</v>
      </c>
      <c r="G151" s="2">
        <v>21.155000000000001</v>
      </c>
      <c r="H151" s="7">
        <f>Datos!O147/1000</f>
        <v>9.5999999999999992E-3</v>
      </c>
    </row>
    <row r="152" spans="2:8" x14ac:dyDescent="0.3">
      <c r="B152" s="6">
        <v>145</v>
      </c>
      <c r="C152" s="1">
        <f>Datos!C148/100</f>
        <v>0.12279999999999999</v>
      </c>
      <c r="D152" s="1">
        <v>5.7</v>
      </c>
      <c r="E152" s="1">
        <v>30</v>
      </c>
      <c r="F152" s="1">
        <v>0.12</v>
      </c>
      <c r="G152" s="2">
        <v>21.22</v>
      </c>
      <c r="H152" s="7">
        <f>Datos!O148/1000</f>
        <v>9.5999999999999992E-3</v>
      </c>
    </row>
    <row r="153" spans="2:8" x14ac:dyDescent="0.3">
      <c r="B153" s="6">
        <v>146</v>
      </c>
      <c r="C153" s="1">
        <f>Datos!C149/100</f>
        <v>0.12279999999999999</v>
      </c>
      <c r="D153" s="1">
        <v>5.7</v>
      </c>
      <c r="E153" s="1">
        <v>30</v>
      </c>
      <c r="F153" s="1">
        <v>0.12</v>
      </c>
      <c r="G153" s="2">
        <v>21.22</v>
      </c>
      <c r="H153" s="7">
        <f>Datos!O149/1000</f>
        <v>9.5999999999999992E-3</v>
      </c>
    </row>
    <row r="154" spans="2:8" x14ac:dyDescent="0.3">
      <c r="B154" s="6">
        <v>147</v>
      </c>
      <c r="C154" s="1">
        <f>Datos!C150/100</f>
        <v>0.12279999999999999</v>
      </c>
      <c r="D154" s="1">
        <v>5.7</v>
      </c>
      <c r="E154" s="1">
        <v>30</v>
      </c>
      <c r="F154" s="1">
        <v>0.12</v>
      </c>
      <c r="G154" s="2">
        <v>21.155000000000001</v>
      </c>
      <c r="H154" s="7">
        <f>Datos!O150/1000</f>
        <v>9.5999999999999992E-3</v>
      </c>
    </row>
    <row r="155" spans="2:8" ht="15" thickBot="1" x14ac:dyDescent="0.35">
      <c r="B155" s="8">
        <v>148</v>
      </c>
      <c r="C155" s="9">
        <f>Datos!C151/100</f>
        <v>0.12279999999999999</v>
      </c>
      <c r="D155" s="9">
        <v>5.7</v>
      </c>
      <c r="E155" s="9">
        <v>30</v>
      </c>
      <c r="F155" s="9">
        <v>0.12</v>
      </c>
      <c r="G155" s="11">
        <v>21.22</v>
      </c>
      <c r="H155" s="12">
        <f>Datos!O151/1000</f>
        <v>9.5999999999999992E-3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3367-7806-114A-BCF7-BF693A4279B0}">
  <dimension ref="B2:R190"/>
  <sheetViews>
    <sheetView topLeftCell="A153" zoomScale="91" workbookViewId="0">
      <selection activeCell="D180" sqref="D180"/>
    </sheetView>
  </sheetViews>
  <sheetFormatPr defaultColWidth="11.5546875" defaultRowHeight="14.4" x14ac:dyDescent="0.3"/>
  <cols>
    <col min="2" max="2" width="13.77734375" bestFit="1" customWidth="1"/>
    <col min="3" max="4" width="14.33203125" bestFit="1" customWidth="1"/>
    <col min="5" max="5" width="14" customWidth="1"/>
    <col min="6" max="6" width="18.44140625" bestFit="1" customWidth="1"/>
    <col min="7" max="7" width="14" bestFit="1" customWidth="1"/>
    <col min="8" max="8" width="14.109375" bestFit="1" customWidth="1"/>
    <col min="9" max="9" width="15.6640625" customWidth="1"/>
    <col min="10" max="10" width="10.44140625" bestFit="1" customWidth="1"/>
    <col min="11" max="11" width="14.109375" bestFit="1" customWidth="1"/>
    <col min="12" max="12" width="18.77734375" bestFit="1" customWidth="1"/>
    <col min="13" max="13" width="12.44140625" bestFit="1" customWidth="1"/>
    <col min="14" max="14" width="18.109375" bestFit="1" customWidth="1"/>
    <col min="15" max="15" width="5.6640625" bestFit="1" customWidth="1"/>
    <col min="17" max="17" width="18.44140625" bestFit="1" customWidth="1"/>
    <col min="18" max="18" width="15.77734375" bestFit="1" customWidth="1"/>
  </cols>
  <sheetData>
    <row r="2" spans="2:18" ht="15" thickBot="1" x14ac:dyDescent="0.35"/>
    <row r="3" spans="2:18" x14ac:dyDescent="0.3">
      <c r="B3" s="66" t="s">
        <v>59</v>
      </c>
      <c r="C3" s="67"/>
      <c r="D3" s="67"/>
      <c r="E3" s="68"/>
    </row>
    <row r="4" spans="2:18" ht="15" thickBot="1" x14ac:dyDescent="0.35">
      <c r="B4" s="69"/>
      <c r="C4" s="70"/>
      <c r="D4" s="70"/>
      <c r="E4" s="71"/>
    </row>
    <row r="5" spans="2:18" ht="15" thickBot="1" x14ac:dyDescent="0.35"/>
    <row r="6" spans="2:18" x14ac:dyDescent="0.3">
      <c r="B6" s="13" t="s">
        <v>55</v>
      </c>
      <c r="C6" s="14" t="s">
        <v>27</v>
      </c>
      <c r="D6" s="14" t="s">
        <v>28</v>
      </c>
      <c r="E6" s="14" t="s">
        <v>29</v>
      </c>
      <c r="F6" s="14" t="s">
        <v>30</v>
      </c>
      <c r="G6" s="14" t="s">
        <v>31</v>
      </c>
      <c r="H6" s="14" t="s">
        <v>32</v>
      </c>
      <c r="I6" s="14" t="s">
        <v>33</v>
      </c>
      <c r="J6" s="14" t="s">
        <v>34</v>
      </c>
      <c r="K6" s="14" t="s">
        <v>35</v>
      </c>
      <c r="L6" s="14" t="s">
        <v>36</v>
      </c>
      <c r="M6" s="14" t="s">
        <v>37</v>
      </c>
      <c r="N6" s="14" t="s">
        <v>38</v>
      </c>
      <c r="O6" s="15" t="s">
        <v>39</v>
      </c>
      <c r="Q6" s="13" t="s">
        <v>51</v>
      </c>
      <c r="R6" s="15" t="s">
        <v>60</v>
      </c>
    </row>
    <row r="7" spans="2:18" x14ac:dyDescent="0.3">
      <c r="B7" s="16">
        <v>20</v>
      </c>
      <c r="C7">
        <v>8.1059999999999993E-2</v>
      </c>
      <c r="D7">
        <v>998.2</v>
      </c>
      <c r="E7">
        <v>1.0018E-3</v>
      </c>
      <c r="F7">
        <v>1.5116000000000001</v>
      </c>
      <c r="G7">
        <v>1.5130999999999999</v>
      </c>
      <c r="H7">
        <v>5.3409000000000004</v>
      </c>
      <c r="I7">
        <v>74.885000000000005</v>
      </c>
      <c r="J7">
        <v>75.378</v>
      </c>
      <c r="K7">
        <v>1482.3</v>
      </c>
      <c r="L7">
        <v>-0.22492000000000001</v>
      </c>
      <c r="M7" s="17">
        <v>1.0016000000000001E-3</v>
      </c>
      <c r="N7">
        <v>0.59799999999999998</v>
      </c>
      <c r="O7" s="18" t="s">
        <v>56</v>
      </c>
      <c r="Q7" s="16" t="s">
        <v>52</v>
      </c>
      <c r="R7" s="18" t="s">
        <v>61</v>
      </c>
    </row>
    <row r="8" spans="2:18" x14ac:dyDescent="0.3">
      <c r="B8" s="16">
        <v>21</v>
      </c>
      <c r="C8">
        <v>8.1059999999999993E-2</v>
      </c>
      <c r="D8">
        <v>997.99</v>
      </c>
      <c r="E8">
        <v>1.0020000000000001E-3</v>
      </c>
      <c r="F8">
        <v>1.587</v>
      </c>
      <c r="G8">
        <v>1.5884</v>
      </c>
      <c r="H8">
        <v>5.5975999999999999</v>
      </c>
      <c r="I8">
        <v>74.817999999999998</v>
      </c>
      <c r="J8">
        <v>75.366</v>
      </c>
      <c r="K8">
        <v>1485.3</v>
      </c>
      <c r="L8">
        <v>-0.22420999999999999</v>
      </c>
      <c r="M8" s="17">
        <v>9.7754000000000005E-4</v>
      </c>
      <c r="N8">
        <v>0.59975000000000001</v>
      </c>
      <c r="O8" s="18" t="s">
        <v>56</v>
      </c>
      <c r="Q8" s="16" t="s">
        <v>53</v>
      </c>
      <c r="R8" s="18" t="s">
        <v>62</v>
      </c>
    </row>
    <row r="9" spans="2:18" x14ac:dyDescent="0.3">
      <c r="B9" s="16">
        <v>22</v>
      </c>
      <c r="C9">
        <v>8.1059999999999993E-2</v>
      </c>
      <c r="D9">
        <v>997.76</v>
      </c>
      <c r="E9">
        <v>1.0022E-3</v>
      </c>
      <c r="F9">
        <v>1.6623000000000001</v>
      </c>
      <c r="G9">
        <v>1.6637999999999999</v>
      </c>
      <c r="H9">
        <v>5.8533999999999997</v>
      </c>
      <c r="I9">
        <v>74.75</v>
      </c>
      <c r="J9">
        <v>75.355000000000004</v>
      </c>
      <c r="K9">
        <v>1488.3</v>
      </c>
      <c r="L9">
        <v>-0.22350999999999999</v>
      </c>
      <c r="M9" s="17">
        <v>9.544E-4</v>
      </c>
      <c r="N9">
        <v>0.60148000000000001</v>
      </c>
      <c r="O9" s="18" t="s">
        <v>56</v>
      </c>
      <c r="Q9" s="16" t="s">
        <v>46</v>
      </c>
      <c r="R9" s="18">
        <v>0.34429999999999999</v>
      </c>
    </row>
    <row r="10" spans="2:18" x14ac:dyDescent="0.3">
      <c r="B10" s="16">
        <v>23</v>
      </c>
      <c r="C10">
        <v>8.1059999999999993E-2</v>
      </c>
      <c r="D10">
        <v>997.53</v>
      </c>
      <c r="E10">
        <v>1.0024999999999999E-3</v>
      </c>
      <c r="F10">
        <v>1.7377</v>
      </c>
      <c r="G10">
        <v>1.7392000000000001</v>
      </c>
      <c r="H10">
        <v>6.1082000000000001</v>
      </c>
      <c r="I10">
        <v>74.680999999999997</v>
      </c>
      <c r="J10">
        <v>75.344999999999999</v>
      </c>
      <c r="K10">
        <v>1491.2</v>
      </c>
      <c r="L10">
        <v>-0.22281999999999999</v>
      </c>
      <c r="M10" s="17">
        <v>9.3212999999999998E-4</v>
      </c>
      <c r="N10">
        <v>0.60318000000000005</v>
      </c>
      <c r="O10" s="18" t="s">
        <v>56</v>
      </c>
      <c r="Q10" s="16" t="s">
        <v>47</v>
      </c>
      <c r="R10" s="18" t="s">
        <v>63</v>
      </c>
    </row>
    <row r="11" spans="2:18" ht="15" thickBot="1" x14ac:dyDescent="0.35">
      <c r="B11" s="16">
        <v>24</v>
      </c>
      <c r="C11">
        <v>8.1059999999999993E-2</v>
      </c>
      <c r="D11">
        <v>997.29</v>
      </c>
      <c r="E11">
        <v>1.0027E-3</v>
      </c>
      <c r="F11">
        <v>1.8129999999999999</v>
      </c>
      <c r="G11">
        <v>1.8145</v>
      </c>
      <c r="H11">
        <v>6.3621999999999996</v>
      </c>
      <c r="I11">
        <v>74.611000000000004</v>
      </c>
      <c r="J11">
        <v>75.335999999999999</v>
      </c>
      <c r="K11">
        <v>1494</v>
      </c>
      <c r="L11">
        <v>-0.22214</v>
      </c>
      <c r="M11" s="17">
        <v>9.1069000000000002E-4</v>
      </c>
      <c r="N11">
        <v>0.60485999999999995</v>
      </c>
      <c r="O11" s="18" t="s">
        <v>56</v>
      </c>
      <c r="Q11" s="19" t="s">
        <v>49</v>
      </c>
      <c r="R11" s="22" t="s">
        <v>64</v>
      </c>
    </row>
    <row r="12" spans="2:18" x14ac:dyDescent="0.3">
      <c r="B12" s="16">
        <v>25</v>
      </c>
      <c r="C12">
        <v>8.1059999999999993E-2</v>
      </c>
      <c r="D12">
        <v>997.04</v>
      </c>
      <c r="E12">
        <v>1.003E-3</v>
      </c>
      <c r="F12">
        <v>1.8884000000000001</v>
      </c>
      <c r="G12">
        <v>1.8897999999999999</v>
      </c>
      <c r="H12">
        <v>6.6153000000000004</v>
      </c>
      <c r="I12">
        <v>74.540999999999997</v>
      </c>
      <c r="J12">
        <v>75.328999999999994</v>
      </c>
      <c r="K12">
        <v>1496.7</v>
      </c>
      <c r="L12">
        <v>-0.22147</v>
      </c>
      <c r="M12" s="17">
        <v>8.9002999999999999E-4</v>
      </c>
      <c r="N12">
        <v>0.60650000000000004</v>
      </c>
      <c r="O12" s="18" t="s">
        <v>56</v>
      </c>
    </row>
    <row r="13" spans="2:18" x14ac:dyDescent="0.3">
      <c r="B13" s="16">
        <v>26</v>
      </c>
      <c r="C13">
        <v>8.1059999999999993E-2</v>
      </c>
      <c r="D13">
        <v>996.78</v>
      </c>
      <c r="E13">
        <v>1.0032000000000001E-3</v>
      </c>
      <c r="F13">
        <v>1.9637</v>
      </c>
      <c r="G13">
        <v>1.9652000000000001</v>
      </c>
      <c r="H13">
        <v>6.8674999999999997</v>
      </c>
      <c r="I13">
        <v>74.468999999999994</v>
      </c>
      <c r="J13">
        <v>75.322000000000003</v>
      </c>
      <c r="K13">
        <v>1499.3</v>
      </c>
      <c r="L13">
        <v>-0.2208</v>
      </c>
      <c r="M13" s="17">
        <v>8.7011E-4</v>
      </c>
      <c r="N13">
        <v>0.60812999999999995</v>
      </c>
      <c r="O13" s="18" t="s">
        <v>56</v>
      </c>
    </row>
    <row r="14" spans="2:18" x14ac:dyDescent="0.3">
      <c r="B14" s="16">
        <v>27</v>
      </c>
      <c r="C14">
        <v>8.1059999999999993E-2</v>
      </c>
      <c r="D14">
        <v>996.51</v>
      </c>
      <c r="E14">
        <v>1.0035000000000001E-3</v>
      </c>
      <c r="F14">
        <v>2.0390000000000001</v>
      </c>
      <c r="G14">
        <v>2.0405000000000002</v>
      </c>
      <c r="H14">
        <v>7.1189</v>
      </c>
      <c r="I14">
        <v>74.396000000000001</v>
      </c>
      <c r="J14">
        <v>75.314999999999998</v>
      </c>
      <c r="K14">
        <v>1501.9</v>
      </c>
      <c r="L14">
        <v>-0.22014</v>
      </c>
      <c r="M14" s="17">
        <v>8.5090999999999997E-4</v>
      </c>
      <c r="N14">
        <v>0.60972999999999999</v>
      </c>
      <c r="O14" s="18" t="s">
        <v>56</v>
      </c>
    </row>
    <row r="15" spans="2:18" x14ac:dyDescent="0.3">
      <c r="B15" s="16">
        <v>28</v>
      </c>
      <c r="C15">
        <v>8.1059999999999993E-2</v>
      </c>
      <c r="D15">
        <v>996.23</v>
      </c>
      <c r="E15">
        <v>1.0038E-3</v>
      </c>
      <c r="F15">
        <v>2.1143000000000001</v>
      </c>
      <c r="G15">
        <v>2.1158000000000001</v>
      </c>
      <c r="H15">
        <v>7.3693999999999997</v>
      </c>
      <c r="I15">
        <v>74.322999999999993</v>
      </c>
      <c r="J15">
        <v>75.31</v>
      </c>
      <c r="K15">
        <v>1504.4</v>
      </c>
      <c r="L15">
        <v>-0.21948000000000001</v>
      </c>
      <c r="M15" s="17">
        <v>8.3237999999999997E-4</v>
      </c>
      <c r="N15">
        <v>0.61129999999999995</v>
      </c>
      <c r="O15" s="18" t="s">
        <v>56</v>
      </c>
    </row>
    <row r="16" spans="2:18" x14ac:dyDescent="0.3">
      <c r="B16" s="16">
        <v>29</v>
      </c>
      <c r="C16">
        <v>8.1059999999999993E-2</v>
      </c>
      <c r="D16">
        <v>995.94</v>
      </c>
      <c r="E16">
        <v>1.0041E-3</v>
      </c>
      <c r="F16">
        <v>2.1896</v>
      </c>
      <c r="G16">
        <v>2.1911</v>
      </c>
      <c r="H16">
        <v>7.6189999999999998</v>
      </c>
      <c r="I16">
        <v>74.248999999999995</v>
      </c>
      <c r="J16">
        <v>75.305000000000007</v>
      </c>
      <c r="K16">
        <v>1506.8</v>
      </c>
      <c r="L16">
        <v>-0.21883</v>
      </c>
      <c r="M16" s="17">
        <v>8.1448999999999996E-4</v>
      </c>
      <c r="N16">
        <v>0.61285000000000001</v>
      </c>
      <c r="O16" s="18" t="s">
        <v>56</v>
      </c>
    </row>
    <row r="17" spans="2:15" x14ac:dyDescent="0.3">
      <c r="B17" s="16">
        <v>30</v>
      </c>
      <c r="C17">
        <v>8.1059999999999993E-2</v>
      </c>
      <c r="D17">
        <v>995.64</v>
      </c>
      <c r="E17">
        <v>1.0043999999999999E-3</v>
      </c>
      <c r="F17">
        <v>2.2648999999999999</v>
      </c>
      <c r="G17">
        <v>2.2664</v>
      </c>
      <c r="H17">
        <v>7.8677999999999999</v>
      </c>
      <c r="I17">
        <v>74.174000000000007</v>
      </c>
      <c r="J17">
        <v>75.302000000000007</v>
      </c>
      <c r="K17">
        <v>1509.1</v>
      </c>
      <c r="L17">
        <v>-0.21819</v>
      </c>
      <c r="M17" s="17">
        <v>7.9721999999999996E-4</v>
      </c>
      <c r="N17">
        <v>0.61438000000000004</v>
      </c>
      <c r="O17" s="18" t="s">
        <v>56</v>
      </c>
    </row>
    <row r="18" spans="2:15" x14ac:dyDescent="0.3">
      <c r="B18" s="16">
        <v>31</v>
      </c>
      <c r="C18">
        <v>8.1059999999999993E-2</v>
      </c>
      <c r="D18">
        <v>995.33</v>
      </c>
      <c r="E18">
        <v>1.0047000000000001E-3</v>
      </c>
      <c r="F18">
        <v>2.3401999999999998</v>
      </c>
      <c r="G18">
        <v>2.3416999999999999</v>
      </c>
      <c r="H18">
        <v>8.1158000000000001</v>
      </c>
      <c r="I18">
        <v>74.097999999999999</v>
      </c>
      <c r="J18">
        <v>75.298000000000002</v>
      </c>
      <c r="K18">
        <v>1511.4</v>
      </c>
      <c r="L18">
        <v>-0.21754999999999999</v>
      </c>
      <c r="M18" s="17">
        <v>7.8054000000000003E-4</v>
      </c>
      <c r="N18">
        <v>0.61589000000000005</v>
      </c>
      <c r="O18" s="18" t="s">
        <v>56</v>
      </c>
    </row>
    <row r="19" spans="2:15" x14ac:dyDescent="0.3">
      <c r="B19" s="16">
        <v>32</v>
      </c>
      <c r="C19">
        <v>8.1059999999999993E-2</v>
      </c>
      <c r="D19">
        <v>995.02</v>
      </c>
      <c r="E19">
        <v>1.005E-3</v>
      </c>
      <c r="F19">
        <v>2.4155000000000002</v>
      </c>
      <c r="G19">
        <v>2.4169999999999998</v>
      </c>
      <c r="H19">
        <v>8.3629999999999995</v>
      </c>
      <c r="I19">
        <v>74.022000000000006</v>
      </c>
      <c r="J19">
        <v>75.296000000000006</v>
      </c>
      <c r="K19">
        <v>1513.6</v>
      </c>
      <c r="L19">
        <v>-0.21692</v>
      </c>
      <c r="M19" s="17">
        <v>7.6440999999999998E-4</v>
      </c>
      <c r="N19">
        <v>0.61736999999999997</v>
      </c>
      <c r="O19" s="18" t="s">
        <v>56</v>
      </c>
    </row>
    <row r="20" spans="2:15" x14ac:dyDescent="0.3">
      <c r="B20" s="16">
        <v>33</v>
      </c>
      <c r="C20">
        <v>8.1059999999999993E-2</v>
      </c>
      <c r="D20">
        <v>994.7</v>
      </c>
      <c r="E20">
        <v>1.0053E-3</v>
      </c>
      <c r="F20">
        <v>2.4908000000000001</v>
      </c>
      <c r="G20">
        <v>2.4923000000000002</v>
      </c>
      <c r="H20">
        <v>8.6092999999999993</v>
      </c>
      <c r="I20">
        <v>73.944999999999993</v>
      </c>
      <c r="J20">
        <v>75.293999999999997</v>
      </c>
      <c r="K20">
        <v>1515.7</v>
      </c>
      <c r="L20">
        <v>-0.21629999999999999</v>
      </c>
      <c r="M20" s="17">
        <v>7.4881000000000004E-4</v>
      </c>
      <c r="N20">
        <v>0.61882999999999999</v>
      </c>
      <c r="O20" s="18" t="s">
        <v>56</v>
      </c>
    </row>
    <row r="21" spans="2:15" x14ac:dyDescent="0.3">
      <c r="B21" s="16">
        <v>34</v>
      </c>
      <c r="C21">
        <v>8.1059999999999993E-2</v>
      </c>
      <c r="D21">
        <v>994.36</v>
      </c>
      <c r="E21">
        <v>1.0057E-3</v>
      </c>
      <c r="F21">
        <v>2.5661</v>
      </c>
      <c r="G21">
        <v>2.5676000000000001</v>
      </c>
      <c r="H21">
        <v>8.8549000000000007</v>
      </c>
      <c r="I21">
        <v>73.867000000000004</v>
      </c>
      <c r="J21">
        <v>75.292000000000002</v>
      </c>
      <c r="K21">
        <v>1517.8</v>
      </c>
      <c r="L21">
        <v>-0.21567</v>
      </c>
      <c r="M21" s="17">
        <v>7.3371999999999999E-4</v>
      </c>
      <c r="N21">
        <v>0.62026999999999999</v>
      </c>
      <c r="O21" s="18" t="s">
        <v>56</v>
      </c>
    </row>
    <row r="22" spans="2:15" ht="15" thickBot="1" x14ac:dyDescent="0.35">
      <c r="B22" s="19">
        <v>35</v>
      </c>
      <c r="C22" s="20">
        <v>8.1059999999999993E-2</v>
      </c>
      <c r="D22" s="20">
        <v>994.02</v>
      </c>
      <c r="E22" s="20">
        <v>1.0059999999999999E-3</v>
      </c>
      <c r="F22" s="20">
        <v>2.6414</v>
      </c>
      <c r="G22" s="20">
        <v>2.6429</v>
      </c>
      <c r="H22" s="20">
        <v>9.0996000000000006</v>
      </c>
      <c r="I22" s="20">
        <v>73.787999999999997</v>
      </c>
      <c r="J22" s="20">
        <v>75.290999999999997</v>
      </c>
      <c r="K22" s="20">
        <v>1519.8</v>
      </c>
      <c r="L22" s="20">
        <v>-0.21506</v>
      </c>
      <c r="M22" s="21">
        <v>7.1911999999999996E-4</v>
      </c>
      <c r="N22" s="20">
        <v>0.62168999999999996</v>
      </c>
      <c r="O22" s="22" t="s">
        <v>56</v>
      </c>
    </row>
    <row r="40" spans="2:5" ht="15" thickBot="1" x14ac:dyDescent="0.35"/>
    <row r="41" spans="2:5" x14ac:dyDescent="0.3">
      <c r="B41" s="66" t="s">
        <v>89</v>
      </c>
      <c r="C41" s="67"/>
      <c r="D41" s="67"/>
      <c r="E41" s="68"/>
    </row>
    <row r="42" spans="2:5" ht="15" thickBot="1" x14ac:dyDescent="0.35">
      <c r="B42" s="69"/>
      <c r="C42" s="70"/>
      <c r="D42" s="70"/>
      <c r="E42" s="71"/>
    </row>
    <row r="44" spans="2:5" ht="15" thickBot="1" x14ac:dyDescent="0.35"/>
    <row r="45" spans="2:5" x14ac:dyDescent="0.3">
      <c r="B45" s="13" t="s">
        <v>90</v>
      </c>
      <c r="C45" s="14" t="s">
        <v>93</v>
      </c>
      <c r="D45" s="14" t="s">
        <v>91</v>
      </c>
      <c r="E45" s="15" t="s">
        <v>92</v>
      </c>
    </row>
    <row r="46" spans="2:5" x14ac:dyDescent="0.3">
      <c r="B46" s="16">
        <v>20</v>
      </c>
      <c r="C46">
        <v>8.1059999999999993E-2</v>
      </c>
      <c r="D46">
        <v>1015</v>
      </c>
      <c r="E46" s="18">
        <f>0.02337</f>
        <v>2.3369999999999998E-2</v>
      </c>
    </row>
    <row r="47" spans="2:5" x14ac:dyDescent="0.3">
      <c r="B47" s="16">
        <v>30</v>
      </c>
      <c r="C47">
        <v>8.1059999999999993E-2</v>
      </c>
      <c r="D47">
        <v>1008.1</v>
      </c>
      <c r="E47" s="18">
        <f>0.014748</f>
        <v>1.4748000000000001E-2</v>
      </c>
    </row>
    <row r="48" spans="2:5" x14ac:dyDescent="0.3">
      <c r="B48" s="16">
        <v>40</v>
      </c>
      <c r="C48">
        <v>8.1059999999999993E-2</v>
      </c>
      <c r="D48">
        <v>1000.1</v>
      </c>
      <c r="E48" s="18">
        <f>0.010108</f>
        <v>1.0108000000000001E-2</v>
      </c>
    </row>
    <row r="49" spans="2:5" x14ac:dyDescent="0.3">
      <c r="B49" s="16">
        <v>50</v>
      </c>
      <c r="C49">
        <v>8.1059999999999993E-2</v>
      </c>
      <c r="D49">
        <v>992.1</v>
      </c>
      <c r="E49" s="18"/>
    </row>
    <row r="50" spans="2:5" x14ac:dyDescent="0.3">
      <c r="B50" s="16">
        <v>60</v>
      </c>
      <c r="C50">
        <v>8.1059999999999993E-2</v>
      </c>
      <c r="D50">
        <v>984</v>
      </c>
      <c r="E50" s="18"/>
    </row>
    <row r="51" spans="2:5" x14ac:dyDescent="0.3">
      <c r="B51" s="16">
        <v>70</v>
      </c>
      <c r="C51">
        <v>8.1059999999999993E-2</v>
      </c>
      <c r="D51">
        <v>975.9</v>
      </c>
      <c r="E51" s="18"/>
    </row>
    <row r="52" spans="2:5" x14ac:dyDescent="0.3">
      <c r="B52" s="16">
        <v>80</v>
      </c>
      <c r="C52">
        <v>8.1059999999999993E-2</v>
      </c>
      <c r="D52">
        <v>967</v>
      </c>
      <c r="E52" s="18"/>
    </row>
    <row r="53" spans="2:5" ht="15" thickBot="1" x14ac:dyDescent="0.35">
      <c r="B53" s="19">
        <v>90</v>
      </c>
      <c r="C53" s="20">
        <v>8.1059999999999993E-2</v>
      </c>
      <c r="D53" s="20">
        <v>959.3</v>
      </c>
      <c r="E53" s="22"/>
    </row>
    <row r="71" spans="2:18" ht="15" thickBot="1" x14ac:dyDescent="0.35"/>
    <row r="72" spans="2:18" x14ac:dyDescent="0.3">
      <c r="B72" s="66" t="s">
        <v>54</v>
      </c>
      <c r="C72" s="67"/>
      <c r="D72" s="67"/>
      <c r="E72" s="68"/>
    </row>
    <row r="73" spans="2:18" ht="15" thickBot="1" x14ac:dyDescent="0.35">
      <c r="B73" s="69"/>
      <c r="C73" s="70"/>
      <c r="D73" s="70"/>
      <c r="E73" s="71"/>
    </row>
    <row r="74" spans="2:18" ht="15" thickBot="1" x14ac:dyDescent="0.35"/>
    <row r="75" spans="2:18" x14ac:dyDescent="0.3">
      <c r="B75" s="13" t="s">
        <v>26</v>
      </c>
      <c r="C75" s="14" t="s">
        <v>27</v>
      </c>
      <c r="D75" s="14" t="s">
        <v>28</v>
      </c>
      <c r="E75" s="14" t="s">
        <v>29</v>
      </c>
      <c r="F75" s="14" t="s">
        <v>30</v>
      </c>
      <c r="G75" s="14" t="s">
        <v>31</v>
      </c>
      <c r="H75" s="14" t="s">
        <v>32</v>
      </c>
      <c r="I75" s="14" t="s">
        <v>33</v>
      </c>
      <c r="J75" s="14" t="s">
        <v>34</v>
      </c>
      <c r="K75" s="14" t="s">
        <v>35</v>
      </c>
      <c r="L75" s="14" t="s">
        <v>36</v>
      </c>
      <c r="M75" s="14" t="s">
        <v>37</v>
      </c>
      <c r="N75" s="14" t="s">
        <v>38</v>
      </c>
      <c r="O75" s="15" t="s">
        <v>39</v>
      </c>
      <c r="Q75" s="13" t="s">
        <v>51</v>
      </c>
      <c r="R75" s="15" t="s">
        <v>43</v>
      </c>
    </row>
    <row r="76" spans="2:18" x14ac:dyDescent="0.3">
      <c r="B76" s="16">
        <v>20</v>
      </c>
      <c r="C76">
        <v>8.1059999999999993E-2</v>
      </c>
      <c r="D76">
        <v>1.4699</v>
      </c>
      <c r="E76">
        <v>0.68032000000000004</v>
      </c>
      <c r="F76">
        <v>19.657</v>
      </c>
      <c r="G76">
        <v>22.084</v>
      </c>
      <c r="H76">
        <v>121.69</v>
      </c>
      <c r="I76">
        <v>28.69</v>
      </c>
      <c r="J76">
        <v>37.168999999999997</v>
      </c>
      <c r="K76">
        <v>266.72000000000003</v>
      </c>
      <c r="L76">
        <v>11.416</v>
      </c>
      <c r="M76" s="17">
        <v>1.4673E-5</v>
      </c>
      <c r="N76">
        <v>1.6239E-2</v>
      </c>
      <c r="O76" s="18" t="s">
        <v>40</v>
      </c>
      <c r="Q76" s="16" t="s">
        <v>52</v>
      </c>
      <c r="R76" s="18" t="s">
        <v>44</v>
      </c>
    </row>
    <row r="77" spans="2:18" x14ac:dyDescent="0.3">
      <c r="B77" s="16">
        <v>21</v>
      </c>
      <c r="C77">
        <v>8.1059999999999993E-2</v>
      </c>
      <c r="D77">
        <v>1.4648000000000001</v>
      </c>
      <c r="E77">
        <v>0.68267</v>
      </c>
      <c r="F77">
        <v>19.686</v>
      </c>
      <c r="G77">
        <v>22.120999999999999</v>
      </c>
      <c r="H77">
        <v>121.82</v>
      </c>
      <c r="I77">
        <v>28.734999999999999</v>
      </c>
      <c r="J77">
        <v>37.212000000000003</v>
      </c>
      <c r="K77">
        <v>267.13</v>
      </c>
      <c r="L77">
        <v>11.316000000000001</v>
      </c>
      <c r="M77" s="17">
        <v>1.4721E-5</v>
      </c>
      <c r="N77">
        <v>1.6315E-2</v>
      </c>
      <c r="O77" s="18" t="s">
        <v>40</v>
      </c>
      <c r="Q77" s="16" t="s">
        <v>53</v>
      </c>
      <c r="R77" s="18" t="s">
        <v>45</v>
      </c>
    </row>
    <row r="78" spans="2:18" x14ac:dyDescent="0.3">
      <c r="B78" s="16">
        <v>22</v>
      </c>
      <c r="C78">
        <v>8.1059999999999993E-2</v>
      </c>
      <c r="D78">
        <v>1.4598</v>
      </c>
      <c r="E78">
        <v>0.68503000000000003</v>
      </c>
      <c r="F78">
        <v>19.715</v>
      </c>
      <c r="G78">
        <v>22.158000000000001</v>
      </c>
      <c r="H78">
        <v>121.94</v>
      </c>
      <c r="I78">
        <v>28.78</v>
      </c>
      <c r="J78">
        <v>37.255000000000003</v>
      </c>
      <c r="K78">
        <v>267.54000000000002</v>
      </c>
      <c r="L78">
        <v>11.218</v>
      </c>
      <c r="M78" s="17">
        <v>1.4769E-5</v>
      </c>
      <c r="N78">
        <v>1.6392E-2</v>
      </c>
      <c r="O78" s="18" t="s">
        <v>40</v>
      </c>
      <c r="Q78" s="16" t="s">
        <v>46</v>
      </c>
      <c r="R78" s="18">
        <v>0.22394</v>
      </c>
    </row>
    <row r="79" spans="2:18" x14ac:dyDescent="0.3">
      <c r="B79" s="16">
        <v>23</v>
      </c>
      <c r="C79">
        <v>8.1059999999999993E-2</v>
      </c>
      <c r="D79">
        <v>1.4548000000000001</v>
      </c>
      <c r="E79">
        <v>0.68737999999999999</v>
      </c>
      <c r="F79">
        <v>19.742999999999999</v>
      </c>
      <c r="G79">
        <v>22.196000000000002</v>
      </c>
      <c r="H79">
        <v>122.07</v>
      </c>
      <c r="I79">
        <v>28.824999999999999</v>
      </c>
      <c r="J79">
        <v>37.298000000000002</v>
      </c>
      <c r="K79">
        <v>267.95999999999998</v>
      </c>
      <c r="L79">
        <v>11.121</v>
      </c>
      <c r="M79" s="17">
        <v>1.4817000000000001E-5</v>
      </c>
      <c r="N79">
        <v>1.6468E-2</v>
      </c>
      <c r="O79" s="18" t="s">
        <v>40</v>
      </c>
      <c r="Q79" s="16" t="s">
        <v>47</v>
      </c>
      <c r="R79" s="18" t="s">
        <v>48</v>
      </c>
    </row>
    <row r="80" spans="2:18" ht="15" thickBot="1" x14ac:dyDescent="0.35">
      <c r="B80" s="16">
        <v>24</v>
      </c>
      <c r="C80">
        <v>8.1059999999999993E-2</v>
      </c>
      <c r="D80">
        <v>1.4498</v>
      </c>
      <c r="E80">
        <v>0.68972999999999995</v>
      </c>
      <c r="F80">
        <v>19.771999999999998</v>
      </c>
      <c r="G80">
        <v>22.233000000000001</v>
      </c>
      <c r="H80">
        <v>122.2</v>
      </c>
      <c r="I80">
        <v>28.869</v>
      </c>
      <c r="J80">
        <v>37.341000000000001</v>
      </c>
      <c r="K80">
        <v>268.37</v>
      </c>
      <c r="L80">
        <v>11.026</v>
      </c>
      <c r="M80" s="17">
        <v>1.4865000000000001E-5</v>
      </c>
      <c r="N80">
        <v>1.6545000000000001E-2</v>
      </c>
      <c r="O80" s="18" t="s">
        <v>40</v>
      </c>
      <c r="Q80" s="19" t="s">
        <v>49</v>
      </c>
      <c r="R80" s="22" t="s">
        <v>50</v>
      </c>
    </row>
    <row r="81" spans="2:15" x14ac:dyDescent="0.3">
      <c r="B81" s="16">
        <v>25</v>
      </c>
      <c r="C81">
        <v>8.1059999999999993E-2</v>
      </c>
      <c r="D81">
        <v>1.4449000000000001</v>
      </c>
      <c r="E81">
        <v>0.69208999999999998</v>
      </c>
      <c r="F81">
        <v>19.800999999999998</v>
      </c>
      <c r="G81">
        <v>22.27</v>
      </c>
      <c r="H81">
        <v>122.32</v>
      </c>
      <c r="I81">
        <v>28.914000000000001</v>
      </c>
      <c r="J81">
        <v>37.384</v>
      </c>
      <c r="K81">
        <v>268.77999999999997</v>
      </c>
      <c r="L81">
        <v>10.932</v>
      </c>
      <c r="M81" s="17">
        <v>1.4912999999999999E-5</v>
      </c>
      <c r="N81">
        <v>1.6621E-2</v>
      </c>
      <c r="O81" s="18" t="s">
        <v>40</v>
      </c>
    </row>
    <row r="82" spans="2:15" x14ac:dyDescent="0.3">
      <c r="B82" s="16">
        <v>26</v>
      </c>
      <c r="C82">
        <v>8.1059999999999993E-2</v>
      </c>
      <c r="D82">
        <v>1.44</v>
      </c>
      <c r="E82">
        <v>0.69443999999999995</v>
      </c>
      <c r="F82">
        <v>19.829999999999998</v>
      </c>
      <c r="G82">
        <v>22.308</v>
      </c>
      <c r="H82">
        <v>122.45</v>
      </c>
      <c r="I82">
        <v>28.957999999999998</v>
      </c>
      <c r="J82">
        <v>37.427</v>
      </c>
      <c r="K82">
        <v>269.19</v>
      </c>
      <c r="L82">
        <v>10.837999999999999</v>
      </c>
      <c r="M82" s="17">
        <v>1.4961E-5</v>
      </c>
      <c r="N82">
        <v>1.6698000000000001E-2</v>
      </c>
      <c r="O82" s="18" t="s">
        <v>40</v>
      </c>
    </row>
    <row r="83" spans="2:15" x14ac:dyDescent="0.3">
      <c r="B83" s="16">
        <v>27</v>
      </c>
      <c r="C83">
        <v>8.1059999999999993E-2</v>
      </c>
      <c r="D83">
        <v>1.4352</v>
      </c>
      <c r="E83">
        <v>0.69679000000000002</v>
      </c>
      <c r="F83">
        <v>19.859000000000002</v>
      </c>
      <c r="G83">
        <v>22.344999999999999</v>
      </c>
      <c r="H83">
        <v>122.57</v>
      </c>
      <c r="I83">
        <v>29.003</v>
      </c>
      <c r="J83">
        <v>37.47</v>
      </c>
      <c r="K83">
        <v>269.60000000000002</v>
      </c>
      <c r="L83">
        <v>10.747</v>
      </c>
      <c r="M83" s="17">
        <v>1.5007999999999999E-5</v>
      </c>
      <c r="N83">
        <v>1.6775000000000002E-2</v>
      </c>
      <c r="O83" s="18" t="s">
        <v>40</v>
      </c>
    </row>
    <row r="84" spans="2:15" x14ac:dyDescent="0.3">
      <c r="B84" s="16">
        <v>28</v>
      </c>
      <c r="C84">
        <v>8.1059999999999993E-2</v>
      </c>
      <c r="D84">
        <v>1.4302999999999999</v>
      </c>
      <c r="E84">
        <v>0.69913999999999998</v>
      </c>
      <c r="F84">
        <v>19.888000000000002</v>
      </c>
      <c r="G84">
        <v>22.382999999999999</v>
      </c>
      <c r="H84">
        <v>122.7</v>
      </c>
      <c r="I84">
        <v>29.047000000000001</v>
      </c>
      <c r="J84">
        <v>37.512999999999998</v>
      </c>
      <c r="K84">
        <v>270</v>
      </c>
      <c r="L84">
        <v>10.656000000000001</v>
      </c>
      <c r="M84" s="17">
        <v>1.5056E-5</v>
      </c>
      <c r="N84">
        <v>1.6851999999999999E-2</v>
      </c>
      <c r="O84" s="18" t="s">
        <v>40</v>
      </c>
    </row>
    <row r="85" spans="2:15" x14ac:dyDescent="0.3">
      <c r="B85" s="16">
        <v>29</v>
      </c>
      <c r="C85">
        <v>8.1059999999999993E-2</v>
      </c>
      <c r="D85">
        <v>1.4255</v>
      </c>
      <c r="E85">
        <v>0.70148999999999995</v>
      </c>
      <c r="F85">
        <v>19.917999999999999</v>
      </c>
      <c r="G85">
        <v>22.42</v>
      </c>
      <c r="H85">
        <v>122.82</v>
      </c>
      <c r="I85">
        <v>29.091999999999999</v>
      </c>
      <c r="J85">
        <v>37.555999999999997</v>
      </c>
      <c r="K85">
        <v>270.41000000000003</v>
      </c>
      <c r="L85">
        <v>10.566000000000001</v>
      </c>
      <c r="M85" s="17">
        <v>1.5104E-5</v>
      </c>
      <c r="N85">
        <v>1.6929E-2</v>
      </c>
      <c r="O85" s="18" t="s">
        <v>40</v>
      </c>
    </row>
    <row r="86" spans="2:15" ht="15" thickBot="1" x14ac:dyDescent="0.35">
      <c r="B86" s="19">
        <v>30</v>
      </c>
      <c r="C86" s="20">
        <v>8.1059999999999993E-2</v>
      </c>
      <c r="D86" s="20">
        <v>1.4208000000000001</v>
      </c>
      <c r="E86" s="20">
        <v>0.70384999999999998</v>
      </c>
      <c r="F86" s="20">
        <v>19.946999999999999</v>
      </c>
      <c r="G86" s="20">
        <v>22.457999999999998</v>
      </c>
      <c r="H86" s="20">
        <v>122.94</v>
      </c>
      <c r="I86" s="20">
        <v>29.135999999999999</v>
      </c>
      <c r="J86" s="20">
        <v>37.597999999999999</v>
      </c>
      <c r="K86" s="20">
        <v>270.82</v>
      </c>
      <c r="L86" s="20">
        <v>10.478</v>
      </c>
      <c r="M86" s="21">
        <v>1.5152E-5</v>
      </c>
      <c r="N86" s="20">
        <v>1.7004999999999999E-2</v>
      </c>
      <c r="O86" s="22" t="s">
        <v>40</v>
      </c>
    </row>
    <row r="105" spans="2:18" ht="15" thickBot="1" x14ac:dyDescent="0.35"/>
    <row r="106" spans="2:18" x14ac:dyDescent="0.3">
      <c r="B106" s="66" t="s">
        <v>78</v>
      </c>
      <c r="C106" s="67"/>
      <c r="D106" s="67"/>
      <c r="E106" s="68"/>
    </row>
    <row r="107" spans="2:18" ht="15" thickBot="1" x14ac:dyDescent="0.35">
      <c r="B107" s="69"/>
      <c r="C107" s="70"/>
      <c r="D107" s="70"/>
      <c r="E107" s="71"/>
    </row>
    <row r="108" spans="2:18" ht="15" thickBot="1" x14ac:dyDescent="0.35"/>
    <row r="109" spans="2:18" x14ac:dyDescent="0.3">
      <c r="B109" s="13" t="s">
        <v>26</v>
      </c>
      <c r="C109" s="14" t="s">
        <v>27</v>
      </c>
      <c r="D109" s="14" t="s">
        <v>28</v>
      </c>
      <c r="E109" s="14" t="s">
        <v>29</v>
      </c>
      <c r="F109" s="14" t="s">
        <v>30</v>
      </c>
      <c r="G109" s="14" t="s">
        <v>31</v>
      </c>
      <c r="H109" s="14" t="s">
        <v>32</v>
      </c>
      <c r="I109" s="14" t="s">
        <v>33</v>
      </c>
      <c r="J109" s="14" t="s">
        <v>34</v>
      </c>
      <c r="K109" s="14" t="s">
        <v>35</v>
      </c>
      <c r="L109" s="14" t="s">
        <v>36</v>
      </c>
      <c r="M109" s="14" t="s">
        <v>37</v>
      </c>
      <c r="N109" s="14" t="s">
        <v>38</v>
      </c>
      <c r="O109" s="15" t="s">
        <v>39</v>
      </c>
      <c r="Q109" s="13" t="s">
        <v>51</v>
      </c>
      <c r="R109" s="15" t="s">
        <v>84</v>
      </c>
    </row>
    <row r="110" spans="2:18" x14ac:dyDescent="0.3">
      <c r="B110" s="16">
        <v>20</v>
      </c>
      <c r="C110">
        <v>8.1059999999999993E-2</v>
      </c>
      <c r="D110">
        <v>0.93181999999999998</v>
      </c>
      <c r="E110">
        <v>1.0731999999999999</v>
      </c>
      <c r="F110">
        <v>6.0822000000000003</v>
      </c>
      <c r="G110">
        <v>8.5190999999999999</v>
      </c>
      <c r="H110">
        <v>192.85</v>
      </c>
      <c r="I110">
        <v>20.815000000000001</v>
      </c>
      <c r="J110">
        <v>29.161999999999999</v>
      </c>
      <c r="K110">
        <v>349.08</v>
      </c>
      <c r="L110">
        <v>2.2305000000000001</v>
      </c>
      <c r="M110" s="17">
        <v>1.7569999999999999E-5</v>
      </c>
      <c r="N110">
        <v>2.5465999999999999E-2</v>
      </c>
      <c r="O110" s="18" t="s">
        <v>40</v>
      </c>
      <c r="Q110" s="16" t="s">
        <v>52</v>
      </c>
      <c r="R110" s="18" t="s">
        <v>85</v>
      </c>
    </row>
    <row r="111" spans="2:18" x14ac:dyDescent="0.3">
      <c r="B111" s="16">
        <v>21</v>
      </c>
      <c r="C111">
        <v>8.1059999999999993E-2</v>
      </c>
      <c r="D111">
        <v>0.92864000000000002</v>
      </c>
      <c r="E111">
        <v>1.0768</v>
      </c>
      <c r="F111">
        <v>6.1029999999999998</v>
      </c>
      <c r="G111">
        <v>8.5482999999999993</v>
      </c>
      <c r="H111">
        <v>192.95</v>
      </c>
      <c r="I111">
        <v>20.815000000000001</v>
      </c>
      <c r="J111">
        <v>29.161999999999999</v>
      </c>
      <c r="K111">
        <v>349.67</v>
      </c>
      <c r="L111">
        <v>2.2141000000000002</v>
      </c>
      <c r="M111" s="17">
        <v>1.7617000000000001E-5</v>
      </c>
      <c r="N111">
        <v>2.5538999999999999E-2</v>
      </c>
      <c r="O111" s="18" t="s">
        <v>40</v>
      </c>
      <c r="Q111" s="16" t="s">
        <v>53</v>
      </c>
      <c r="R111" s="18" t="s">
        <v>86</v>
      </c>
    </row>
    <row r="112" spans="2:18" x14ac:dyDescent="0.3">
      <c r="B112" s="16">
        <v>22</v>
      </c>
      <c r="C112">
        <v>8.1059999999999993E-2</v>
      </c>
      <c r="D112">
        <v>0.92549000000000003</v>
      </c>
      <c r="E112">
        <v>1.0805</v>
      </c>
      <c r="F112">
        <v>6.1238000000000001</v>
      </c>
      <c r="G112">
        <v>8.5774000000000008</v>
      </c>
      <c r="H112">
        <v>193.04</v>
      </c>
      <c r="I112">
        <v>20.815000000000001</v>
      </c>
      <c r="J112">
        <v>29.161999999999999</v>
      </c>
      <c r="K112">
        <v>350.26</v>
      </c>
      <c r="L112">
        <v>2.1979000000000002</v>
      </c>
      <c r="M112" s="17">
        <v>1.7663E-5</v>
      </c>
      <c r="N112">
        <v>2.5610999999999998E-2</v>
      </c>
      <c r="O112" s="18" t="s">
        <v>40</v>
      </c>
      <c r="Q112" s="16" t="s">
        <v>46</v>
      </c>
      <c r="R112" s="18">
        <v>3.7199999999999997E-2</v>
      </c>
    </row>
    <row r="113" spans="2:18" x14ac:dyDescent="0.3">
      <c r="B113" s="16">
        <v>23</v>
      </c>
      <c r="C113">
        <v>8.1059999999999993E-2</v>
      </c>
      <c r="D113">
        <v>0.92235999999999996</v>
      </c>
      <c r="E113">
        <v>1.0842000000000001</v>
      </c>
      <c r="F113">
        <v>6.1447000000000003</v>
      </c>
      <c r="G113">
        <v>8.6066000000000003</v>
      </c>
      <c r="H113">
        <v>193.14</v>
      </c>
      <c r="I113">
        <v>20.815999999999999</v>
      </c>
      <c r="J113">
        <v>29.161999999999999</v>
      </c>
      <c r="K113">
        <v>350.86</v>
      </c>
      <c r="L113">
        <v>2.1818</v>
      </c>
      <c r="M113" s="17">
        <v>1.7710000000000002E-5</v>
      </c>
      <c r="N113">
        <v>2.5683999999999998E-2</v>
      </c>
      <c r="O113" s="18" t="s">
        <v>40</v>
      </c>
      <c r="Q113" s="16" t="s">
        <v>47</v>
      </c>
      <c r="R113" s="18" t="s">
        <v>87</v>
      </c>
    </row>
    <row r="114" spans="2:18" ht="15" thickBot="1" x14ac:dyDescent="0.35">
      <c r="B114" s="16">
        <v>24</v>
      </c>
      <c r="C114">
        <v>8.1059999999999993E-2</v>
      </c>
      <c r="D114">
        <v>0.91925000000000001</v>
      </c>
      <c r="E114">
        <v>1.0878000000000001</v>
      </c>
      <c r="F114">
        <v>6.1654999999999998</v>
      </c>
      <c r="G114">
        <v>8.6357999999999997</v>
      </c>
      <c r="H114">
        <v>193.24</v>
      </c>
      <c r="I114">
        <v>20.815999999999999</v>
      </c>
      <c r="J114">
        <v>29.161999999999999</v>
      </c>
      <c r="K114">
        <v>351.45</v>
      </c>
      <c r="L114">
        <v>2.1657999999999999</v>
      </c>
      <c r="M114" s="17">
        <v>1.7756000000000001E-5</v>
      </c>
      <c r="N114">
        <v>2.5756000000000001E-2</v>
      </c>
      <c r="O114" s="18" t="s">
        <v>40</v>
      </c>
      <c r="Q114" s="19" t="s">
        <v>49</v>
      </c>
      <c r="R114" s="22" t="s">
        <v>50</v>
      </c>
    </row>
    <row r="115" spans="2:18" x14ac:dyDescent="0.3">
      <c r="B115" s="16">
        <v>25</v>
      </c>
      <c r="C115">
        <v>8.1059999999999993E-2</v>
      </c>
      <c r="D115">
        <v>0.91615999999999997</v>
      </c>
      <c r="E115">
        <v>1.0914999999999999</v>
      </c>
      <c r="F115">
        <v>6.1863000000000001</v>
      </c>
      <c r="G115">
        <v>8.6648999999999994</v>
      </c>
      <c r="H115">
        <v>193.34</v>
      </c>
      <c r="I115">
        <v>20.817</v>
      </c>
      <c r="J115">
        <v>29.163</v>
      </c>
      <c r="K115">
        <v>352.04</v>
      </c>
      <c r="L115">
        <v>2.15</v>
      </c>
      <c r="M115" s="17">
        <v>1.7802E-5</v>
      </c>
      <c r="N115">
        <v>2.5828E-2</v>
      </c>
      <c r="O115" s="18" t="s">
        <v>40</v>
      </c>
    </row>
    <row r="116" spans="2:18" x14ac:dyDescent="0.3">
      <c r="B116" s="16">
        <v>26</v>
      </c>
      <c r="C116">
        <v>8.1059999999999993E-2</v>
      </c>
      <c r="D116">
        <v>0.91308999999999996</v>
      </c>
      <c r="E116">
        <v>1.0952</v>
      </c>
      <c r="F116">
        <v>6.2072000000000003</v>
      </c>
      <c r="G116">
        <v>8.6941000000000006</v>
      </c>
      <c r="H116">
        <v>193.44</v>
      </c>
      <c r="I116">
        <v>20.817</v>
      </c>
      <c r="J116">
        <v>29.163</v>
      </c>
      <c r="K116">
        <v>352.63</v>
      </c>
      <c r="L116">
        <v>2.1343000000000001</v>
      </c>
      <c r="M116" s="17">
        <v>1.7847999999999999E-5</v>
      </c>
      <c r="N116">
        <v>2.5901E-2</v>
      </c>
      <c r="O116" s="18" t="s">
        <v>40</v>
      </c>
    </row>
    <row r="117" spans="2:18" x14ac:dyDescent="0.3">
      <c r="B117" s="16">
        <v>27</v>
      </c>
      <c r="C117">
        <v>8.1059999999999993E-2</v>
      </c>
      <c r="D117">
        <v>0.91003999999999996</v>
      </c>
      <c r="E117">
        <v>1.0988</v>
      </c>
      <c r="F117">
        <v>6.2279999999999998</v>
      </c>
      <c r="G117">
        <v>8.7232000000000003</v>
      </c>
      <c r="H117">
        <v>193.53</v>
      </c>
      <c r="I117">
        <v>20.817</v>
      </c>
      <c r="J117">
        <v>29.163</v>
      </c>
      <c r="K117">
        <v>353.22</v>
      </c>
      <c r="L117">
        <v>2.1187</v>
      </c>
      <c r="M117" s="17">
        <v>1.7893999999999998E-5</v>
      </c>
      <c r="N117">
        <v>2.5973E-2</v>
      </c>
      <c r="O117" s="18" t="s">
        <v>40</v>
      </c>
    </row>
    <row r="118" spans="2:18" x14ac:dyDescent="0.3">
      <c r="B118" s="16">
        <v>28</v>
      </c>
      <c r="C118">
        <v>8.1059999999999993E-2</v>
      </c>
      <c r="D118">
        <v>0.90700999999999998</v>
      </c>
      <c r="E118">
        <v>1.1025</v>
      </c>
      <c r="F118">
        <v>6.2488000000000001</v>
      </c>
      <c r="G118">
        <v>8.7523999999999997</v>
      </c>
      <c r="H118">
        <v>193.63</v>
      </c>
      <c r="I118">
        <v>20.818000000000001</v>
      </c>
      <c r="J118">
        <v>29.163</v>
      </c>
      <c r="K118">
        <v>353.81</v>
      </c>
      <c r="L118">
        <v>2.1032999999999999</v>
      </c>
      <c r="M118" s="17">
        <v>1.7940000000000001E-5</v>
      </c>
      <c r="N118">
        <v>2.6044999999999999E-2</v>
      </c>
      <c r="O118" s="18" t="s">
        <v>40</v>
      </c>
    </row>
    <row r="119" spans="2:18" x14ac:dyDescent="0.3">
      <c r="B119" s="16">
        <v>29</v>
      </c>
      <c r="C119">
        <v>8.1059999999999993E-2</v>
      </c>
      <c r="D119">
        <v>0.90400999999999998</v>
      </c>
      <c r="E119">
        <v>1.1062000000000001</v>
      </c>
      <c r="F119">
        <v>6.2697000000000003</v>
      </c>
      <c r="G119">
        <v>8.7815999999999992</v>
      </c>
      <c r="H119">
        <v>193.73</v>
      </c>
      <c r="I119">
        <v>20.818000000000001</v>
      </c>
      <c r="J119">
        <v>29.163</v>
      </c>
      <c r="K119">
        <v>354.39</v>
      </c>
      <c r="L119">
        <v>2.0878999999999999</v>
      </c>
      <c r="M119" s="17">
        <v>1.7986E-5</v>
      </c>
      <c r="N119">
        <v>2.6117000000000001E-2</v>
      </c>
      <c r="O119" s="18" t="s">
        <v>40</v>
      </c>
    </row>
    <row r="120" spans="2:18" ht="15" thickBot="1" x14ac:dyDescent="0.35">
      <c r="B120" s="19">
        <v>30</v>
      </c>
      <c r="C120" s="20">
        <v>8.1059999999999993E-2</v>
      </c>
      <c r="D120" s="20">
        <v>0.90102000000000004</v>
      </c>
      <c r="E120" s="20">
        <v>1.1099000000000001</v>
      </c>
      <c r="F120" s="20">
        <v>6.2904999999999998</v>
      </c>
      <c r="G120" s="20">
        <v>8.8107000000000006</v>
      </c>
      <c r="H120" s="20">
        <v>193.82</v>
      </c>
      <c r="I120" s="20">
        <v>20.818999999999999</v>
      </c>
      <c r="J120" s="20">
        <v>29.164000000000001</v>
      </c>
      <c r="K120" s="20">
        <v>354.98</v>
      </c>
      <c r="L120" s="20">
        <v>2.0727000000000002</v>
      </c>
      <c r="M120" s="21">
        <v>1.8031999999999999E-5</v>
      </c>
      <c r="N120" s="20">
        <v>2.6189E-2</v>
      </c>
      <c r="O120" s="22" t="s">
        <v>40</v>
      </c>
    </row>
    <row r="139" spans="2:18" ht="15" thickBot="1" x14ac:dyDescent="0.35"/>
    <row r="140" spans="2:18" x14ac:dyDescent="0.3">
      <c r="B140" s="66" t="s">
        <v>79</v>
      </c>
      <c r="C140" s="67"/>
      <c r="D140" s="67"/>
      <c r="E140" s="68"/>
    </row>
    <row r="141" spans="2:18" ht="15" thickBot="1" x14ac:dyDescent="0.35">
      <c r="B141" s="69"/>
      <c r="C141" s="70"/>
      <c r="D141" s="70"/>
      <c r="E141" s="71"/>
    </row>
    <row r="142" spans="2:18" ht="15" thickBot="1" x14ac:dyDescent="0.35"/>
    <row r="143" spans="2:18" x14ac:dyDescent="0.3">
      <c r="B143" s="13" t="s">
        <v>26</v>
      </c>
      <c r="C143" s="14" t="s">
        <v>27</v>
      </c>
      <c r="D143" s="14" t="s">
        <v>28</v>
      </c>
      <c r="E143" s="14" t="s">
        <v>29</v>
      </c>
      <c r="F143" s="14" t="s">
        <v>30</v>
      </c>
      <c r="G143" s="14" t="s">
        <v>31</v>
      </c>
      <c r="H143" s="14" t="s">
        <v>32</v>
      </c>
      <c r="I143" s="14" t="s">
        <v>33</v>
      </c>
      <c r="J143" s="14" t="s">
        <v>34</v>
      </c>
      <c r="K143" s="14" t="s">
        <v>35</v>
      </c>
      <c r="L143" s="14" t="s">
        <v>36</v>
      </c>
      <c r="M143" s="14" t="s">
        <v>37</v>
      </c>
      <c r="N143" s="14" t="s">
        <v>38</v>
      </c>
      <c r="O143" s="15" t="s">
        <v>39</v>
      </c>
      <c r="Q143" s="13" t="s">
        <v>51</v>
      </c>
      <c r="R143" s="15" t="s">
        <v>80</v>
      </c>
    </row>
    <row r="144" spans="2:18" x14ac:dyDescent="0.3">
      <c r="B144" s="16">
        <v>20</v>
      </c>
      <c r="C144">
        <v>8.1059999999999993E-2</v>
      </c>
      <c r="D144">
        <v>1.0648</v>
      </c>
      <c r="E144">
        <v>0.93915000000000004</v>
      </c>
      <c r="F144">
        <v>6.0906000000000002</v>
      </c>
      <c r="G144">
        <v>8.5266000000000002</v>
      </c>
      <c r="H144">
        <v>206.38</v>
      </c>
      <c r="I144">
        <v>21.045000000000002</v>
      </c>
      <c r="J144">
        <v>29.395</v>
      </c>
      <c r="K144">
        <v>326</v>
      </c>
      <c r="L144">
        <v>2.7757000000000001</v>
      </c>
      <c r="M144" s="17">
        <v>2.0268E-5</v>
      </c>
      <c r="N144">
        <v>2.5937000000000002E-2</v>
      </c>
      <c r="O144" s="18" t="s">
        <v>40</v>
      </c>
      <c r="Q144" s="16" t="s">
        <v>52</v>
      </c>
      <c r="R144" s="18" t="s">
        <v>81</v>
      </c>
    </row>
    <row r="145" spans="2:18" x14ac:dyDescent="0.3">
      <c r="B145" s="16">
        <v>21</v>
      </c>
      <c r="C145">
        <v>8.1059999999999993E-2</v>
      </c>
      <c r="D145">
        <v>1.0611999999999999</v>
      </c>
      <c r="E145">
        <v>0.94235999999999998</v>
      </c>
      <c r="F145">
        <v>6.1116999999999999</v>
      </c>
      <c r="G145">
        <v>8.5559999999999992</v>
      </c>
      <c r="H145">
        <v>206.48</v>
      </c>
      <c r="I145">
        <v>21.048999999999999</v>
      </c>
      <c r="J145">
        <v>29.399000000000001</v>
      </c>
      <c r="K145">
        <v>326.54000000000002</v>
      </c>
      <c r="L145">
        <v>2.7574999999999998</v>
      </c>
      <c r="M145" s="17">
        <v>2.0324000000000001E-5</v>
      </c>
      <c r="N145">
        <v>2.6016000000000001E-2</v>
      </c>
      <c r="O145" s="18" t="s">
        <v>40</v>
      </c>
      <c r="Q145" s="16" t="s">
        <v>53</v>
      </c>
      <c r="R145" s="18" t="s">
        <v>82</v>
      </c>
    </row>
    <row r="146" spans="2:18" x14ac:dyDescent="0.3">
      <c r="B146" s="16">
        <v>22</v>
      </c>
      <c r="C146">
        <v>8.1059999999999993E-2</v>
      </c>
      <c r="D146">
        <v>1.0576000000000001</v>
      </c>
      <c r="E146">
        <v>0.94557000000000002</v>
      </c>
      <c r="F146">
        <v>6.1326999999999998</v>
      </c>
      <c r="G146">
        <v>8.5853999999999999</v>
      </c>
      <c r="H146">
        <v>206.58</v>
      </c>
      <c r="I146">
        <v>21.053999999999998</v>
      </c>
      <c r="J146">
        <v>29.402999999999999</v>
      </c>
      <c r="K146">
        <v>327.08999999999997</v>
      </c>
      <c r="L146">
        <v>2.7395</v>
      </c>
      <c r="M146" s="17">
        <v>2.0380000000000001E-5</v>
      </c>
      <c r="N146">
        <v>2.6095E-2</v>
      </c>
      <c r="O146" s="18" t="s">
        <v>40</v>
      </c>
      <c r="Q146" s="16" t="s">
        <v>46</v>
      </c>
      <c r="R146" s="18">
        <v>2.2200000000000001E-2</v>
      </c>
    </row>
    <row r="147" spans="2:18" x14ac:dyDescent="0.3">
      <c r="B147" s="16">
        <v>23</v>
      </c>
      <c r="C147">
        <v>8.1059999999999993E-2</v>
      </c>
      <c r="D147">
        <v>1.054</v>
      </c>
      <c r="E147">
        <v>0.94877999999999996</v>
      </c>
      <c r="F147">
        <v>6.1538000000000004</v>
      </c>
      <c r="G147">
        <v>8.6148000000000007</v>
      </c>
      <c r="H147">
        <v>206.68</v>
      </c>
      <c r="I147">
        <v>21.059000000000001</v>
      </c>
      <c r="J147">
        <v>29.408000000000001</v>
      </c>
      <c r="K147">
        <v>327.63</v>
      </c>
      <c r="L147">
        <v>2.7216</v>
      </c>
      <c r="M147" s="17">
        <v>2.0435E-5</v>
      </c>
      <c r="N147">
        <v>2.6173999999999999E-2</v>
      </c>
      <c r="O147" s="18" t="s">
        <v>40</v>
      </c>
      <c r="Q147" s="16" t="s">
        <v>47</v>
      </c>
      <c r="R147" s="18" t="s">
        <v>83</v>
      </c>
    </row>
    <row r="148" spans="2:18" ht="15" thickBot="1" x14ac:dyDescent="0.35">
      <c r="B148" s="16">
        <v>24</v>
      </c>
      <c r="C148">
        <v>8.1059999999999993E-2</v>
      </c>
      <c r="D148">
        <v>1.0504</v>
      </c>
      <c r="E148">
        <v>0.95199</v>
      </c>
      <c r="F148">
        <v>6.1749000000000001</v>
      </c>
      <c r="G148">
        <v>8.6441999999999997</v>
      </c>
      <c r="H148">
        <v>206.78</v>
      </c>
      <c r="I148">
        <v>21.062999999999999</v>
      </c>
      <c r="J148">
        <v>29.411999999999999</v>
      </c>
      <c r="K148">
        <v>328.18</v>
      </c>
      <c r="L148">
        <v>2.7038000000000002</v>
      </c>
      <c r="M148" s="17">
        <v>2.0489999999999999E-5</v>
      </c>
      <c r="N148">
        <v>2.6252000000000001E-2</v>
      </c>
      <c r="O148" s="18" t="s">
        <v>40</v>
      </c>
      <c r="Q148" s="19" t="s">
        <v>49</v>
      </c>
      <c r="R148" s="22" t="s">
        <v>50</v>
      </c>
    </row>
    <row r="149" spans="2:18" x14ac:dyDescent="0.3">
      <c r="B149" s="16">
        <v>25</v>
      </c>
      <c r="C149">
        <v>8.1059999999999993E-2</v>
      </c>
      <c r="D149">
        <v>1.0468999999999999</v>
      </c>
      <c r="E149">
        <v>0.95521</v>
      </c>
      <c r="F149">
        <v>6.1959999999999997</v>
      </c>
      <c r="G149">
        <v>8.6736000000000004</v>
      </c>
      <c r="H149">
        <v>206.88</v>
      </c>
      <c r="I149">
        <v>21.068000000000001</v>
      </c>
      <c r="J149">
        <v>29.417000000000002</v>
      </c>
      <c r="K149">
        <v>328.72</v>
      </c>
      <c r="L149">
        <v>2.6861999999999999</v>
      </c>
      <c r="M149" s="17">
        <v>2.0545999999999999E-5</v>
      </c>
      <c r="N149">
        <v>2.6331E-2</v>
      </c>
      <c r="O149" s="18" t="s">
        <v>40</v>
      </c>
    </row>
    <row r="150" spans="2:18" x14ac:dyDescent="0.3">
      <c r="B150" s="16">
        <v>26</v>
      </c>
      <c r="C150">
        <v>8.1059999999999993E-2</v>
      </c>
      <c r="D150">
        <v>1.0434000000000001</v>
      </c>
      <c r="E150">
        <v>0.95842000000000005</v>
      </c>
      <c r="F150">
        <v>6.2169999999999996</v>
      </c>
      <c r="G150">
        <v>8.7029999999999994</v>
      </c>
      <c r="H150">
        <v>206.98</v>
      </c>
      <c r="I150">
        <v>21.073</v>
      </c>
      <c r="J150">
        <v>29.420999999999999</v>
      </c>
      <c r="K150">
        <v>329.26</v>
      </c>
      <c r="L150">
        <v>2.6686999999999999</v>
      </c>
      <c r="M150" s="17">
        <v>2.0601000000000001E-5</v>
      </c>
      <c r="N150">
        <v>2.6409999999999999E-2</v>
      </c>
      <c r="O150" s="18" t="s">
        <v>40</v>
      </c>
    </row>
    <row r="151" spans="2:18" x14ac:dyDescent="0.3">
      <c r="B151" s="16">
        <v>27</v>
      </c>
      <c r="C151">
        <v>8.1059999999999993E-2</v>
      </c>
      <c r="D151">
        <v>1.0399</v>
      </c>
      <c r="E151">
        <v>0.96162999999999998</v>
      </c>
      <c r="F151">
        <v>6.2381000000000002</v>
      </c>
      <c r="G151">
        <v>8.7324000000000002</v>
      </c>
      <c r="H151">
        <v>207.08</v>
      </c>
      <c r="I151">
        <v>21.077999999999999</v>
      </c>
      <c r="J151">
        <v>29.425999999999998</v>
      </c>
      <c r="K151">
        <v>329.8</v>
      </c>
      <c r="L151">
        <v>2.6514000000000002</v>
      </c>
      <c r="M151" s="17">
        <v>2.0656E-5</v>
      </c>
      <c r="N151">
        <v>2.6488999999999999E-2</v>
      </c>
      <c r="O151" s="18" t="s">
        <v>40</v>
      </c>
    </row>
    <row r="152" spans="2:18" x14ac:dyDescent="0.3">
      <c r="B152" s="16">
        <v>28</v>
      </c>
      <c r="C152">
        <v>8.1059999999999993E-2</v>
      </c>
      <c r="D152">
        <v>1.0364</v>
      </c>
      <c r="E152">
        <v>0.96484000000000003</v>
      </c>
      <c r="F152">
        <v>6.2591999999999999</v>
      </c>
      <c r="G152">
        <v>8.7619000000000007</v>
      </c>
      <c r="H152">
        <v>207.18</v>
      </c>
      <c r="I152">
        <v>21.082999999999998</v>
      </c>
      <c r="J152">
        <v>29.431000000000001</v>
      </c>
      <c r="K152">
        <v>330.34</v>
      </c>
      <c r="L152">
        <v>2.6341999999999999</v>
      </c>
      <c r="M152" s="17">
        <v>2.0710999999999999E-5</v>
      </c>
      <c r="N152">
        <v>2.6567E-2</v>
      </c>
      <c r="O152" s="18" t="s">
        <v>40</v>
      </c>
    </row>
    <row r="153" spans="2:18" x14ac:dyDescent="0.3">
      <c r="B153" s="16">
        <v>29</v>
      </c>
      <c r="C153">
        <v>8.1059999999999993E-2</v>
      </c>
      <c r="D153">
        <v>1.0329999999999999</v>
      </c>
      <c r="E153">
        <v>0.96804999999999997</v>
      </c>
      <c r="F153">
        <v>6.2803000000000004</v>
      </c>
      <c r="G153">
        <v>8.7912999999999997</v>
      </c>
      <c r="H153">
        <v>207.27</v>
      </c>
      <c r="I153">
        <v>21.088000000000001</v>
      </c>
      <c r="J153">
        <v>29.434999999999999</v>
      </c>
      <c r="K153">
        <v>330.88</v>
      </c>
      <c r="L153">
        <v>2.6171000000000002</v>
      </c>
      <c r="M153" s="17">
        <v>2.0767E-5</v>
      </c>
      <c r="N153">
        <v>2.6646E-2</v>
      </c>
      <c r="O153" s="18" t="s">
        <v>40</v>
      </c>
    </row>
    <row r="154" spans="2:18" ht="15" thickBot="1" x14ac:dyDescent="0.35">
      <c r="B154" s="19">
        <v>30</v>
      </c>
      <c r="C154" s="20">
        <v>8.1059999999999993E-2</v>
      </c>
      <c r="D154" s="20">
        <v>1.0296000000000001</v>
      </c>
      <c r="E154" s="20">
        <v>0.97126999999999997</v>
      </c>
      <c r="F154" s="20">
        <v>6.3014000000000001</v>
      </c>
      <c r="G154" s="20">
        <v>8.8207000000000004</v>
      </c>
      <c r="H154" s="20">
        <v>207.37</v>
      </c>
      <c r="I154" s="20">
        <v>21.093</v>
      </c>
      <c r="J154" s="20">
        <v>29.44</v>
      </c>
      <c r="K154" s="20">
        <v>331.42</v>
      </c>
      <c r="L154" s="20">
        <v>2.6002000000000001</v>
      </c>
      <c r="M154" s="21">
        <v>2.0822000000000002E-5</v>
      </c>
      <c r="N154" s="20">
        <v>2.6724000000000001E-2</v>
      </c>
      <c r="O154" s="22" t="s">
        <v>40</v>
      </c>
    </row>
    <row r="174" spans="2:9" ht="15" thickBot="1" x14ac:dyDescent="0.35"/>
    <row r="175" spans="2:9" x14ac:dyDescent="0.3">
      <c r="B175" s="66" t="s">
        <v>88</v>
      </c>
      <c r="C175" s="67"/>
      <c r="D175" s="67"/>
      <c r="E175" s="68"/>
      <c r="G175" t="s">
        <v>96</v>
      </c>
      <c r="H175">
        <v>8.2057000000000005E-2</v>
      </c>
      <c r="I175" t="s">
        <v>97</v>
      </c>
    </row>
    <row r="176" spans="2:9" ht="15" thickBot="1" x14ac:dyDescent="0.35">
      <c r="B176" s="69"/>
      <c r="C176" s="70"/>
      <c r="D176" s="70"/>
      <c r="E176" s="71"/>
    </row>
    <row r="178" spans="2:5" ht="15" thickBot="1" x14ac:dyDescent="0.35"/>
    <row r="179" spans="2:5" x14ac:dyDescent="0.3">
      <c r="B179" s="13" t="s">
        <v>26</v>
      </c>
      <c r="C179" s="14" t="s">
        <v>98</v>
      </c>
      <c r="D179" t="s">
        <v>99</v>
      </c>
    </row>
    <row r="180" spans="2:5" x14ac:dyDescent="0.3">
      <c r="B180" s="16">
        <v>20</v>
      </c>
      <c r="C180">
        <v>0.8</v>
      </c>
      <c r="D180">
        <v>28.97</v>
      </c>
      <c r="E180" s="17"/>
    </row>
    <row r="181" spans="2:5" x14ac:dyDescent="0.3">
      <c r="B181" s="16">
        <v>21</v>
      </c>
      <c r="C181">
        <v>0.8</v>
      </c>
    </row>
    <row r="182" spans="2:5" x14ac:dyDescent="0.3">
      <c r="B182" s="16">
        <v>22</v>
      </c>
      <c r="C182">
        <v>0.8</v>
      </c>
    </row>
    <row r="183" spans="2:5" x14ac:dyDescent="0.3">
      <c r="B183" s="16">
        <v>23</v>
      </c>
      <c r="C183">
        <v>0.8</v>
      </c>
    </row>
    <row r="184" spans="2:5" x14ac:dyDescent="0.3">
      <c r="B184" s="16">
        <v>24</v>
      </c>
      <c r="C184">
        <v>0.8</v>
      </c>
    </row>
    <row r="185" spans="2:5" x14ac:dyDescent="0.3">
      <c r="B185" s="16">
        <v>25</v>
      </c>
      <c r="C185">
        <v>0.8</v>
      </c>
    </row>
    <row r="186" spans="2:5" x14ac:dyDescent="0.3">
      <c r="B186" s="16">
        <v>26</v>
      </c>
      <c r="C186">
        <v>0.8</v>
      </c>
    </row>
    <row r="187" spans="2:5" x14ac:dyDescent="0.3">
      <c r="B187" s="16">
        <v>27</v>
      </c>
      <c r="C187">
        <v>0.8</v>
      </c>
    </row>
    <row r="188" spans="2:5" x14ac:dyDescent="0.3">
      <c r="B188" s="16">
        <v>28</v>
      </c>
      <c r="C188">
        <v>0.8</v>
      </c>
    </row>
    <row r="189" spans="2:5" x14ac:dyDescent="0.3">
      <c r="B189" s="16">
        <v>29</v>
      </c>
      <c r="C189">
        <v>0.8</v>
      </c>
    </row>
    <row r="190" spans="2:5" ht="15" thickBot="1" x14ac:dyDescent="0.35">
      <c r="B190" s="19">
        <v>30</v>
      </c>
      <c r="C190">
        <v>0.8</v>
      </c>
    </row>
  </sheetData>
  <mergeCells count="6">
    <mergeCell ref="B3:E4"/>
    <mergeCell ref="B72:E73"/>
    <mergeCell ref="B106:E107"/>
    <mergeCell ref="B140:E141"/>
    <mergeCell ref="B175:E176"/>
    <mergeCell ref="B41:E4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27516-186E-D34B-8E63-522571DC3F68}">
  <dimension ref="A1:G49"/>
  <sheetViews>
    <sheetView topLeftCell="A8" zoomScale="77" zoomScaleNormal="77" workbookViewId="0">
      <selection activeCell="K34" sqref="K34"/>
    </sheetView>
  </sheetViews>
  <sheetFormatPr defaultColWidth="11.5546875" defaultRowHeight="14.4" x14ac:dyDescent="0.3"/>
  <cols>
    <col min="1" max="1" width="21.6640625" bestFit="1" customWidth="1"/>
    <col min="3" max="3" width="26.33203125" customWidth="1"/>
    <col min="4" max="5" width="17" customWidth="1"/>
    <col min="6" max="6" width="19.109375" customWidth="1"/>
    <col min="7" max="7" width="22.33203125" customWidth="1"/>
  </cols>
  <sheetData>
    <row r="1" spans="1:7" x14ac:dyDescent="0.3">
      <c r="C1" s="72" t="s">
        <v>100</v>
      </c>
      <c r="D1" s="74"/>
      <c r="E1" s="73"/>
      <c r="F1" s="72" t="s">
        <v>101</v>
      </c>
      <c r="G1" s="73"/>
    </row>
    <row r="2" spans="1:7" x14ac:dyDescent="0.3">
      <c r="A2" s="38" t="s">
        <v>75</v>
      </c>
      <c r="B2" s="39" t="s">
        <v>76</v>
      </c>
      <c r="C2" s="39" t="s">
        <v>77</v>
      </c>
      <c r="D2" s="39" t="s">
        <v>104</v>
      </c>
      <c r="E2" s="39" t="s">
        <v>103</v>
      </c>
      <c r="F2" s="39" t="s">
        <v>105</v>
      </c>
      <c r="G2" s="39" t="s">
        <v>102</v>
      </c>
    </row>
    <row r="3" spans="1:7" x14ac:dyDescent="0.3">
      <c r="A3" s="76">
        <v>1</v>
      </c>
      <c r="B3" s="76">
        <v>6.1</v>
      </c>
      <c r="C3" s="40">
        <v>0.1</v>
      </c>
      <c r="D3" s="40">
        <f>C3/10000</f>
        <v>1.0000000000000001E-5</v>
      </c>
      <c r="E3" s="40">
        <f>D3/(1-D3)</f>
        <v>1.000010000100001E-5</v>
      </c>
      <c r="F3" s="40">
        <v>0.41699999999999998</v>
      </c>
      <c r="G3" s="40">
        <v>0.32800000000000001</v>
      </c>
    </row>
    <row r="4" spans="1:7" x14ac:dyDescent="0.3">
      <c r="A4" s="75"/>
      <c r="B4" s="75"/>
      <c r="C4" s="40">
        <v>0.316</v>
      </c>
      <c r="D4" s="40">
        <f t="shared" ref="D4:D48" si="0">C4/10000</f>
        <v>3.1600000000000002E-5</v>
      </c>
      <c r="E4" s="40">
        <f t="shared" ref="E4:E48" si="1">D4/(1-D4)</f>
        <v>3.1600998591555497E-5</v>
      </c>
      <c r="F4" s="40">
        <v>0.46</v>
      </c>
      <c r="G4" s="40">
        <v>0.39</v>
      </c>
    </row>
    <row r="5" spans="1:7" x14ac:dyDescent="0.3">
      <c r="A5" s="75"/>
      <c r="B5" s="75"/>
      <c r="C5" s="40">
        <v>1</v>
      </c>
      <c r="D5" s="40">
        <f t="shared" si="0"/>
        <v>1E-4</v>
      </c>
      <c r="E5" s="40">
        <f t="shared" si="1"/>
        <v>1.0001000100010001E-4</v>
      </c>
      <c r="F5" s="40">
        <v>0.51300000000000001</v>
      </c>
      <c r="G5" s="40">
        <v>0.45100000000000001</v>
      </c>
    </row>
    <row r="6" spans="1:7" x14ac:dyDescent="0.3">
      <c r="A6" s="75"/>
      <c r="B6" s="75"/>
      <c r="C6" s="40">
        <v>3.16</v>
      </c>
      <c r="D6" s="40">
        <f t="shared" si="0"/>
        <v>3.1600000000000004E-4</v>
      </c>
      <c r="E6" s="40">
        <f t="shared" si="1"/>
        <v>3.160998875644704E-4</v>
      </c>
      <c r="F6" s="40">
        <v>0.58099999999999996</v>
      </c>
      <c r="G6" s="40">
        <v>0.52100000000000002</v>
      </c>
    </row>
    <row r="7" spans="1:7" x14ac:dyDescent="0.3">
      <c r="A7" s="75"/>
      <c r="B7" s="75"/>
      <c r="C7" s="40">
        <v>10</v>
      </c>
      <c r="D7" s="40">
        <f t="shared" si="0"/>
        <v>1E-3</v>
      </c>
      <c r="E7" s="40">
        <f t="shared" si="1"/>
        <v>1.001001001001001E-3</v>
      </c>
      <c r="F7" s="40">
        <v>0.66200000000000003</v>
      </c>
      <c r="G7" s="40">
        <v>0.6</v>
      </c>
    </row>
    <row r="8" spans="1:7" x14ac:dyDescent="0.3">
      <c r="A8" s="75"/>
      <c r="B8" s="75"/>
      <c r="C8" s="40">
        <v>31.6</v>
      </c>
      <c r="D8" s="40">
        <f t="shared" si="0"/>
        <v>3.16E-3</v>
      </c>
      <c r="E8" s="40">
        <f t="shared" si="1"/>
        <v>3.1700172545242968E-3</v>
      </c>
      <c r="F8" s="40">
        <v>0.75700000000000001</v>
      </c>
      <c r="G8" s="40">
        <v>0.69299999999999995</v>
      </c>
    </row>
    <row r="9" spans="1:7" x14ac:dyDescent="0.3">
      <c r="A9" s="75"/>
      <c r="B9" s="75"/>
      <c r="C9" s="40">
        <v>100</v>
      </c>
      <c r="D9" s="40">
        <f t="shared" si="0"/>
        <v>0.01</v>
      </c>
      <c r="E9" s="40">
        <f t="shared" si="1"/>
        <v>1.0101010101010102E-2</v>
      </c>
      <c r="F9" s="40">
        <v>0.873</v>
      </c>
      <c r="G9" s="40">
        <v>0.81299999999999994</v>
      </c>
    </row>
    <row r="10" spans="1:7" x14ac:dyDescent="0.3">
      <c r="A10" s="75"/>
      <c r="B10" s="75"/>
      <c r="C10" s="40">
        <v>316</v>
      </c>
      <c r="D10" s="40">
        <f t="shared" si="0"/>
        <v>3.1600000000000003E-2</v>
      </c>
      <c r="E10" s="40">
        <f t="shared" si="1"/>
        <v>3.2631144155307726E-2</v>
      </c>
      <c r="F10" s="40">
        <v>1.02</v>
      </c>
      <c r="G10" s="40">
        <v>0.95299999999999996</v>
      </c>
    </row>
    <row r="11" spans="1:7" x14ac:dyDescent="0.3">
      <c r="A11" s="75"/>
      <c r="B11" s="75"/>
      <c r="C11" s="40">
        <v>1000</v>
      </c>
      <c r="D11" s="40">
        <f t="shared" si="0"/>
        <v>0.1</v>
      </c>
      <c r="E11" s="40">
        <f t="shared" si="1"/>
        <v>0.11111111111111112</v>
      </c>
      <c r="F11" s="40">
        <v>1.2470000000000001</v>
      </c>
      <c r="G11" s="40">
        <v>1.143</v>
      </c>
    </row>
    <row r="12" spans="1:7" x14ac:dyDescent="0.3">
      <c r="A12" s="75"/>
      <c r="B12" s="75"/>
      <c r="C12" s="40">
        <v>3160</v>
      </c>
      <c r="D12" s="40">
        <f t="shared" si="0"/>
        <v>0.316</v>
      </c>
      <c r="E12" s="40">
        <f t="shared" si="1"/>
        <v>0.46198830409356728</v>
      </c>
      <c r="F12" s="40">
        <v>1.69</v>
      </c>
      <c r="G12" s="40">
        <v>1.5169999999999999</v>
      </c>
    </row>
    <row r="13" spans="1:7" x14ac:dyDescent="0.3">
      <c r="A13" s="75"/>
      <c r="B13" s="75"/>
      <c r="C13" s="40"/>
      <c r="D13" s="40"/>
      <c r="E13" s="40"/>
      <c r="F13" s="40"/>
      <c r="G13" s="40"/>
    </row>
    <row r="14" spans="1:7" x14ac:dyDescent="0.3">
      <c r="A14" s="40"/>
      <c r="B14" s="40"/>
      <c r="C14" s="40"/>
      <c r="D14" s="40"/>
      <c r="E14" s="40"/>
      <c r="F14" s="40"/>
      <c r="G14" s="40"/>
    </row>
    <row r="15" spans="1:7" x14ac:dyDescent="0.3">
      <c r="A15" s="75">
        <v>2.5</v>
      </c>
      <c r="B15" s="77">
        <v>15.25</v>
      </c>
      <c r="C15" s="40">
        <v>0.1</v>
      </c>
      <c r="D15" s="40">
        <f t="shared" si="0"/>
        <v>1.0000000000000001E-5</v>
      </c>
      <c r="E15" s="40">
        <f t="shared" si="1"/>
        <v>1.000010000100001E-5</v>
      </c>
      <c r="F15" s="40">
        <v>0.41499999999999998</v>
      </c>
      <c r="G15" s="40">
        <v>0.32700000000000001</v>
      </c>
    </row>
    <row r="16" spans="1:7" x14ac:dyDescent="0.3">
      <c r="A16" s="75"/>
      <c r="B16" s="77"/>
      <c r="C16" s="40">
        <v>0.316</v>
      </c>
      <c r="D16" s="40">
        <f t="shared" si="0"/>
        <v>3.1600000000000002E-5</v>
      </c>
      <c r="E16" s="40">
        <f t="shared" si="1"/>
        <v>3.1600998591555497E-5</v>
      </c>
      <c r="F16" s="40">
        <v>0.45700000000000002</v>
      </c>
      <c r="G16" s="40">
        <v>0.38300000000000001</v>
      </c>
    </row>
    <row r="17" spans="1:7" x14ac:dyDescent="0.3">
      <c r="A17" s="75"/>
      <c r="B17" s="77"/>
      <c r="C17" s="40">
        <v>1</v>
      </c>
      <c r="D17" s="40">
        <f t="shared" si="0"/>
        <v>1E-4</v>
      </c>
      <c r="E17" s="40">
        <f t="shared" si="1"/>
        <v>1.0001000100010001E-4</v>
      </c>
      <c r="F17" s="40">
        <v>0.5</v>
      </c>
      <c r="G17" s="40">
        <v>0.437</v>
      </c>
    </row>
    <row r="18" spans="1:7" x14ac:dyDescent="0.3">
      <c r="A18" s="75"/>
      <c r="B18" s="77"/>
      <c r="C18" s="40">
        <v>3.16</v>
      </c>
      <c r="D18" s="40">
        <f t="shared" si="0"/>
        <v>3.1600000000000004E-4</v>
      </c>
      <c r="E18" s="40">
        <f t="shared" si="1"/>
        <v>3.160998875644704E-4</v>
      </c>
      <c r="F18" s="40">
        <v>0.54300000000000004</v>
      </c>
      <c r="G18" s="40">
        <v>0.48799999999999999</v>
      </c>
    </row>
    <row r="19" spans="1:7" x14ac:dyDescent="0.3">
      <c r="A19" s="75"/>
      <c r="B19" s="77"/>
      <c r="C19" s="40">
        <v>10</v>
      </c>
      <c r="D19" s="40">
        <f t="shared" si="0"/>
        <v>1E-3</v>
      </c>
      <c r="E19" s="40">
        <f t="shared" si="1"/>
        <v>1.001001001001001E-3</v>
      </c>
      <c r="F19" s="40">
        <v>0.59299999999999997</v>
      </c>
      <c r="G19" s="40">
        <v>0.53800000000000003</v>
      </c>
    </row>
    <row r="20" spans="1:7" x14ac:dyDescent="0.3">
      <c r="A20" s="75"/>
      <c r="B20" s="77"/>
      <c r="C20" s="40">
        <v>31.6</v>
      </c>
      <c r="D20" s="40">
        <f t="shared" si="0"/>
        <v>3.16E-3</v>
      </c>
      <c r="E20" s="40">
        <f t="shared" si="1"/>
        <v>3.1700172545242968E-3</v>
      </c>
      <c r="F20" s="40">
        <v>0.65700000000000003</v>
      </c>
      <c r="G20" s="40">
        <v>0.59499999999999997</v>
      </c>
    </row>
    <row r="21" spans="1:7" x14ac:dyDescent="0.3">
      <c r="A21" s="75"/>
      <c r="B21" s="77"/>
      <c r="C21" s="40">
        <v>100</v>
      </c>
      <c r="D21" s="40">
        <f t="shared" si="0"/>
        <v>0.01</v>
      </c>
      <c r="E21" s="40">
        <f t="shared" si="1"/>
        <v>1.0101010101010102E-2</v>
      </c>
      <c r="F21" s="40">
        <v>0.74199999999999999</v>
      </c>
      <c r="G21" s="40">
        <v>0.67300000000000004</v>
      </c>
    </row>
    <row r="22" spans="1:7" x14ac:dyDescent="0.3">
      <c r="A22" s="75"/>
      <c r="B22" s="77"/>
      <c r="C22" s="40">
        <v>316</v>
      </c>
      <c r="D22" s="40">
        <f t="shared" si="0"/>
        <v>3.1600000000000003E-2</v>
      </c>
      <c r="E22" s="40">
        <f t="shared" si="1"/>
        <v>3.2631144155307726E-2</v>
      </c>
      <c r="F22" s="40">
        <v>0.86099999999999999</v>
      </c>
      <c r="G22" s="40">
        <v>0.77200000000000002</v>
      </c>
    </row>
    <row r="23" spans="1:7" x14ac:dyDescent="0.3">
      <c r="A23" s="75"/>
      <c r="B23" s="77"/>
      <c r="C23" s="40">
        <v>1000</v>
      </c>
      <c r="D23" s="40">
        <f t="shared" si="0"/>
        <v>0.1</v>
      </c>
      <c r="E23" s="40">
        <f t="shared" si="1"/>
        <v>0.11111111111111112</v>
      </c>
      <c r="F23" s="40">
        <v>1.012</v>
      </c>
      <c r="G23" s="40">
        <v>0.90200000000000002</v>
      </c>
    </row>
    <row r="24" spans="1:7" x14ac:dyDescent="0.3">
      <c r="A24" s="75"/>
      <c r="B24" s="77"/>
      <c r="C24" s="40">
        <v>3160</v>
      </c>
      <c r="D24" s="40">
        <f t="shared" si="0"/>
        <v>0.316</v>
      </c>
      <c r="E24" s="40">
        <f t="shared" si="1"/>
        <v>0.46198830409356728</v>
      </c>
      <c r="F24" s="40">
        <v>1.1930000000000001</v>
      </c>
      <c r="G24" s="40">
        <v>1.0900000000000001</v>
      </c>
    </row>
    <row r="25" spans="1:7" x14ac:dyDescent="0.3">
      <c r="A25" s="75"/>
      <c r="B25" s="77"/>
      <c r="C25" s="40"/>
      <c r="D25" s="40"/>
      <c r="E25" s="40"/>
      <c r="F25" s="40"/>
      <c r="G25" s="40"/>
    </row>
    <row r="26" spans="1:7" x14ac:dyDescent="0.3">
      <c r="A26" s="40"/>
      <c r="B26" s="40"/>
      <c r="C26" s="40"/>
      <c r="D26" s="40"/>
      <c r="E26" s="40"/>
      <c r="F26" s="40"/>
      <c r="G26" s="40"/>
    </row>
    <row r="27" spans="1:7" x14ac:dyDescent="0.3">
      <c r="A27" s="75">
        <v>3.75</v>
      </c>
      <c r="B27" s="75">
        <v>22.875</v>
      </c>
      <c r="C27" s="40">
        <v>0.1</v>
      </c>
      <c r="D27" s="40">
        <f t="shared" si="0"/>
        <v>1.0000000000000001E-5</v>
      </c>
      <c r="E27" s="40">
        <f t="shared" si="1"/>
        <v>1.000010000100001E-5</v>
      </c>
      <c r="F27" s="40">
        <v>0.41399999999999998</v>
      </c>
      <c r="G27" s="40">
        <v>0.32600000000000001</v>
      </c>
    </row>
    <row r="28" spans="1:7" x14ac:dyDescent="0.3">
      <c r="A28" s="75"/>
      <c r="B28" s="75"/>
      <c r="C28" s="40">
        <v>0.316</v>
      </c>
      <c r="D28" s="40">
        <f t="shared" si="0"/>
        <v>3.1600000000000002E-5</v>
      </c>
      <c r="E28" s="40">
        <f t="shared" si="1"/>
        <v>3.1600998591555497E-5</v>
      </c>
      <c r="F28" s="40">
        <v>0.45300000000000001</v>
      </c>
      <c r="G28" s="40">
        <v>0.38</v>
      </c>
    </row>
    <row r="29" spans="1:7" x14ac:dyDescent="0.3">
      <c r="A29" s="75"/>
      <c r="B29" s="75"/>
      <c r="C29" s="40">
        <v>1</v>
      </c>
      <c r="D29" s="40">
        <f t="shared" si="0"/>
        <v>1E-4</v>
      </c>
      <c r="E29" s="40">
        <f t="shared" si="1"/>
        <v>1.0001000100010001E-4</v>
      </c>
      <c r="F29" s="40">
        <v>0.49</v>
      </c>
      <c r="G29" s="40">
        <v>0.42799999999999999</v>
      </c>
    </row>
    <row r="30" spans="1:7" x14ac:dyDescent="0.3">
      <c r="A30" s="75"/>
      <c r="B30" s="75"/>
      <c r="C30" s="40">
        <v>3.16</v>
      </c>
      <c r="D30" s="40">
        <f t="shared" si="0"/>
        <v>3.1600000000000004E-4</v>
      </c>
      <c r="E30" s="40">
        <f t="shared" si="1"/>
        <v>3.160998875644704E-4</v>
      </c>
      <c r="F30" s="40">
        <v>0.52100000000000002</v>
      </c>
      <c r="G30" s="40">
        <v>0.46899999999999997</v>
      </c>
    </row>
    <row r="31" spans="1:7" x14ac:dyDescent="0.3">
      <c r="A31" s="75"/>
      <c r="B31" s="75"/>
      <c r="C31" s="40">
        <v>10</v>
      </c>
      <c r="D31" s="40">
        <f t="shared" si="0"/>
        <v>1E-3</v>
      </c>
      <c r="E31" s="40">
        <f t="shared" si="1"/>
        <v>1.001001001001001E-3</v>
      </c>
      <c r="F31" s="40">
        <v>0.55700000000000005</v>
      </c>
      <c r="G31" s="40">
        <v>0.51</v>
      </c>
    </row>
    <row r="32" spans="1:7" x14ac:dyDescent="0.3">
      <c r="A32" s="75"/>
      <c r="B32" s="75"/>
      <c r="C32" s="40">
        <v>31.6</v>
      </c>
      <c r="D32" s="40">
        <f t="shared" si="0"/>
        <v>3.16E-3</v>
      </c>
      <c r="E32" s="40">
        <f t="shared" si="1"/>
        <v>3.1700172545242968E-3</v>
      </c>
      <c r="F32" s="40">
        <v>0.60799999999999998</v>
      </c>
      <c r="G32" s="40">
        <v>0.56299999999999994</v>
      </c>
    </row>
    <row r="33" spans="1:7" x14ac:dyDescent="0.3">
      <c r="A33" s="75"/>
      <c r="B33" s="75"/>
      <c r="C33" s="40">
        <v>100</v>
      </c>
      <c r="D33" s="40">
        <f t="shared" si="0"/>
        <v>0.01</v>
      </c>
      <c r="E33" s="40">
        <f t="shared" si="1"/>
        <v>1.0101010101010102E-2</v>
      </c>
      <c r="F33" s="40">
        <v>0.68700000000000006</v>
      </c>
      <c r="G33" s="40">
        <v>0.63400000000000001</v>
      </c>
    </row>
    <row r="34" spans="1:7" x14ac:dyDescent="0.3">
      <c r="A34" s="75"/>
      <c r="B34" s="75"/>
      <c r="C34" s="40">
        <v>316</v>
      </c>
      <c r="D34" s="40">
        <f t="shared" si="0"/>
        <v>3.1600000000000003E-2</v>
      </c>
      <c r="E34" s="40">
        <f t="shared" si="1"/>
        <v>3.2631144155307726E-2</v>
      </c>
      <c r="F34" s="40">
        <v>0.78800000000000003</v>
      </c>
      <c r="G34" s="40">
        <v>0.72699999999999998</v>
      </c>
    </row>
    <row r="35" spans="1:7" x14ac:dyDescent="0.3">
      <c r="A35" s="75"/>
      <c r="B35" s="75"/>
      <c r="C35" s="40">
        <v>1000</v>
      </c>
      <c r="D35" s="40">
        <f t="shared" si="0"/>
        <v>0.1</v>
      </c>
      <c r="E35" s="40">
        <f t="shared" si="1"/>
        <v>0.11111111111111112</v>
      </c>
      <c r="F35" s="40">
        <v>0.92</v>
      </c>
      <c r="G35" s="40">
        <v>0.85</v>
      </c>
    </row>
    <row r="36" spans="1:7" x14ac:dyDescent="0.3">
      <c r="A36" s="75"/>
      <c r="B36" s="75"/>
      <c r="C36" s="40">
        <v>3160</v>
      </c>
      <c r="D36" s="40">
        <f t="shared" si="0"/>
        <v>0.316</v>
      </c>
      <c r="E36" s="40">
        <f t="shared" si="1"/>
        <v>0.46198830409356728</v>
      </c>
      <c r="F36" s="40">
        <v>1.07</v>
      </c>
      <c r="G36" s="40">
        <v>0.99399999999999999</v>
      </c>
    </row>
    <row r="37" spans="1:7" x14ac:dyDescent="0.3">
      <c r="A37" s="75"/>
      <c r="B37" s="75"/>
      <c r="C37" s="40"/>
      <c r="D37" s="40"/>
      <c r="E37" s="40"/>
      <c r="F37" s="40"/>
      <c r="G37" s="40"/>
    </row>
    <row r="38" spans="1:7" x14ac:dyDescent="0.3">
      <c r="A38" s="40"/>
      <c r="B38" s="40"/>
      <c r="C38" s="40"/>
      <c r="D38" s="40"/>
      <c r="E38" s="40"/>
      <c r="F38" s="40"/>
      <c r="G38" s="40"/>
    </row>
    <row r="39" spans="1:7" x14ac:dyDescent="0.3">
      <c r="A39" s="75">
        <v>5</v>
      </c>
      <c r="B39" s="75">
        <v>30.5</v>
      </c>
      <c r="C39" s="40">
        <v>0.1</v>
      </c>
      <c r="D39" s="40">
        <f t="shared" si="0"/>
        <v>1.0000000000000001E-5</v>
      </c>
      <c r="E39" s="40">
        <f t="shared" si="1"/>
        <v>1.000010000100001E-5</v>
      </c>
      <c r="F39" s="40">
        <v>0.41299999999999998</v>
      </c>
      <c r="G39" s="40">
        <v>0.32500000000000001</v>
      </c>
    </row>
    <row r="40" spans="1:7" x14ac:dyDescent="0.3">
      <c r="A40" s="75"/>
      <c r="B40" s="75"/>
      <c r="C40" s="40">
        <v>0.316</v>
      </c>
      <c r="D40" s="40">
        <f t="shared" si="0"/>
        <v>3.1600000000000002E-5</v>
      </c>
      <c r="E40" s="40">
        <f t="shared" si="1"/>
        <v>3.1600998591555497E-5</v>
      </c>
      <c r="F40" s="40">
        <v>0.44900000000000001</v>
      </c>
      <c r="G40" s="40">
        <v>0.379</v>
      </c>
    </row>
    <row r="41" spans="1:7" x14ac:dyDescent="0.3">
      <c r="A41" s="75"/>
      <c r="B41" s="75"/>
      <c r="C41" s="40">
        <v>1</v>
      </c>
      <c r="D41" s="40">
        <f t="shared" si="0"/>
        <v>1E-4</v>
      </c>
      <c r="E41" s="40">
        <f t="shared" si="1"/>
        <v>1.0001000100010001E-4</v>
      </c>
      <c r="F41" s="40">
        <v>0.48299999999999998</v>
      </c>
      <c r="G41" s="40">
        <v>0.41699999999999998</v>
      </c>
    </row>
    <row r="42" spans="1:7" x14ac:dyDescent="0.3">
      <c r="A42" s="75"/>
      <c r="B42" s="75"/>
      <c r="C42" s="40">
        <v>3.16</v>
      </c>
      <c r="D42" s="40">
        <f t="shared" si="0"/>
        <v>3.1600000000000004E-4</v>
      </c>
      <c r="E42" s="40">
        <f t="shared" si="1"/>
        <v>3.160998875644704E-4</v>
      </c>
      <c r="F42" s="40">
        <v>0.51300000000000001</v>
      </c>
      <c r="G42" s="40">
        <v>0.46800000000000003</v>
      </c>
    </row>
    <row r="43" spans="1:7" x14ac:dyDescent="0.3">
      <c r="A43" s="75"/>
      <c r="B43" s="75"/>
      <c r="C43" s="40">
        <v>10</v>
      </c>
      <c r="D43" s="40">
        <f t="shared" si="0"/>
        <v>1E-3</v>
      </c>
      <c r="E43" s="40">
        <f t="shared" si="1"/>
        <v>1.001001001001001E-3</v>
      </c>
      <c r="F43" s="40">
        <v>0.55300000000000005</v>
      </c>
      <c r="G43" s="40">
        <v>0.50800000000000001</v>
      </c>
    </row>
    <row r="44" spans="1:7" x14ac:dyDescent="0.3">
      <c r="A44" s="75"/>
      <c r="B44" s="75"/>
      <c r="C44" s="40">
        <v>31.6</v>
      </c>
      <c r="D44" s="40">
        <f t="shared" si="0"/>
        <v>3.16E-3</v>
      </c>
      <c r="E44" s="40">
        <f t="shared" si="1"/>
        <v>3.1700172545242968E-3</v>
      </c>
      <c r="F44" s="40">
        <v>0.6</v>
      </c>
      <c r="G44" s="40">
        <v>0.54600000000000004</v>
      </c>
    </row>
    <row r="45" spans="1:7" x14ac:dyDescent="0.3">
      <c r="A45" s="75"/>
      <c r="B45" s="75"/>
      <c r="C45" s="40">
        <v>100</v>
      </c>
      <c r="D45" s="40">
        <f t="shared" si="0"/>
        <v>0.01</v>
      </c>
      <c r="E45" s="40">
        <f t="shared" si="1"/>
        <v>1.0101010101010102E-2</v>
      </c>
      <c r="F45" s="40">
        <v>0.66300000000000003</v>
      </c>
      <c r="G45" s="40">
        <v>0.60299999999999998</v>
      </c>
    </row>
    <row r="46" spans="1:7" x14ac:dyDescent="0.3">
      <c r="A46" s="75"/>
      <c r="B46" s="75"/>
      <c r="C46" s="40">
        <v>316</v>
      </c>
      <c r="D46" s="40">
        <f t="shared" si="0"/>
        <v>3.1600000000000003E-2</v>
      </c>
      <c r="E46" s="40">
        <f t="shared" si="1"/>
        <v>3.2631144155307726E-2</v>
      </c>
      <c r="F46" s="40">
        <v>0.74199999999999999</v>
      </c>
      <c r="G46" s="40">
        <v>0.68100000000000005</v>
      </c>
    </row>
    <row r="47" spans="1:7" x14ac:dyDescent="0.3">
      <c r="A47" s="75"/>
      <c r="B47" s="75"/>
      <c r="C47" s="40">
        <v>1000</v>
      </c>
      <c r="D47" s="40">
        <f t="shared" si="0"/>
        <v>0.1</v>
      </c>
      <c r="E47" s="40">
        <f t="shared" si="1"/>
        <v>0.11111111111111112</v>
      </c>
      <c r="F47" s="40">
        <v>0.85</v>
      </c>
      <c r="G47" s="40">
        <v>0.78</v>
      </c>
    </row>
    <row r="48" spans="1:7" x14ac:dyDescent="0.3">
      <c r="A48" s="75"/>
      <c r="B48" s="75"/>
      <c r="C48" s="40">
        <v>3160</v>
      </c>
      <c r="D48" s="40">
        <f t="shared" si="0"/>
        <v>0.316</v>
      </c>
      <c r="E48" s="40">
        <f t="shared" si="1"/>
        <v>0.46198830409356728</v>
      </c>
      <c r="F48" s="40">
        <v>0.99199999999999999</v>
      </c>
      <c r="G48" s="40">
        <v>0.89800000000000002</v>
      </c>
    </row>
    <row r="49" spans="1:7" x14ac:dyDescent="0.3">
      <c r="A49" s="75"/>
      <c r="B49" s="75"/>
      <c r="C49" s="40"/>
      <c r="D49" s="40"/>
      <c r="E49" s="40"/>
      <c r="F49" s="40"/>
      <c r="G49" s="40"/>
    </row>
  </sheetData>
  <mergeCells count="10">
    <mergeCell ref="F1:G1"/>
    <mergeCell ref="C1:E1"/>
    <mergeCell ref="A39:A49"/>
    <mergeCell ref="B39:B49"/>
    <mergeCell ref="A3:A13"/>
    <mergeCell ref="B3:B13"/>
    <mergeCell ref="A15:A25"/>
    <mergeCell ref="B15:B25"/>
    <mergeCell ref="A27:A37"/>
    <mergeCell ref="B27:B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DB4B-4AF3-2542-9282-6E89880D91CD}">
  <dimension ref="B2:G43"/>
  <sheetViews>
    <sheetView zoomScale="75" workbookViewId="0">
      <selection activeCell="F3" sqref="F3"/>
    </sheetView>
  </sheetViews>
  <sheetFormatPr defaultColWidth="10.77734375" defaultRowHeight="14.4" x14ac:dyDescent="0.3"/>
  <cols>
    <col min="1" max="1" width="10.77734375" style="3"/>
    <col min="2" max="2" width="10.109375" style="3" customWidth="1"/>
    <col min="3" max="3" width="27.6640625" style="3" customWidth="1"/>
    <col min="4" max="4" width="21.44140625" style="3" customWidth="1"/>
    <col min="5" max="7" width="22.109375" style="3" customWidth="1"/>
    <col min="8" max="16384" width="10.77734375" style="3"/>
  </cols>
  <sheetData>
    <row r="2" spans="2:7" ht="15" thickBot="1" x14ac:dyDescent="0.35"/>
    <row r="3" spans="2:7" ht="15" thickBot="1" x14ac:dyDescent="0.35">
      <c r="B3" s="61" t="s">
        <v>76</v>
      </c>
      <c r="C3" s="62" t="s">
        <v>106</v>
      </c>
      <c r="D3" s="62" t="s">
        <v>107</v>
      </c>
      <c r="E3" s="62" t="s">
        <v>108</v>
      </c>
      <c r="F3" s="62" t="s">
        <v>109</v>
      </c>
      <c r="G3" s="63" t="s">
        <v>110</v>
      </c>
    </row>
    <row r="4" spans="2:7" x14ac:dyDescent="0.3">
      <c r="B4" s="78">
        <v>6.1</v>
      </c>
      <c r="C4" s="64">
        <v>0.1</v>
      </c>
      <c r="D4" s="64">
        <f>C4/10000</f>
        <v>1.0000000000000001E-5</v>
      </c>
      <c r="E4" s="64">
        <f>D4/(1-D4)</f>
        <v>1.000010000100001E-5</v>
      </c>
      <c r="F4" s="64">
        <v>0.41699999999999998</v>
      </c>
      <c r="G4" s="65">
        <v>0.32800000000000001</v>
      </c>
    </row>
    <row r="5" spans="2:7" x14ac:dyDescent="0.3">
      <c r="B5" s="79"/>
      <c r="C5" s="57">
        <v>0.316</v>
      </c>
      <c r="D5" s="57">
        <f t="shared" ref="D5:D43" si="0">C5/10000</f>
        <v>3.1600000000000002E-5</v>
      </c>
      <c r="E5" s="57">
        <f t="shared" ref="E5:E43" si="1">D5/(1-D5)</f>
        <v>3.1600998591555497E-5</v>
      </c>
      <c r="F5" s="57">
        <v>0.46</v>
      </c>
      <c r="G5" s="58">
        <v>0.39</v>
      </c>
    </row>
    <row r="6" spans="2:7" x14ac:dyDescent="0.3">
      <c r="B6" s="79"/>
      <c r="C6" s="57">
        <v>1</v>
      </c>
      <c r="D6" s="57">
        <f t="shared" si="0"/>
        <v>1E-4</v>
      </c>
      <c r="E6" s="57">
        <f t="shared" si="1"/>
        <v>1.0001000100010001E-4</v>
      </c>
      <c r="F6" s="57">
        <v>0.51300000000000001</v>
      </c>
      <c r="G6" s="58">
        <v>0.45100000000000001</v>
      </c>
    </row>
    <row r="7" spans="2:7" x14ac:dyDescent="0.3">
      <c r="B7" s="79"/>
      <c r="C7" s="57">
        <v>3.16</v>
      </c>
      <c r="D7" s="57">
        <f t="shared" si="0"/>
        <v>3.1600000000000004E-4</v>
      </c>
      <c r="E7" s="57">
        <f t="shared" si="1"/>
        <v>3.160998875644704E-4</v>
      </c>
      <c r="F7" s="57">
        <v>0.58099999999999996</v>
      </c>
      <c r="G7" s="58">
        <v>0.52100000000000002</v>
      </c>
    </row>
    <row r="8" spans="2:7" x14ac:dyDescent="0.3">
      <c r="B8" s="79"/>
      <c r="C8" s="57">
        <v>10</v>
      </c>
      <c r="D8" s="57">
        <f t="shared" si="0"/>
        <v>1E-3</v>
      </c>
      <c r="E8" s="57">
        <f t="shared" si="1"/>
        <v>1.001001001001001E-3</v>
      </c>
      <c r="F8" s="57">
        <v>0.66200000000000003</v>
      </c>
      <c r="G8" s="58">
        <v>0.6</v>
      </c>
    </row>
    <row r="9" spans="2:7" x14ac:dyDescent="0.3">
      <c r="B9" s="79"/>
      <c r="C9" s="57">
        <v>31.6</v>
      </c>
      <c r="D9" s="57">
        <f t="shared" si="0"/>
        <v>3.16E-3</v>
      </c>
      <c r="E9" s="57">
        <f t="shared" si="1"/>
        <v>3.1700172545242968E-3</v>
      </c>
      <c r="F9" s="57">
        <v>0.75700000000000001</v>
      </c>
      <c r="G9" s="58">
        <v>0.69299999999999995</v>
      </c>
    </row>
    <row r="10" spans="2:7" x14ac:dyDescent="0.3">
      <c r="B10" s="79"/>
      <c r="C10" s="57">
        <v>100</v>
      </c>
      <c r="D10" s="57">
        <f t="shared" si="0"/>
        <v>0.01</v>
      </c>
      <c r="E10" s="57">
        <f t="shared" si="1"/>
        <v>1.0101010101010102E-2</v>
      </c>
      <c r="F10" s="57">
        <v>0.873</v>
      </c>
      <c r="G10" s="58">
        <v>0.81299999999999994</v>
      </c>
    </row>
    <row r="11" spans="2:7" x14ac:dyDescent="0.3">
      <c r="B11" s="79"/>
      <c r="C11" s="57">
        <v>316</v>
      </c>
      <c r="D11" s="57">
        <f t="shared" si="0"/>
        <v>3.1600000000000003E-2</v>
      </c>
      <c r="E11" s="57">
        <f t="shared" si="1"/>
        <v>3.2631144155307726E-2</v>
      </c>
      <c r="F11" s="57">
        <v>1.02</v>
      </c>
      <c r="G11" s="58">
        <v>0.95299999999999996</v>
      </c>
    </row>
    <row r="12" spans="2:7" x14ac:dyDescent="0.3">
      <c r="B12" s="79"/>
      <c r="C12" s="57">
        <v>1000</v>
      </c>
      <c r="D12" s="57">
        <f t="shared" si="0"/>
        <v>0.1</v>
      </c>
      <c r="E12" s="57">
        <f t="shared" si="1"/>
        <v>0.11111111111111112</v>
      </c>
      <c r="F12" s="57">
        <v>1.2470000000000001</v>
      </c>
      <c r="G12" s="58">
        <v>1.143</v>
      </c>
    </row>
    <row r="13" spans="2:7" ht="15" thickBot="1" x14ac:dyDescent="0.35">
      <c r="B13" s="80"/>
      <c r="C13" s="59">
        <v>3160</v>
      </c>
      <c r="D13" s="59">
        <f t="shared" si="0"/>
        <v>0.316</v>
      </c>
      <c r="E13" s="59">
        <f t="shared" si="1"/>
        <v>0.46198830409356728</v>
      </c>
      <c r="F13" s="59">
        <v>1.69</v>
      </c>
      <c r="G13" s="60">
        <v>1.5169999999999999</v>
      </c>
    </row>
    <row r="14" spans="2:7" x14ac:dyDescent="0.3">
      <c r="B14" s="78">
        <v>15.25</v>
      </c>
      <c r="C14" s="64">
        <v>0.1</v>
      </c>
      <c r="D14" s="64">
        <f t="shared" si="0"/>
        <v>1.0000000000000001E-5</v>
      </c>
      <c r="E14" s="64">
        <f t="shared" si="1"/>
        <v>1.000010000100001E-5</v>
      </c>
      <c r="F14" s="64">
        <v>0.41499999999999998</v>
      </c>
      <c r="G14" s="65">
        <v>0.32700000000000001</v>
      </c>
    </row>
    <row r="15" spans="2:7" x14ac:dyDescent="0.3">
      <c r="B15" s="79"/>
      <c r="C15" s="57">
        <v>0.316</v>
      </c>
      <c r="D15" s="57">
        <f t="shared" si="0"/>
        <v>3.1600000000000002E-5</v>
      </c>
      <c r="E15" s="57">
        <f t="shared" si="1"/>
        <v>3.1600998591555497E-5</v>
      </c>
      <c r="F15" s="57">
        <v>0.45700000000000002</v>
      </c>
      <c r="G15" s="58">
        <v>0.38300000000000001</v>
      </c>
    </row>
    <row r="16" spans="2:7" x14ac:dyDescent="0.3">
      <c r="B16" s="79"/>
      <c r="C16" s="57">
        <v>1</v>
      </c>
      <c r="D16" s="57">
        <f t="shared" si="0"/>
        <v>1E-4</v>
      </c>
      <c r="E16" s="57">
        <f t="shared" si="1"/>
        <v>1.0001000100010001E-4</v>
      </c>
      <c r="F16" s="57">
        <v>0.5</v>
      </c>
      <c r="G16" s="58">
        <v>0.437</v>
      </c>
    </row>
    <row r="17" spans="2:7" x14ac:dyDescent="0.3">
      <c r="B17" s="79"/>
      <c r="C17" s="57">
        <v>3.16</v>
      </c>
      <c r="D17" s="57">
        <f t="shared" si="0"/>
        <v>3.1600000000000004E-4</v>
      </c>
      <c r="E17" s="57">
        <f t="shared" si="1"/>
        <v>3.160998875644704E-4</v>
      </c>
      <c r="F17" s="57">
        <v>0.54300000000000004</v>
      </c>
      <c r="G17" s="58">
        <v>0.48799999999999999</v>
      </c>
    </row>
    <row r="18" spans="2:7" x14ac:dyDescent="0.3">
      <c r="B18" s="79"/>
      <c r="C18" s="57">
        <v>10</v>
      </c>
      <c r="D18" s="57">
        <f t="shared" si="0"/>
        <v>1E-3</v>
      </c>
      <c r="E18" s="57">
        <f t="shared" si="1"/>
        <v>1.001001001001001E-3</v>
      </c>
      <c r="F18" s="57">
        <v>0.59299999999999997</v>
      </c>
      <c r="G18" s="58">
        <v>0.53800000000000003</v>
      </c>
    </row>
    <row r="19" spans="2:7" x14ac:dyDescent="0.3">
      <c r="B19" s="79"/>
      <c r="C19" s="57">
        <v>31.6</v>
      </c>
      <c r="D19" s="57">
        <f t="shared" si="0"/>
        <v>3.16E-3</v>
      </c>
      <c r="E19" s="57">
        <f t="shared" si="1"/>
        <v>3.1700172545242968E-3</v>
      </c>
      <c r="F19" s="57">
        <v>0.65700000000000003</v>
      </c>
      <c r="G19" s="58">
        <v>0.59499999999999997</v>
      </c>
    </row>
    <row r="20" spans="2:7" x14ac:dyDescent="0.3">
      <c r="B20" s="79"/>
      <c r="C20" s="57">
        <v>100</v>
      </c>
      <c r="D20" s="57">
        <f t="shared" si="0"/>
        <v>0.01</v>
      </c>
      <c r="E20" s="57">
        <f t="shared" si="1"/>
        <v>1.0101010101010102E-2</v>
      </c>
      <c r="F20" s="57">
        <v>0.74199999999999999</v>
      </c>
      <c r="G20" s="58">
        <v>0.67300000000000004</v>
      </c>
    </row>
    <row r="21" spans="2:7" x14ac:dyDescent="0.3">
      <c r="B21" s="79"/>
      <c r="C21" s="57">
        <v>316</v>
      </c>
      <c r="D21" s="57">
        <f t="shared" si="0"/>
        <v>3.1600000000000003E-2</v>
      </c>
      <c r="E21" s="57">
        <f t="shared" si="1"/>
        <v>3.2631144155307726E-2</v>
      </c>
      <c r="F21" s="57">
        <v>0.86099999999999999</v>
      </c>
      <c r="G21" s="58">
        <v>0.77200000000000002</v>
      </c>
    </row>
    <row r="22" spans="2:7" x14ac:dyDescent="0.3">
      <c r="B22" s="79"/>
      <c r="C22" s="57">
        <v>1000</v>
      </c>
      <c r="D22" s="57">
        <f t="shared" si="0"/>
        <v>0.1</v>
      </c>
      <c r="E22" s="57">
        <f t="shared" si="1"/>
        <v>0.11111111111111112</v>
      </c>
      <c r="F22" s="57">
        <v>1.012</v>
      </c>
      <c r="G22" s="58">
        <v>0.90200000000000002</v>
      </c>
    </row>
    <row r="23" spans="2:7" ht="15" thickBot="1" x14ac:dyDescent="0.35">
      <c r="B23" s="80"/>
      <c r="C23" s="59">
        <v>3160</v>
      </c>
      <c r="D23" s="59">
        <f t="shared" si="0"/>
        <v>0.316</v>
      </c>
      <c r="E23" s="59">
        <f t="shared" si="1"/>
        <v>0.46198830409356728</v>
      </c>
      <c r="F23" s="59">
        <v>1.1930000000000001</v>
      </c>
      <c r="G23" s="60">
        <v>1.0900000000000001</v>
      </c>
    </row>
    <row r="24" spans="2:7" x14ac:dyDescent="0.3">
      <c r="B24" s="78">
        <v>22.875</v>
      </c>
      <c r="C24" s="64">
        <v>0.1</v>
      </c>
      <c r="D24" s="64">
        <f t="shared" si="0"/>
        <v>1.0000000000000001E-5</v>
      </c>
      <c r="E24" s="64">
        <f t="shared" si="1"/>
        <v>1.000010000100001E-5</v>
      </c>
      <c r="F24" s="64">
        <v>0.41399999999999998</v>
      </c>
      <c r="G24" s="65">
        <v>0.32600000000000001</v>
      </c>
    </row>
    <row r="25" spans="2:7" x14ac:dyDescent="0.3">
      <c r="B25" s="79"/>
      <c r="C25" s="57">
        <v>0.316</v>
      </c>
      <c r="D25" s="57">
        <f t="shared" si="0"/>
        <v>3.1600000000000002E-5</v>
      </c>
      <c r="E25" s="57">
        <f t="shared" si="1"/>
        <v>3.1600998591555497E-5</v>
      </c>
      <c r="F25" s="57">
        <v>0.45300000000000001</v>
      </c>
      <c r="G25" s="58">
        <v>0.38</v>
      </c>
    </row>
    <row r="26" spans="2:7" x14ac:dyDescent="0.3">
      <c r="B26" s="79"/>
      <c r="C26" s="57">
        <v>1</v>
      </c>
      <c r="D26" s="57">
        <f t="shared" si="0"/>
        <v>1E-4</v>
      </c>
      <c r="E26" s="57">
        <f t="shared" si="1"/>
        <v>1.0001000100010001E-4</v>
      </c>
      <c r="F26" s="57">
        <v>0.49</v>
      </c>
      <c r="G26" s="58">
        <v>0.42799999999999999</v>
      </c>
    </row>
    <row r="27" spans="2:7" x14ac:dyDescent="0.3">
      <c r="B27" s="79"/>
      <c r="C27" s="57">
        <v>3.16</v>
      </c>
      <c r="D27" s="57">
        <f t="shared" si="0"/>
        <v>3.1600000000000004E-4</v>
      </c>
      <c r="E27" s="57">
        <f t="shared" si="1"/>
        <v>3.160998875644704E-4</v>
      </c>
      <c r="F27" s="57">
        <v>0.52100000000000002</v>
      </c>
      <c r="G27" s="58">
        <v>0.46899999999999997</v>
      </c>
    </row>
    <row r="28" spans="2:7" x14ac:dyDescent="0.3">
      <c r="B28" s="79"/>
      <c r="C28" s="57">
        <v>10</v>
      </c>
      <c r="D28" s="57">
        <f t="shared" si="0"/>
        <v>1E-3</v>
      </c>
      <c r="E28" s="57">
        <f t="shared" si="1"/>
        <v>1.001001001001001E-3</v>
      </c>
      <c r="F28" s="57">
        <v>0.55700000000000005</v>
      </c>
      <c r="G28" s="58">
        <v>0.51</v>
      </c>
    </row>
    <row r="29" spans="2:7" x14ac:dyDescent="0.3">
      <c r="B29" s="79"/>
      <c r="C29" s="57">
        <v>31.6</v>
      </c>
      <c r="D29" s="57">
        <f t="shared" si="0"/>
        <v>3.16E-3</v>
      </c>
      <c r="E29" s="57">
        <f t="shared" si="1"/>
        <v>3.1700172545242968E-3</v>
      </c>
      <c r="F29" s="57">
        <v>0.60799999999999998</v>
      </c>
      <c r="G29" s="58">
        <v>0.56299999999999994</v>
      </c>
    </row>
    <row r="30" spans="2:7" x14ac:dyDescent="0.3">
      <c r="B30" s="79"/>
      <c r="C30" s="57">
        <v>100</v>
      </c>
      <c r="D30" s="57">
        <f t="shared" si="0"/>
        <v>0.01</v>
      </c>
      <c r="E30" s="57">
        <f t="shared" si="1"/>
        <v>1.0101010101010102E-2</v>
      </c>
      <c r="F30" s="57">
        <v>0.68700000000000006</v>
      </c>
      <c r="G30" s="58">
        <v>0.63400000000000001</v>
      </c>
    </row>
    <row r="31" spans="2:7" x14ac:dyDescent="0.3">
      <c r="B31" s="79"/>
      <c r="C31" s="57">
        <v>316</v>
      </c>
      <c r="D31" s="57">
        <f t="shared" si="0"/>
        <v>3.1600000000000003E-2</v>
      </c>
      <c r="E31" s="57">
        <f t="shared" si="1"/>
        <v>3.2631144155307726E-2</v>
      </c>
      <c r="F31" s="57">
        <v>0.78800000000000003</v>
      </c>
      <c r="G31" s="58">
        <v>0.72699999999999998</v>
      </c>
    </row>
    <row r="32" spans="2:7" x14ac:dyDescent="0.3">
      <c r="B32" s="79"/>
      <c r="C32" s="57">
        <v>1000</v>
      </c>
      <c r="D32" s="57">
        <f t="shared" si="0"/>
        <v>0.1</v>
      </c>
      <c r="E32" s="57">
        <f t="shared" si="1"/>
        <v>0.11111111111111112</v>
      </c>
      <c r="F32" s="57">
        <v>0.92</v>
      </c>
      <c r="G32" s="58">
        <v>0.85</v>
      </c>
    </row>
    <row r="33" spans="2:7" ht="15" thickBot="1" x14ac:dyDescent="0.35">
      <c r="B33" s="80"/>
      <c r="C33" s="59">
        <v>3160</v>
      </c>
      <c r="D33" s="59">
        <f t="shared" si="0"/>
        <v>0.316</v>
      </c>
      <c r="E33" s="59">
        <f t="shared" si="1"/>
        <v>0.46198830409356728</v>
      </c>
      <c r="F33" s="59">
        <v>1.07</v>
      </c>
      <c r="G33" s="60">
        <v>0.99399999999999999</v>
      </c>
    </row>
    <row r="34" spans="2:7" x14ac:dyDescent="0.3">
      <c r="B34" s="79">
        <v>30.5</v>
      </c>
      <c r="C34" s="57">
        <v>0.1</v>
      </c>
      <c r="D34" s="57">
        <f t="shared" si="0"/>
        <v>1.0000000000000001E-5</v>
      </c>
      <c r="E34" s="57">
        <f t="shared" si="1"/>
        <v>1.000010000100001E-5</v>
      </c>
      <c r="F34" s="57">
        <v>0.41299999999999998</v>
      </c>
      <c r="G34" s="58">
        <v>0.32500000000000001</v>
      </c>
    </row>
    <row r="35" spans="2:7" x14ac:dyDescent="0.3">
      <c r="B35" s="79"/>
      <c r="C35" s="57">
        <v>0.316</v>
      </c>
      <c r="D35" s="57">
        <f t="shared" si="0"/>
        <v>3.1600000000000002E-5</v>
      </c>
      <c r="E35" s="57">
        <f t="shared" si="1"/>
        <v>3.1600998591555497E-5</v>
      </c>
      <c r="F35" s="57">
        <v>0.44900000000000001</v>
      </c>
      <c r="G35" s="58">
        <v>0.379</v>
      </c>
    </row>
    <row r="36" spans="2:7" x14ac:dyDescent="0.3">
      <c r="B36" s="79"/>
      <c r="C36" s="57">
        <v>1</v>
      </c>
      <c r="D36" s="57">
        <f t="shared" si="0"/>
        <v>1E-4</v>
      </c>
      <c r="E36" s="57">
        <f t="shared" si="1"/>
        <v>1.0001000100010001E-4</v>
      </c>
      <c r="F36" s="57">
        <v>0.48299999999999998</v>
      </c>
      <c r="G36" s="58">
        <v>0.41699999999999998</v>
      </c>
    </row>
    <row r="37" spans="2:7" x14ac:dyDescent="0.3">
      <c r="B37" s="79"/>
      <c r="C37" s="57">
        <v>3.16</v>
      </c>
      <c r="D37" s="57">
        <f t="shared" si="0"/>
        <v>3.1600000000000004E-4</v>
      </c>
      <c r="E37" s="57">
        <f t="shared" si="1"/>
        <v>3.160998875644704E-4</v>
      </c>
      <c r="F37" s="57">
        <v>0.51300000000000001</v>
      </c>
      <c r="G37" s="58">
        <v>0.46800000000000003</v>
      </c>
    </row>
    <row r="38" spans="2:7" x14ac:dyDescent="0.3">
      <c r="B38" s="79"/>
      <c r="C38" s="57">
        <v>10</v>
      </c>
      <c r="D38" s="57">
        <f t="shared" si="0"/>
        <v>1E-3</v>
      </c>
      <c r="E38" s="57">
        <f t="shared" si="1"/>
        <v>1.001001001001001E-3</v>
      </c>
      <c r="F38" s="57">
        <v>0.55300000000000005</v>
      </c>
      <c r="G38" s="58">
        <v>0.50800000000000001</v>
      </c>
    </row>
    <row r="39" spans="2:7" x14ac:dyDescent="0.3">
      <c r="B39" s="79"/>
      <c r="C39" s="57">
        <v>31.6</v>
      </c>
      <c r="D39" s="57">
        <f t="shared" si="0"/>
        <v>3.16E-3</v>
      </c>
      <c r="E39" s="57">
        <f t="shared" si="1"/>
        <v>3.1700172545242968E-3</v>
      </c>
      <c r="F39" s="57">
        <v>0.6</v>
      </c>
      <c r="G39" s="58">
        <v>0.54600000000000004</v>
      </c>
    </row>
    <row r="40" spans="2:7" x14ac:dyDescent="0.3">
      <c r="B40" s="79"/>
      <c r="C40" s="57">
        <v>100</v>
      </c>
      <c r="D40" s="57">
        <f t="shared" si="0"/>
        <v>0.01</v>
      </c>
      <c r="E40" s="57">
        <f t="shared" si="1"/>
        <v>1.0101010101010102E-2</v>
      </c>
      <c r="F40" s="57">
        <v>0.66300000000000003</v>
      </c>
      <c r="G40" s="58">
        <v>0.60299999999999998</v>
      </c>
    </row>
    <row r="41" spans="2:7" x14ac:dyDescent="0.3">
      <c r="B41" s="79"/>
      <c r="C41" s="57">
        <v>316</v>
      </c>
      <c r="D41" s="57">
        <f t="shared" si="0"/>
        <v>3.1600000000000003E-2</v>
      </c>
      <c r="E41" s="57">
        <f t="shared" si="1"/>
        <v>3.2631144155307726E-2</v>
      </c>
      <c r="F41" s="57">
        <v>0.74199999999999999</v>
      </c>
      <c r="G41" s="58">
        <v>0.68100000000000005</v>
      </c>
    </row>
    <row r="42" spans="2:7" x14ac:dyDescent="0.3">
      <c r="B42" s="79"/>
      <c r="C42" s="57">
        <v>1000</v>
      </c>
      <c r="D42" s="57">
        <f t="shared" si="0"/>
        <v>0.1</v>
      </c>
      <c r="E42" s="57">
        <f t="shared" si="1"/>
        <v>0.11111111111111112</v>
      </c>
      <c r="F42" s="57">
        <v>0.85</v>
      </c>
      <c r="G42" s="58">
        <v>0.78</v>
      </c>
    </row>
    <row r="43" spans="2:7" ht="15" thickBot="1" x14ac:dyDescent="0.35">
      <c r="B43" s="80"/>
      <c r="C43" s="59">
        <v>3160</v>
      </c>
      <c r="D43" s="59">
        <f t="shared" si="0"/>
        <v>0.316</v>
      </c>
      <c r="E43" s="59">
        <f t="shared" si="1"/>
        <v>0.46198830409356728</v>
      </c>
      <c r="F43" s="59">
        <v>0.99199999999999999</v>
      </c>
      <c r="G43" s="60">
        <v>0.89800000000000002</v>
      </c>
    </row>
  </sheetData>
  <mergeCells count="4">
    <mergeCell ref="B4:B13"/>
    <mergeCell ref="B14:B23"/>
    <mergeCell ref="B24:B33"/>
    <mergeCell ref="B34:B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5CD3-9CB7-454F-98CA-3D3B8696314F}">
  <dimension ref="A1:F41"/>
  <sheetViews>
    <sheetView tabSelected="1" workbookViewId="0">
      <selection activeCell="A43" sqref="A43"/>
    </sheetView>
  </sheetViews>
  <sheetFormatPr defaultRowHeight="14.4" x14ac:dyDescent="0.3"/>
  <cols>
    <col min="2" max="2" width="26.21875" bestFit="1" customWidth="1"/>
    <col min="3" max="3" width="15" bestFit="1" customWidth="1"/>
    <col min="4" max="4" width="15.44140625" bestFit="1" customWidth="1"/>
    <col min="5" max="6" width="19.6640625" bestFit="1" customWidth="1"/>
  </cols>
  <sheetData>
    <row r="1" spans="1:6" ht="15" thickBot="1" x14ac:dyDescent="0.35">
      <c r="A1" s="61" t="s">
        <v>76</v>
      </c>
      <c r="B1" s="62" t="s">
        <v>106</v>
      </c>
      <c r="C1" s="62" t="s">
        <v>107</v>
      </c>
      <c r="D1" s="62" t="s">
        <v>108</v>
      </c>
      <c r="E1" s="62" t="s">
        <v>109</v>
      </c>
      <c r="F1" s="63" t="s">
        <v>110</v>
      </c>
    </row>
    <row r="2" spans="1:6" ht="15" thickBot="1" x14ac:dyDescent="0.35">
      <c r="A2" s="81">
        <v>6.1</v>
      </c>
      <c r="B2" s="64">
        <v>0.1</v>
      </c>
      <c r="C2" s="64">
        <f>B2/10000</f>
        <v>1.0000000000000001E-5</v>
      </c>
      <c r="D2" s="64">
        <f>C2/(1-C2)</f>
        <v>1.000010000100001E-5</v>
      </c>
      <c r="E2" s="64">
        <v>0.41699999999999998</v>
      </c>
      <c r="F2" s="65">
        <v>0.32800000000000001</v>
      </c>
    </row>
    <row r="3" spans="1:6" ht="15" thickBot="1" x14ac:dyDescent="0.35">
      <c r="A3" s="81">
        <v>6.1</v>
      </c>
      <c r="B3" s="57">
        <v>0.316</v>
      </c>
      <c r="C3" s="57">
        <f t="shared" ref="C3:C41" si="0">B3/10000</f>
        <v>3.1600000000000002E-5</v>
      </c>
      <c r="D3" s="57">
        <f t="shared" ref="D3:D41" si="1">C3/(1-C3)</f>
        <v>3.1600998591555497E-5</v>
      </c>
      <c r="E3" s="57">
        <v>0.46</v>
      </c>
      <c r="F3" s="58">
        <v>0.39</v>
      </c>
    </row>
    <row r="4" spans="1:6" ht="15" thickBot="1" x14ac:dyDescent="0.35">
      <c r="A4" s="81">
        <v>6.1</v>
      </c>
      <c r="B4" s="57">
        <v>1</v>
      </c>
      <c r="C4" s="57">
        <f t="shared" si="0"/>
        <v>1E-4</v>
      </c>
      <c r="D4" s="57">
        <f t="shared" si="1"/>
        <v>1.0001000100010001E-4</v>
      </c>
      <c r="E4" s="57">
        <v>0.51300000000000001</v>
      </c>
      <c r="F4" s="58">
        <v>0.45100000000000001</v>
      </c>
    </row>
    <row r="5" spans="1:6" ht="15" thickBot="1" x14ac:dyDescent="0.35">
      <c r="A5" s="81">
        <v>6.1</v>
      </c>
      <c r="B5" s="57">
        <v>3.16</v>
      </c>
      <c r="C5" s="57">
        <f t="shared" si="0"/>
        <v>3.1600000000000004E-4</v>
      </c>
      <c r="D5" s="57">
        <f t="shared" si="1"/>
        <v>3.160998875644704E-4</v>
      </c>
      <c r="E5" s="57">
        <v>0.58099999999999996</v>
      </c>
      <c r="F5" s="58">
        <v>0.52100000000000002</v>
      </c>
    </row>
    <row r="6" spans="1:6" ht="15" thickBot="1" x14ac:dyDescent="0.35">
      <c r="A6" s="81">
        <v>6.1</v>
      </c>
      <c r="B6" s="57">
        <v>10</v>
      </c>
      <c r="C6" s="57">
        <f t="shared" si="0"/>
        <v>1E-3</v>
      </c>
      <c r="D6" s="57">
        <f t="shared" si="1"/>
        <v>1.001001001001001E-3</v>
      </c>
      <c r="E6" s="57">
        <v>0.66200000000000003</v>
      </c>
      <c r="F6" s="58">
        <v>0.6</v>
      </c>
    </row>
    <row r="7" spans="1:6" ht="15" thickBot="1" x14ac:dyDescent="0.35">
      <c r="A7" s="81">
        <v>6.1</v>
      </c>
      <c r="B7" s="57">
        <v>31.6</v>
      </c>
      <c r="C7" s="57">
        <f t="shared" si="0"/>
        <v>3.16E-3</v>
      </c>
      <c r="D7" s="57">
        <f t="shared" si="1"/>
        <v>3.1700172545242968E-3</v>
      </c>
      <c r="E7" s="57">
        <v>0.75700000000000001</v>
      </c>
      <c r="F7" s="58">
        <v>0.69299999999999995</v>
      </c>
    </row>
    <row r="8" spans="1:6" ht="15" thickBot="1" x14ac:dyDescent="0.35">
      <c r="A8" s="81">
        <v>6.1</v>
      </c>
      <c r="B8" s="57">
        <v>100</v>
      </c>
      <c r="C8" s="57">
        <f t="shared" si="0"/>
        <v>0.01</v>
      </c>
      <c r="D8" s="57">
        <f t="shared" si="1"/>
        <v>1.0101010101010102E-2</v>
      </c>
      <c r="E8" s="57">
        <v>0.873</v>
      </c>
      <c r="F8" s="58">
        <v>0.81299999999999994</v>
      </c>
    </row>
    <row r="9" spans="1:6" ht="15" thickBot="1" x14ac:dyDescent="0.35">
      <c r="A9" s="81">
        <v>6.1</v>
      </c>
      <c r="B9" s="57">
        <v>316</v>
      </c>
      <c r="C9" s="57">
        <f t="shared" si="0"/>
        <v>3.1600000000000003E-2</v>
      </c>
      <c r="D9" s="57">
        <f t="shared" si="1"/>
        <v>3.2631144155307726E-2</v>
      </c>
      <c r="E9" s="57">
        <v>1.02</v>
      </c>
      <c r="F9" s="58">
        <v>0.95299999999999996</v>
      </c>
    </row>
    <row r="10" spans="1:6" ht="15" thickBot="1" x14ac:dyDescent="0.35">
      <c r="A10" s="81">
        <v>6.1</v>
      </c>
      <c r="B10" s="57">
        <v>1000</v>
      </c>
      <c r="C10" s="57">
        <f t="shared" si="0"/>
        <v>0.1</v>
      </c>
      <c r="D10" s="57">
        <f t="shared" si="1"/>
        <v>0.11111111111111112</v>
      </c>
      <c r="E10" s="57">
        <v>1.2470000000000001</v>
      </c>
      <c r="F10" s="58">
        <v>1.143</v>
      </c>
    </row>
    <row r="11" spans="1:6" ht="15" thickBot="1" x14ac:dyDescent="0.35">
      <c r="A11" s="81">
        <v>6.1</v>
      </c>
      <c r="B11" s="59">
        <v>3160</v>
      </c>
      <c r="C11" s="59">
        <f t="shared" si="0"/>
        <v>0.316</v>
      </c>
      <c r="D11" s="59">
        <f t="shared" si="1"/>
        <v>0.46198830409356728</v>
      </c>
      <c r="E11" s="59">
        <v>1.69</v>
      </c>
      <c r="F11" s="60">
        <v>1.5169999999999999</v>
      </c>
    </row>
    <row r="12" spans="1:6" ht="15" thickBot="1" x14ac:dyDescent="0.35">
      <c r="A12" s="81">
        <v>15.25</v>
      </c>
      <c r="B12" s="64">
        <v>0.1</v>
      </c>
      <c r="C12" s="64">
        <f t="shared" si="0"/>
        <v>1.0000000000000001E-5</v>
      </c>
      <c r="D12" s="64">
        <f t="shared" si="1"/>
        <v>1.000010000100001E-5</v>
      </c>
      <c r="E12" s="64">
        <v>0.41499999999999998</v>
      </c>
      <c r="F12" s="65">
        <v>0.32700000000000001</v>
      </c>
    </row>
    <row r="13" spans="1:6" ht="15" thickBot="1" x14ac:dyDescent="0.35">
      <c r="A13" s="81">
        <v>15.25</v>
      </c>
      <c r="B13" s="57">
        <v>0.316</v>
      </c>
      <c r="C13" s="57">
        <f t="shared" si="0"/>
        <v>3.1600000000000002E-5</v>
      </c>
      <c r="D13" s="57">
        <f t="shared" si="1"/>
        <v>3.1600998591555497E-5</v>
      </c>
      <c r="E13" s="57">
        <v>0.45700000000000002</v>
      </c>
      <c r="F13" s="58">
        <v>0.38300000000000001</v>
      </c>
    </row>
    <row r="14" spans="1:6" ht="15" thickBot="1" x14ac:dyDescent="0.35">
      <c r="A14" s="81">
        <v>15.25</v>
      </c>
      <c r="B14" s="57">
        <v>1</v>
      </c>
      <c r="C14" s="57">
        <f t="shared" si="0"/>
        <v>1E-4</v>
      </c>
      <c r="D14" s="57">
        <f t="shared" si="1"/>
        <v>1.0001000100010001E-4</v>
      </c>
      <c r="E14" s="57">
        <v>0.5</v>
      </c>
      <c r="F14" s="58">
        <v>0.437</v>
      </c>
    </row>
    <row r="15" spans="1:6" ht="15" thickBot="1" x14ac:dyDescent="0.35">
      <c r="A15" s="81">
        <v>15.25</v>
      </c>
      <c r="B15" s="57">
        <v>3.16</v>
      </c>
      <c r="C15" s="57">
        <f t="shared" si="0"/>
        <v>3.1600000000000004E-4</v>
      </c>
      <c r="D15" s="57">
        <f t="shared" si="1"/>
        <v>3.160998875644704E-4</v>
      </c>
      <c r="E15" s="57">
        <v>0.54300000000000004</v>
      </c>
      <c r="F15" s="58">
        <v>0.48799999999999999</v>
      </c>
    </row>
    <row r="16" spans="1:6" ht="15" thickBot="1" x14ac:dyDescent="0.35">
      <c r="A16" s="81">
        <v>15.25</v>
      </c>
      <c r="B16" s="57">
        <v>10</v>
      </c>
      <c r="C16" s="57">
        <f t="shared" si="0"/>
        <v>1E-3</v>
      </c>
      <c r="D16" s="57">
        <f t="shared" si="1"/>
        <v>1.001001001001001E-3</v>
      </c>
      <c r="E16" s="57">
        <v>0.59299999999999997</v>
      </c>
      <c r="F16" s="58">
        <v>0.53800000000000003</v>
      </c>
    </row>
    <row r="17" spans="1:6" ht="15" thickBot="1" x14ac:dyDescent="0.35">
      <c r="A17" s="81">
        <v>15.25</v>
      </c>
      <c r="B17" s="57">
        <v>31.6</v>
      </c>
      <c r="C17" s="57">
        <f t="shared" si="0"/>
        <v>3.16E-3</v>
      </c>
      <c r="D17" s="57">
        <f t="shared" si="1"/>
        <v>3.1700172545242968E-3</v>
      </c>
      <c r="E17" s="57">
        <v>0.65700000000000003</v>
      </c>
      <c r="F17" s="58">
        <v>0.59499999999999997</v>
      </c>
    </row>
    <row r="18" spans="1:6" ht="15" thickBot="1" x14ac:dyDescent="0.35">
      <c r="A18" s="81">
        <v>15.25</v>
      </c>
      <c r="B18" s="57">
        <v>100</v>
      </c>
      <c r="C18" s="57">
        <f t="shared" si="0"/>
        <v>0.01</v>
      </c>
      <c r="D18" s="57">
        <f t="shared" si="1"/>
        <v>1.0101010101010102E-2</v>
      </c>
      <c r="E18" s="57">
        <v>0.74199999999999999</v>
      </c>
      <c r="F18" s="58">
        <v>0.67300000000000004</v>
      </c>
    </row>
    <row r="19" spans="1:6" ht="15" thickBot="1" x14ac:dyDescent="0.35">
      <c r="A19" s="81">
        <v>15.25</v>
      </c>
      <c r="B19" s="57">
        <v>316</v>
      </c>
      <c r="C19" s="57">
        <f t="shared" si="0"/>
        <v>3.1600000000000003E-2</v>
      </c>
      <c r="D19" s="57">
        <f t="shared" si="1"/>
        <v>3.2631144155307726E-2</v>
      </c>
      <c r="E19" s="57">
        <v>0.86099999999999999</v>
      </c>
      <c r="F19" s="58">
        <v>0.77200000000000002</v>
      </c>
    </row>
    <row r="20" spans="1:6" ht="15" thickBot="1" x14ac:dyDescent="0.35">
      <c r="A20" s="81">
        <v>15.25</v>
      </c>
      <c r="B20" s="57">
        <v>1000</v>
      </c>
      <c r="C20" s="57">
        <f t="shared" si="0"/>
        <v>0.1</v>
      </c>
      <c r="D20" s="57">
        <f t="shared" si="1"/>
        <v>0.11111111111111112</v>
      </c>
      <c r="E20" s="57">
        <v>1.012</v>
      </c>
      <c r="F20" s="58">
        <v>0.90200000000000002</v>
      </c>
    </row>
    <row r="21" spans="1:6" ht="15" thickBot="1" x14ac:dyDescent="0.35">
      <c r="A21" s="81">
        <v>15.25</v>
      </c>
      <c r="B21" s="59">
        <v>3160</v>
      </c>
      <c r="C21" s="59">
        <f t="shared" si="0"/>
        <v>0.316</v>
      </c>
      <c r="D21" s="59">
        <f t="shared" si="1"/>
        <v>0.46198830409356728</v>
      </c>
      <c r="E21" s="59">
        <v>1.1930000000000001</v>
      </c>
      <c r="F21" s="60">
        <v>1.0900000000000001</v>
      </c>
    </row>
    <row r="22" spans="1:6" ht="15" thickBot="1" x14ac:dyDescent="0.35">
      <c r="A22" s="81">
        <v>22.875</v>
      </c>
      <c r="B22" s="64">
        <v>0.1</v>
      </c>
      <c r="C22" s="64">
        <f t="shared" si="0"/>
        <v>1.0000000000000001E-5</v>
      </c>
      <c r="D22" s="64">
        <f t="shared" si="1"/>
        <v>1.000010000100001E-5</v>
      </c>
      <c r="E22" s="64">
        <v>0.41399999999999998</v>
      </c>
      <c r="F22" s="65">
        <v>0.32600000000000001</v>
      </c>
    </row>
    <row r="23" spans="1:6" ht="15" thickBot="1" x14ac:dyDescent="0.35">
      <c r="A23" s="81">
        <v>22.875</v>
      </c>
      <c r="B23" s="57">
        <v>0.316</v>
      </c>
      <c r="C23" s="57">
        <f t="shared" si="0"/>
        <v>3.1600000000000002E-5</v>
      </c>
      <c r="D23" s="57">
        <f t="shared" si="1"/>
        <v>3.1600998591555497E-5</v>
      </c>
      <c r="E23" s="57">
        <v>0.45300000000000001</v>
      </c>
      <c r="F23" s="58">
        <v>0.38</v>
      </c>
    </row>
    <row r="24" spans="1:6" ht="15" thickBot="1" x14ac:dyDescent="0.35">
      <c r="A24" s="81">
        <v>22.875</v>
      </c>
      <c r="B24" s="57">
        <v>1</v>
      </c>
      <c r="C24" s="57">
        <f t="shared" si="0"/>
        <v>1E-4</v>
      </c>
      <c r="D24" s="57">
        <f t="shared" si="1"/>
        <v>1.0001000100010001E-4</v>
      </c>
      <c r="E24" s="57">
        <v>0.49</v>
      </c>
      <c r="F24" s="58">
        <v>0.42799999999999999</v>
      </c>
    </row>
    <row r="25" spans="1:6" ht="15" thickBot="1" x14ac:dyDescent="0.35">
      <c r="A25" s="81">
        <v>22.875</v>
      </c>
      <c r="B25" s="57">
        <v>3.16</v>
      </c>
      <c r="C25" s="57">
        <f t="shared" si="0"/>
        <v>3.1600000000000004E-4</v>
      </c>
      <c r="D25" s="57">
        <f t="shared" si="1"/>
        <v>3.160998875644704E-4</v>
      </c>
      <c r="E25" s="57">
        <v>0.52100000000000002</v>
      </c>
      <c r="F25" s="58">
        <v>0.46899999999999997</v>
      </c>
    </row>
    <row r="26" spans="1:6" ht="15" thickBot="1" x14ac:dyDescent="0.35">
      <c r="A26" s="81">
        <v>22.875</v>
      </c>
      <c r="B26" s="57">
        <v>10</v>
      </c>
      <c r="C26" s="57">
        <f t="shared" si="0"/>
        <v>1E-3</v>
      </c>
      <c r="D26" s="57">
        <f t="shared" si="1"/>
        <v>1.001001001001001E-3</v>
      </c>
      <c r="E26" s="57">
        <v>0.55700000000000005</v>
      </c>
      <c r="F26" s="58">
        <v>0.51</v>
      </c>
    </row>
    <row r="27" spans="1:6" ht="15" thickBot="1" x14ac:dyDescent="0.35">
      <c r="A27" s="81">
        <v>22.875</v>
      </c>
      <c r="B27" s="57">
        <v>31.6</v>
      </c>
      <c r="C27" s="57">
        <f t="shared" si="0"/>
        <v>3.16E-3</v>
      </c>
      <c r="D27" s="57">
        <f t="shared" si="1"/>
        <v>3.1700172545242968E-3</v>
      </c>
      <c r="E27" s="57">
        <v>0.60799999999999998</v>
      </c>
      <c r="F27" s="58">
        <v>0.56299999999999994</v>
      </c>
    </row>
    <row r="28" spans="1:6" ht="15" thickBot="1" x14ac:dyDescent="0.35">
      <c r="A28" s="81">
        <v>22.875</v>
      </c>
      <c r="B28" s="57">
        <v>100</v>
      </c>
      <c r="C28" s="57">
        <f t="shared" si="0"/>
        <v>0.01</v>
      </c>
      <c r="D28" s="57">
        <f t="shared" si="1"/>
        <v>1.0101010101010102E-2</v>
      </c>
      <c r="E28" s="57">
        <v>0.68700000000000006</v>
      </c>
      <c r="F28" s="58">
        <v>0.63400000000000001</v>
      </c>
    </row>
    <row r="29" spans="1:6" ht="15" thickBot="1" x14ac:dyDescent="0.35">
      <c r="A29" s="81">
        <v>22.875</v>
      </c>
      <c r="B29" s="57">
        <v>316</v>
      </c>
      <c r="C29" s="57">
        <f t="shared" si="0"/>
        <v>3.1600000000000003E-2</v>
      </c>
      <c r="D29" s="57">
        <f t="shared" si="1"/>
        <v>3.2631144155307726E-2</v>
      </c>
      <c r="E29" s="57">
        <v>0.78800000000000003</v>
      </c>
      <c r="F29" s="58">
        <v>0.72699999999999998</v>
      </c>
    </row>
    <row r="30" spans="1:6" ht="15" thickBot="1" x14ac:dyDescent="0.35">
      <c r="A30" s="81">
        <v>22.875</v>
      </c>
      <c r="B30" s="57">
        <v>1000</v>
      </c>
      <c r="C30" s="57">
        <f t="shared" si="0"/>
        <v>0.1</v>
      </c>
      <c r="D30" s="57">
        <f t="shared" si="1"/>
        <v>0.11111111111111112</v>
      </c>
      <c r="E30" s="57">
        <v>0.92</v>
      </c>
      <c r="F30" s="58">
        <v>0.85</v>
      </c>
    </row>
    <row r="31" spans="1:6" ht="15" thickBot="1" x14ac:dyDescent="0.35">
      <c r="A31" s="81">
        <v>22.875</v>
      </c>
      <c r="B31" s="59">
        <v>3160</v>
      </c>
      <c r="C31" s="59">
        <f t="shared" si="0"/>
        <v>0.316</v>
      </c>
      <c r="D31" s="59">
        <f t="shared" si="1"/>
        <v>0.46198830409356728</v>
      </c>
      <c r="E31" s="59">
        <v>1.07</v>
      </c>
      <c r="F31" s="60">
        <v>0.99399999999999999</v>
      </c>
    </row>
    <row r="32" spans="1:6" x14ac:dyDescent="0.3">
      <c r="A32" s="82">
        <v>30.5</v>
      </c>
      <c r="B32" s="57">
        <v>0.1</v>
      </c>
      <c r="C32" s="57">
        <f t="shared" si="0"/>
        <v>1.0000000000000001E-5</v>
      </c>
      <c r="D32" s="57">
        <f t="shared" si="1"/>
        <v>1.000010000100001E-5</v>
      </c>
      <c r="E32" s="57">
        <v>0.41299999999999998</v>
      </c>
      <c r="F32" s="58">
        <v>0.32500000000000001</v>
      </c>
    </row>
    <row r="33" spans="1:6" x14ac:dyDescent="0.3">
      <c r="A33" s="82">
        <v>30.5</v>
      </c>
      <c r="B33" s="57">
        <v>0.316</v>
      </c>
      <c r="C33" s="57">
        <f t="shared" si="0"/>
        <v>3.1600000000000002E-5</v>
      </c>
      <c r="D33" s="57">
        <f t="shared" si="1"/>
        <v>3.1600998591555497E-5</v>
      </c>
      <c r="E33" s="57">
        <v>0.44900000000000001</v>
      </c>
      <c r="F33" s="58">
        <v>0.379</v>
      </c>
    </row>
    <row r="34" spans="1:6" x14ac:dyDescent="0.3">
      <c r="A34" s="82">
        <v>30.5</v>
      </c>
      <c r="B34" s="57">
        <v>1</v>
      </c>
      <c r="C34" s="57">
        <f t="shared" si="0"/>
        <v>1E-4</v>
      </c>
      <c r="D34" s="57">
        <f t="shared" si="1"/>
        <v>1.0001000100010001E-4</v>
      </c>
      <c r="E34" s="57">
        <v>0.48299999999999998</v>
      </c>
      <c r="F34" s="58">
        <v>0.41699999999999998</v>
      </c>
    </row>
    <row r="35" spans="1:6" x14ac:dyDescent="0.3">
      <c r="A35" s="82">
        <v>30.5</v>
      </c>
      <c r="B35" s="57">
        <v>3.16</v>
      </c>
      <c r="C35" s="57">
        <f t="shared" si="0"/>
        <v>3.1600000000000004E-4</v>
      </c>
      <c r="D35" s="57">
        <f t="shared" si="1"/>
        <v>3.160998875644704E-4</v>
      </c>
      <c r="E35" s="57">
        <v>0.51300000000000001</v>
      </c>
      <c r="F35" s="58">
        <v>0.46800000000000003</v>
      </c>
    </row>
    <row r="36" spans="1:6" x14ac:dyDescent="0.3">
      <c r="A36" s="82">
        <v>30.5</v>
      </c>
      <c r="B36" s="57">
        <v>10</v>
      </c>
      <c r="C36" s="57">
        <f t="shared" si="0"/>
        <v>1E-3</v>
      </c>
      <c r="D36" s="57">
        <f t="shared" si="1"/>
        <v>1.001001001001001E-3</v>
      </c>
      <c r="E36" s="57">
        <v>0.55300000000000005</v>
      </c>
      <c r="F36" s="58">
        <v>0.50800000000000001</v>
      </c>
    </row>
    <row r="37" spans="1:6" x14ac:dyDescent="0.3">
      <c r="A37" s="82">
        <v>30.5</v>
      </c>
      <c r="B37" s="57">
        <v>31.6</v>
      </c>
      <c r="C37" s="57">
        <f t="shared" si="0"/>
        <v>3.16E-3</v>
      </c>
      <c r="D37" s="57">
        <f t="shared" si="1"/>
        <v>3.1700172545242968E-3</v>
      </c>
      <c r="E37" s="57">
        <v>0.6</v>
      </c>
      <c r="F37" s="58">
        <v>0.54600000000000004</v>
      </c>
    </row>
    <row r="38" spans="1:6" x14ac:dyDescent="0.3">
      <c r="A38" s="82">
        <v>30.5</v>
      </c>
      <c r="B38" s="57">
        <v>100</v>
      </c>
      <c r="C38" s="57">
        <f t="shared" si="0"/>
        <v>0.01</v>
      </c>
      <c r="D38" s="57">
        <f t="shared" si="1"/>
        <v>1.0101010101010102E-2</v>
      </c>
      <c r="E38" s="57">
        <v>0.66300000000000003</v>
      </c>
      <c r="F38" s="58">
        <v>0.60299999999999998</v>
      </c>
    </row>
    <row r="39" spans="1:6" x14ac:dyDescent="0.3">
      <c r="A39" s="82">
        <v>30.5</v>
      </c>
      <c r="B39" s="57">
        <v>316</v>
      </c>
      <c r="C39" s="57">
        <f t="shared" si="0"/>
        <v>3.1600000000000003E-2</v>
      </c>
      <c r="D39" s="57">
        <f t="shared" si="1"/>
        <v>3.2631144155307726E-2</v>
      </c>
      <c r="E39" s="57">
        <v>0.74199999999999999</v>
      </c>
      <c r="F39" s="58">
        <v>0.68100000000000005</v>
      </c>
    </row>
    <row r="40" spans="1:6" x14ac:dyDescent="0.3">
      <c r="A40" s="82">
        <v>30.5</v>
      </c>
      <c r="B40" s="57">
        <v>1000</v>
      </c>
      <c r="C40" s="57">
        <f t="shared" si="0"/>
        <v>0.1</v>
      </c>
      <c r="D40" s="57">
        <f t="shared" si="1"/>
        <v>0.11111111111111112</v>
      </c>
      <c r="E40" s="57">
        <v>0.85</v>
      </c>
      <c r="F40" s="58">
        <v>0.78</v>
      </c>
    </row>
    <row r="41" spans="1:6" ht="15" thickBot="1" x14ac:dyDescent="0.35">
      <c r="A41" s="82">
        <v>30.5</v>
      </c>
      <c r="B41" s="59">
        <v>3160</v>
      </c>
      <c r="C41" s="59">
        <f t="shared" si="0"/>
        <v>0.316</v>
      </c>
      <c r="D41" s="59">
        <f t="shared" si="1"/>
        <v>0.46198830409356728</v>
      </c>
      <c r="E41" s="59">
        <v>0.99199999999999999</v>
      </c>
      <c r="F41" s="60">
        <v>0.89800000000000002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Datos</vt:lpstr>
      <vt:lpstr>Datos limpios para Lore</vt:lpstr>
      <vt:lpstr>Regresiones</vt:lpstr>
      <vt:lpstr>Datos de Equilibrio</vt:lpstr>
      <vt:lpstr>Datos Limpios de Equilibrio</vt:lpstr>
      <vt:lpstr>SOLO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NAVARRETE PROCOPIO MIRIAM</dc:creator>
  <cp:lastModifiedBy>Lorenzo Orozco</cp:lastModifiedBy>
  <dcterms:created xsi:type="dcterms:W3CDTF">2024-06-05T23:08:35Z</dcterms:created>
  <dcterms:modified xsi:type="dcterms:W3CDTF">2024-06-14T21:48:37Z</dcterms:modified>
</cp:coreProperties>
</file>