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914\Desktop\lectures\SwissPDGs-TimeSeries\HP\configuration_files\"/>
    </mc:Choice>
  </mc:AlternateContent>
  <xr:revisionPtr revIDLastSave="0" documentId="13_ncr:1_{8381A1C3-BF69-439B-958F-3E175AB6ECE8}" xr6:coauthVersionLast="47" xr6:coauthVersionMax="47" xr10:uidLastSave="{00000000-0000-0000-0000-000000000000}"/>
  <bookViews>
    <workbookView xWindow="-98" yWindow="-98" windowWidth="19396" windowHeight="11475" activeTab="2" xr2:uid="{4E3571C4-5A43-4FA7-B5E7-AC189FF9742A}"/>
  </bookViews>
  <sheets>
    <sheet name="Multi_Family_House" sheetId="1" r:id="rId1"/>
    <sheet name="Single_Family_House" sheetId="2" r:id="rId2"/>
    <sheet name="Building_C" sheetId="4" r:id="rId3"/>
    <sheet name="Building_HandT" sheetId="3" r:id="rId4"/>
    <sheet name="P_rated" sheetId="5" r:id="rId5"/>
    <sheet name="Building_U_SFH" sheetId="6" r:id="rId6"/>
    <sheet name="Building_U_MFH" sheetId="7" r:id="rId7"/>
    <sheet name="Sheet1" sheetId="9" r:id="rId8"/>
    <sheet name="U_SFH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3" i="8"/>
  <c r="M4" i="8"/>
  <c r="M5" i="8"/>
  <c r="M6" i="8"/>
  <c r="J10" i="8"/>
  <c r="M2" i="8"/>
  <c r="J6" i="8"/>
  <c r="J5" i="8"/>
  <c r="J4" i="8"/>
  <c r="J3" i="8"/>
  <c r="J2" i="8"/>
  <c r="C2" i="1"/>
  <c r="C2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</calcChain>
</file>

<file path=xl/sharedStrings.xml><?xml version="1.0" encoding="utf-8"?>
<sst xmlns="http://schemas.openxmlformats.org/spreadsheetml/2006/main" count="115" uniqueCount="46">
  <si>
    <t>1919 - 1945</t>
  </si>
  <si>
    <t>1946 - 1960</t>
  </si>
  <si>
    <t>1961 - 1970</t>
  </si>
  <si>
    <t>1971 - 1980</t>
  </si>
  <si>
    <t>1991 - 2000</t>
  </si>
  <si>
    <t>2001 - 2010</t>
  </si>
  <si>
    <t>2010 - 2019</t>
  </si>
  <si>
    <t>Heavy</t>
  </si>
  <si>
    <t>Medium</t>
  </si>
  <si>
    <t>Light</t>
  </si>
  <si>
    <t>Total</t>
  </si>
  <si>
    <t>&lt; 1919</t>
  </si>
  <si>
    <t>1981 - 1990</t>
  </si>
  <si>
    <t>Starting Year</t>
    <phoneticPr fontId="2" type="noConversion"/>
  </si>
  <si>
    <t>Building Year</t>
  </si>
  <si>
    <t>&lt;1980</t>
  </si>
  <si>
    <t>1980 – 2000</t>
  </si>
  <si>
    <t>Hbldg/Area[W/m2K]</t>
    <phoneticPr fontId="2" type="noConversion"/>
  </si>
  <si>
    <t>2000 – 2010</t>
    <phoneticPr fontId="2" type="noConversion"/>
  </si>
  <si>
    <t>&gt;2010</t>
    <phoneticPr fontId="2" type="noConversion"/>
  </si>
  <si>
    <t>Cbldg/Area[MJ/m2K]</t>
    <phoneticPr fontId="2" type="noConversion"/>
  </si>
  <si>
    <t>Non_residential</t>
    <phoneticPr fontId="2" type="noConversion"/>
  </si>
  <si>
    <t>Building type</t>
    <phoneticPr fontId="2" type="noConversion"/>
  </si>
  <si>
    <t>PL(W/m2)</t>
    <phoneticPr fontId="2" type="noConversion"/>
  </si>
  <si>
    <t>PU(W/m2)</t>
    <phoneticPr fontId="2" type="noConversion"/>
  </si>
  <si>
    <t>Hheater/Area[W/m2K]</t>
    <phoneticPr fontId="2" type="noConversion"/>
  </si>
  <si>
    <t>T_HK_M8_temp</t>
  </si>
  <si>
    <t>T_HK_15_temp</t>
    <phoneticPr fontId="2" type="noConversion"/>
  </si>
  <si>
    <t>Building Construction</t>
    <phoneticPr fontId="2" type="noConversion"/>
  </si>
  <si>
    <t>Starting Year</t>
  </si>
  <si>
    <t>twentyfive</t>
  </si>
  <si>
    <t>seventyfive</t>
  </si>
  <si>
    <t>ERA(m2)</t>
  </si>
  <si>
    <t>NumFloor</t>
  </si>
  <si>
    <t>A_roof (m2)</t>
  </si>
  <si>
    <t>U_roof (W/m2K)</t>
  </si>
  <si>
    <t>U_wall (W/m2K)</t>
  </si>
  <si>
    <t>A_wall (m2)</t>
  </si>
  <si>
    <t>U_window(W/m2K)</t>
  </si>
  <si>
    <t>A_window(m2)</t>
  </si>
  <si>
    <t>U_floor (W/m2K)</t>
  </si>
  <si>
    <t>A_floor (m2)</t>
  </si>
  <si>
    <t>U_total (W/m2K)</t>
  </si>
  <si>
    <t>time period</t>
  </si>
  <si>
    <t>G_SFH [W/m2K]</t>
  </si>
  <si>
    <t>G_MFH [W/m2K]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</si>
</sst>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name val="DengXian"/>
      <family val="3"/>
      <charset val="134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</cellStyleXfs>
  <cellXfs count="2">
    <xf numFmtId="0" fontId="0" fillId="0" borderId="0" xfId="0"/>
    <xf numFmtId="0" fontId="1" fillId="0" borderId="0" xfId="41"/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Normal 2" xfId="41" xr:uid="{4ECC4F70-F5C6-47DB-A59F-AB35C131844A}"/>
    <cellStyle name="Note 2" xfId="43" xr:uid="{475F5818-A1C8-4D71-84F8-0BA94BD8DF32}"/>
    <cellStyle name="Percent 2" xfId="42" xr:uid="{2828ECCD-A316-4C9A-A7B8-5EF1D4BA8D3E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21F78-125B-4554-BCF9-145E02D2C677}" name="Table1" displayName="Table1" ref="B1:E10" totalsRowShown="0">
  <tableColumns count="4">
    <tableColumn id="1" xr3:uid="{3654F746-1A64-4DE7-92AC-CB3F192A93A9}" name="Starting Year"/>
    <tableColumn id="2" xr3:uid="{4330DC89-AF79-4C23-9C45-2693B174403E}" name="Heavy">
      <calculatedColumnFormula>G2/J2*100</calculatedColumnFormula>
    </tableColumn>
    <tableColumn id="3" xr3:uid="{F845BF62-2C69-4299-BEA5-1E70EE813E5D}" name="Medium">
      <calculatedColumnFormula>H2/J2*100</calculatedColumnFormula>
    </tableColumn>
    <tableColumn id="4" xr3:uid="{E493F830-4F23-4836-8090-45127C1911E6}" name="Light">
      <calculatedColumnFormula>I2/J2*100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EC25DF-6D0B-4222-90FF-78F6BC04C3EB}" name="Table16" displayName="Table16" ref="B1:E10" totalsRowShown="0">
  <tableColumns count="4">
    <tableColumn id="1" xr3:uid="{02E75EB9-2CDF-4912-BEEE-00A0DFBDA9BD}" name="Starting Year"/>
    <tableColumn id="2" xr3:uid="{1B7F0893-3BFE-4CA3-8420-77056B98E50D}" name="Heavy">
      <calculatedColumnFormula>G2/J2*100</calculatedColumnFormula>
    </tableColumn>
    <tableColumn id="3" xr3:uid="{AB7C78F6-8380-43A8-9BCD-5EF0F60ED0E0}" name="Medium">
      <calculatedColumnFormula>H2/J2*100</calculatedColumnFormula>
    </tableColumn>
    <tableColumn id="4" xr3:uid="{0633ACCE-1334-4AFE-B4AC-B6F00A896EB0}" name="Light">
      <calculatedColumnFormula>I2/J2*100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061F-8787-43BE-B6A9-0F015D108F3A}">
  <dimension ref="A1:J10"/>
  <sheetViews>
    <sheetView workbookViewId="0">
      <selection activeCell="E23" sqref="E23"/>
    </sheetView>
  </sheetViews>
  <sheetFormatPr defaultRowHeight="12.75"/>
  <cols>
    <col min="1" max="1" width="13.9296875" customWidth="1"/>
    <col min="2" max="4" width="9.46484375" customWidth="1"/>
  </cols>
  <sheetData>
    <row r="1" spans="1:10">
      <c r="B1" t="s">
        <v>13</v>
      </c>
      <c r="C1" t="s">
        <v>7</v>
      </c>
      <c r="D1" t="s">
        <v>8</v>
      </c>
      <c r="E1" t="s">
        <v>9</v>
      </c>
      <c r="G1" t="s">
        <v>7</v>
      </c>
      <c r="H1" t="s">
        <v>8</v>
      </c>
      <c r="I1" t="s">
        <v>9</v>
      </c>
      <c r="J1" t="s">
        <v>10</v>
      </c>
    </row>
    <row r="2" spans="1:10">
      <c r="A2" t="s">
        <v>11</v>
      </c>
      <c r="B2">
        <v>0</v>
      </c>
      <c r="C2">
        <f>G2/J2*100</f>
        <v>64.913627639155465</v>
      </c>
      <c r="D2">
        <f>H2/J2*100</f>
        <v>31.439539347408829</v>
      </c>
      <c r="E2">
        <f>I2/J2*100</f>
        <v>3.6468330134357005</v>
      </c>
      <c r="G2">
        <v>1691</v>
      </c>
      <c r="H2">
        <v>819</v>
      </c>
      <c r="I2">
        <v>95</v>
      </c>
      <c r="J2">
        <v>2605</v>
      </c>
    </row>
    <row r="3" spans="1:10">
      <c r="A3" t="s">
        <v>0</v>
      </c>
      <c r="B3">
        <v>1919</v>
      </c>
      <c r="C3">
        <f t="shared" ref="C3:C10" si="0">G3/J3*100</f>
        <v>60.296010296010294</v>
      </c>
      <c r="D3">
        <f t="shared" ref="D3:D10" si="1">H3/J3*100</f>
        <v>37.258687258687253</v>
      </c>
      <c r="E3">
        <f t="shared" ref="E3:E10" si="2">I3/J3*100</f>
        <v>2.445302445302445</v>
      </c>
      <c r="G3">
        <v>937</v>
      </c>
      <c r="H3">
        <v>579</v>
      </c>
      <c r="I3">
        <v>38</v>
      </c>
      <c r="J3">
        <v>1554</v>
      </c>
    </row>
    <row r="4" spans="1:10">
      <c r="A4" t="s">
        <v>1</v>
      </c>
      <c r="B4">
        <v>1946</v>
      </c>
      <c r="C4">
        <f t="shared" si="0"/>
        <v>64.787430683918672</v>
      </c>
      <c r="D4">
        <f t="shared" si="1"/>
        <v>33.964879852125698</v>
      </c>
      <c r="E4">
        <f t="shared" si="2"/>
        <v>1.2476894639556377</v>
      </c>
      <c r="G4">
        <v>1402</v>
      </c>
      <c r="H4">
        <v>735</v>
      </c>
      <c r="I4">
        <v>27</v>
      </c>
      <c r="J4">
        <v>2164</v>
      </c>
    </row>
    <row r="5" spans="1:10">
      <c r="A5" t="s">
        <v>2</v>
      </c>
      <c r="B5">
        <v>1961</v>
      </c>
      <c r="C5">
        <f t="shared" si="0"/>
        <v>71.546052631578945</v>
      </c>
      <c r="D5">
        <f t="shared" si="1"/>
        <v>27.730263157894736</v>
      </c>
      <c r="E5">
        <f t="shared" si="2"/>
        <v>0.72368421052631582</v>
      </c>
      <c r="G5">
        <v>2175</v>
      </c>
      <c r="H5">
        <v>843</v>
      </c>
      <c r="I5">
        <v>22</v>
      </c>
      <c r="J5">
        <v>3040</v>
      </c>
    </row>
    <row r="6" spans="1:10">
      <c r="A6" t="s">
        <v>3</v>
      </c>
      <c r="B6">
        <v>1971</v>
      </c>
      <c r="C6">
        <f t="shared" si="0"/>
        <v>71.590551181102356</v>
      </c>
      <c r="D6">
        <f t="shared" si="1"/>
        <v>27.496062992125985</v>
      </c>
      <c r="E6">
        <f t="shared" si="2"/>
        <v>0.91338582677165348</v>
      </c>
      <c r="G6">
        <v>2273</v>
      </c>
      <c r="H6">
        <v>873</v>
      </c>
      <c r="I6">
        <v>29</v>
      </c>
      <c r="J6">
        <v>3175</v>
      </c>
    </row>
    <row r="7" spans="1:10">
      <c r="A7" t="s">
        <v>12</v>
      </c>
      <c r="B7">
        <v>1981</v>
      </c>
      <c r="C7">
        <f t="shared" si="0"/>
        <v>63.949483352468427</v>
      </c>
      <c r="D7">
        <f t="shared" si="1"/>
        <v>35.399923459624958</v>
      </c>
      <c r="E7">
        <f t="shared" si="2"/>
        <v>0.65059318790662068</v>
      </c>
      <c r="G7">
        <v>1671</v>
      </c>
      <c r="H7">
        <v>925</v>
      </c>
      <c r="I7">
        <v>17</v>
      </c>
      <c r="J7">
        <v>2613</v>
      </c>
    </row>
    <row r="8" spans="1:10">
      <c r="A8" t="s">
        <v>4</v>
      </c>
      <c r="B8">
        <v>1991</v>
      </c>
      <c r="C8">
        <f t="shared" si="0"/>
        <v>66.344160331720801</v>
      </c>
      <c r="D8">
        <f t="shared" si="1"/>
        <v>32.826537664132687</v>
      </c>
      <c r="E8">
        <f t="shared" si="2"/>
        <v>0.82930200414651001</v>
      </c>
      <c r="G8">
        <v>960</v>
      </c>
      <c r="H8">
        <v>475</v>
      </c>
      <c r="I8">
        <v>12</v>
      </c>
      <c r="J8">
        <v>1447</v>
      </c>
    </row>
    <row r="9" spans="1:10">
      <c r="A9" t="s">
        <v>5</v>
      </c>
      <c r="B9">
        <v>2001</v>
      </c>
      <c r="C9">
        <f t="shared" si="0"/>
        <v>71.596762325239155</v>
      </c>
      <c r="D9">
        <f t="shared" si="1"/>
        <v>27.299484915378958</v>
      </c>
      <c r="E9">
        <f t="shared" si="2"/>
        <v>1.1037527593818985</v>
      </c>
      <c r="G9">
        <v>973</v>
      </c>
      <c r="H9">
        <v>371</v>
      </c>
      <c r="I9">
        <v>15</v>
      </c>
      <c r="J9">
        <v>1359</v>
      </c>
    </row>
    <row r="10" spans="1:10">
      <c r="A10" t="s">
        <v>6</v>
      </c>
      <c r="B10">
        <v>2010</v>
      </c>
      <c r="C10">
        <f t="shared" si="0"/>
        <v>68.251871422280928</v>
      </c>
      <c r="D10">
        <f t="shared" si="1"/>
        <v>29.89872302950242</v>
      </c>
      <c r="E10">
        <f t="shared" si="2"/>
        <v>1.8494055482166447</v>
      </c>
      <c r="G10">
        <v>1550</v>
      </c>
      <c r="H10">
        <v>679</v>
      </c>
      <c r="I10">
        <v>42</v>
      </c>
      <c r="J10">
        <v>2271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5B15-1B91-49C2-AB9F-CCC86673EA28}">
  <dimension ref="A1:J10"/>
  <sheetViews>
    <sheetView workbookViewId="0">
      <selection activeCell="A2" sqref="A2:XFD2"/>
    </sheetView>
  </sheetViews>
  <sheetFormatPr defaultRowHeight="12.75"/>
  <cols>
    <col min="1" max="1" width="13.9296875" customWidth="1"/>
    <col min="2" max="4" width="9.46484375" customWidth="1"/>
  </cols>
  <sheetData>
    <row r="1" spans="1:10">
      <c r="B1" t="s">
        <v>13</v>
      </c>
      <c r="C1" t="s">
        <v>7</v>
      </c>
      <c r="D1" t="s">
        <v>8</v>
      </c>
      <c r="E1" t="s">
        <v>9</v>
      </c>
      <c r="G1" t="s">
        <v>7</v>
      </c>
      <c r="H1" t="s">
        <v>8</v>
      </c>
      <c r="I1" t="s">
        <v>9</v>
      </c>
      <c r="J1" t="s">
        <v>10</v>
      </c>
    </row>
    <row r="2" spans="1:10">
      <c r="A2" t="s">
        <v>11</v>
      </c>
      <c r="B2">
        <v>0</v>
      </c>
      <c r="C2">
        <f>G2/J2*100</f>
        <v>44.764216366158117</v>
      </c>
      <c r="D2">
        <f>H2/J2*100</f>
        <v>43.377253814147018</v>
      </c>
      <c r="E2">
        <f>I2/J2*100</f>
        <v>11.858529819694869</v>
      </c>
      <c r="G2">
        <v>1291</v>
      </c>
      <c r="H2">
        <v>1251</v>
      </c>
      <c r="I2">
        <v>342</v>
      </c>
      <c r="J2">
        <v>2884</v>
      </c>
    </row>
    <row r="3" spans="1:10">
      <c r="A3" t="s">
        <v>0</v>
      </c>
      <c r="B3">
        <v>1919</v>
      </c>
      <c r="C3">
        <f t="shared" ref="C3:C10" si="0">G3/J3*100</f>
        <v>44.704049844236756</v>
      </c>
      <c r="D3">
        <f t="shared" ref="D3:D10" si="1">H3/J3*100</f>
        <v>46.923676012461058</v>
      </c>
      <c r="E3">
        <f t="shared" ref="E3:E10" si="2">I3/J3*100</f>
        <v>8.3722741433021799</v>
      </c>
      <c r="G3">
        <v>1148</v>
      </c>
      <c r="H3">
        <v>1205</v>
      </c>
      <c r="I3">
        <v>215</v>
      </c>
      <c r="J3">
        <v>2568</v>
      </c>
    </row>
    <row r="4" spans="1:10">
      <c r="A4" t="s">
        <v>1</v>
      </c>
      <c r="B4">
        <v>1946</v>
      </c>
      <c r="C4">
        <f t="shared" si="0"/>
        <v>43.614170884191722</v>
      </c>
      <c r="D4">
        <f t="shared" si="1"/>
        <v>47.543911878535276</v>
      </c>
      <c r="E4">
        <f t="shared" si="2"/>
        <v>8.8419172372729982</v>
      </c>
      <c r="G4">
        <v>1465</v>
      </c>
      <c r="H4">
        <v>1597</v>
      </c>
      <c r="I4">
        <v>297</v>
      </c>
      <c r="J4">
        <v>3359</v>
      </c>
    </row>
    <row r="5" spans="1:10">
      <c r="A5" t="s">
        <v>2</v>
      </c>
      <c r="B5">
        <v>1961</v>
      </c>
      <c r="C5">
        <f t="shared" si="0"/>
        <v>48.140371925614879</v>
      </c>
      <c r="D5">
        <f t="shared" si="1"/>
        <v>45.350929814037194</v>
      </c>
      <c r="E5">
        <f t="shared" si="2"/>
        <v>6.5086982603479306</v>
      </c>
      <c r="G5">
        <v>1605</v>
      </c>
      <c r="H5">
        <v>1512</v>
      </c>
      <c r="I5">
        <v>217</v>
      </c>
      <c r="J5">
        <v>3334</v>
      </c>
    </row>
    <row r="6" spans="1:10">
      <c r="A6" t="s">
        <v>3</v>
      </c>
      <c r="B6">
        <v>1971</v>
      </c>
      <c r="C6">
        <f t="shared" si="0"/>
        <v>46.892265193370164</v>
      </c>
      <c r="D6">
        <f t="shared" si="1"/>
        <v>47.628913443830569</v>
      </c>
      <c r="E6">
        <f t="shared" si="2"/>
        <v>5.4788213627992635</v>
      </c>
      <c r="G6">
        <v>2037</v>
      </c>
      <c r="H6">
        <v>2069</v>
      </c>
      <c r="I6">
        <v>238</v>
      </c>
      <c r="J6">
        <v>4344</v>
      </c>
    </row>
    <row r="7" spans="1:10">
      <c r="A7" t="s">
        <v>12</v>
      </c>
      <c r="B7">
        <v>1981</v>
      </c>
      <c r="C7">
        <f t="shared" si="0"/>
        <v>46.114111293730922</v>
      </c>
      <c r="D7">
        <f t="shared" si="1"/>
        <v>49.471706973467953</v>
      </c>
      <c r="E7">
        <f t="shared" si="2"/>
        <v>4.4141817328011275</v>
      </c>
      <c r="G7">
        <v>1964</v>
      </c>
      <c r="H7">
        <v>2107</v>
      </c>
      <c r="I7">
        <v>188</v>
      </c>
      <c r="J7">
        <v>4259</v>
      </c>
    </row>
    <row r="8" spans="1:10">
      <c r="A8" t="s">
        <v>4</v>
      </c>
      <c r="B8">
        <v>1991</v>
      </c>
      <c r="C8">
        <f t="shared" si="0"/>
        <v>47.640653357531761</v>
      </c>
      <c r="D8">
        <f t="shared" si="1"/>
        <v>46.370235934664244</v>
      </c>
      <c r="E8">
        <f t="shared" si="2"/>
        <v>5.9891107078039925</v>
      </c>
      <c r="G8">
        <v>1050</v>
      </c>
      <c r="H8">
        <v>1022</v>
      </c>
      <c r="I8">
        <v>132</v>
      </c>
      <c r="J8">
        <v>2204</v>
      </c>
    </row>
    <row r="9" spans="1:10">
      <c r="A9" t="s">
        <v>5</v>
      </c>
      <c r="B9">
        <v>2001</v>
      </c>
      <c r="C9">
        <f t="shared" si="0"/>
        <v>50.325520833333336</v>
      </c>
      <c r="D9">
        <f t="shared" si="1"/>
        <v>40.885416666666671</v>
      </c>
      <c r="E9">
        <f t="shared" si="2"/>
        <v>8.7890625</v>
      </c>
      <c r="G9">
        <v>773</v>
      </c>
      <c r="H9">
        <v>628</v>
      </c>
      <c r="I9">
        <v>135</v>
      </c>
      <c r="J9">
        <v>1536</v>
      </c>
    </row>
    <row r="10" spans="1:10">
      <c r="A10" t="s">
        <v>6</v>
      </c>
      <c r="B10">
        <v>2010</v>
      </c>
      <c r="C10">
        <f t="shared" si="0"/>
        <v>47.263948497854074</v>
      </c>
      <c r="D10">
        <f t="shared" si="1"/>
        <v>42.381974248927037</v>
      </c>
      <c r="E10">
        <f t="shared" si="2"/>
        <v>10.354077253218884</v>
      </c>
      <c r="G10">
        <v>881</v>
      </c>
      <c r="H10">
        <v>790</v>
      </c>
      <c r="I10">
        <v>193</v>
      </c>
      <c r="J10">
        <v>1864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EC1B-336B-4B02-964B-F1CF6053B8EE}">
  <dimension ref="A1:B4"/>
  <sheetViews>
    <sheetView tabSelected="1" workbookViewId="0">
      <selection activeCell="B2" sqref="B2"/>
    </sheetView>
  </sheetViews>
  <sheetFormatPr defaultRowHeight="12.75"/>
  <cols>
    <col min="1" max="1" width="19.46484375" customWidth="1"/>
  </cols>
  <sheetData>
    <row r="1" spans="1:2">
      <c r="A1" t="s">
        <v>28</v>
      </c>
      <c r="B1" t="s">
        <v>20</v>
      </c>
    </row>
    <row r="2" spans="1:2">
      <c r="A2" t="s">
        <v>7</v>
      </c>
      <c r="B2">
        <v>0.5</v>
      </c>
    </row>
    <row r="3" spans="1:2">
      <c r="A3" t="s">
        <v>8</v>
      </c>
      <c r="B3">
        <v>0.3</v>
      </c>
    </row>
    <row r="4" spans="1:2">
      <c r="A4" t="s">
        <v>9</v>
      </c>
      <c r="B4">
        <v>0.1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514E-A0C2-4A4B-AC42-0DB308F55B41}">
  <dimension ref="A1:F5"/>
  <sheetViews>
    <sheetView workbookViewId="0">
      <selection activeCell="C1" sqref="C1"/>
    </sheetView>
  </sheetViews>
  <sheetFormatPr defaultRowHeight="12.75"/>
  <cols>
    <col min="2" max="2" width="13.19921875" customWidth="1"/>
    <col min="3" max="3" width="19.33203125" customWidth="1"/>
    <col min="4" max="4" width="18.59765625" customWidth="1"/>
  </cols>
  <sheetData>
    <row r="1" spans="1:6">
      <c r="A1" t="s">
        <v>13</v>
      </c>
      <c r="B1" t="s">
        <v>14</v>
      </c>
      <c r="C1" t="s">
        <v>17</v>
      </c>
      <c r="D1" t="s">
        <v>25</v>
      </c>
      <c r="E1" t="s">
        <v>26</v>
      </c>
      <c r="F1" t="s">
        <v>27</v>
      </c>
    </row>
    <row r="2" spans="1:6">
      <c r="A2">
        <v>0</v>
      </c>
      <c r="B2" t="s">
        <v>15</v>
      </c>
      <c r="C2">
        <v>1.71</v>
      </c>
      <c r="D2">
        <v>1.07</v>
      </c>
      <c r="E2">
        <v>65</v>
      </c>
      <c r="F2">
        <v>25</v>
      </c>
    </row>
    <row r="3" spans="1:6">
      <c r="A3">
        <v>1980</v>
      </c>
      <c r="B3" t="s">
        <v>16</v>
      </c>
      <c r="C3">
        <v>1.1399999999999999</v>
      </c>
      <c r="D3">
        <v>0.91</v>
      </c>
      <c r="E3">
        <v>55</v>
      </c>
      <c r="F3">
        <v>25</v>
      </c>
    </row>
    <row r="4" spans="1:6">
      <c r="A4">
        <v>2000</v>
      </c>
      <c r="B4" t="s">
        <v>18</v>
      </c>
      <c r="C4">
        <v>0.86</v>
      </c>
      <c r="D4">
        <v>0.96</v>
      </c>
      <c r="E4">
        <v>45</v>
      </c>
      <c r="F4">
        <v>25</v>
      </c>
    </row>
    <row r="5" spans="1:6">
      <c r="A5">
        <v>2010</v>
      </c>
      <c r="B5" t="s">
        <v>19</v>
      </c>
      <c r="C5">
        <v>0.34</v>
      </c>
      <c r="D5">
        <v>0.55000000000000004</v>
      </c>
      <c r="E5">
        <v>37.5</v>
      </c>
      <c r="F5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10E2-C354-42F7-99A7-C44CBCE9E6A2}">
  <dimension ref="A1:C5"/>
  <sheetViews>
    <sheetView workbookViewId="0">
      <selection activeCell="C2" sqref="C2"/>
    </sheetView>
  </sheetViews>
  <sheetFormatPr defaultRowHeight="12.75"/>
  <cols>
    <col min="1" max="1" width="11.19921875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7</v>
      </c>
      <c r="B2">
        <v>30</v>
      </c>
      <c r="C2">
        <v>40</v>
      </c>
    </row>
    <row r="3" spans="1:3">
      <c r="A3" t="s">
        <v>8</v>
      </c>
      <c r="B3">
        <v>40</v>
      </c>
      <c r="C3">
        <v>50</v>
      </c>
    </row>
    <row r="4" spans="1:3">
      <c r="A4" t="s">
        <v>9</v>
      </c>
      <c r="B4">
        <v>50</v>
      </c>
      <c r="C4">
        <v>70</v>
      </c>
    </row>
    <row r="5" spans="1:3">
      <c r="A5" t="s">
        <v>21</v>
      </c>
      <c r="B5">
        <v>60</v>
      </c>
      <c r="C5">
        <v>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386D-459F-4703-98C6-470C782C9C4E}">
  <dimension ref="A1:H35"/>
  <sheetViews>
    <sheetView workbookViewId="0">
      <selection activeCell="D1" activeCellId="1" sqref="A1:A1048576 D1:D1048576"/>
    </sheetView>
  </sheetViews>
  <sheetFormatPr defaultRowHeight="12.75"/>
  <sheetData>
    <row r="1" spans="1:8">
      <c r="B1" t="s">
        <v>29</v>
      </c>
      <c r="C1" t="s">
        <v>30</v>
      </c>
      <c r="D1" t="s">
        <v>17</v>
      </c>
      <c r="E1" t="s">
        <v>31</v>
      </c>
    </row>
    <row r="2" spans="1:8" ht="14.25">
      <c r="A2" t="s">
        <v>11</v>
      </c>
      <c r="B2">
        <v>0</v>
      </c>
      <c r="C2" s="1">
        <v>0.80872583826429967</v>
      </c>
      <c r="D2" s="1">
        <v>1.538922651496698</v>
      </c>
      <c r="E2" s="1">
        <v>2.4393103448275859</v>
      </c>
      <c r="F2" s="1"/>
      <c r="G2" s="1"/>
      <c r="H2" s="1"/>
    </row>
    <row r="3" spans="1:8" ht="14.25">
      <c r="A3" t="s">
        <v>0</v>
      </c>
      <c r="B3">
        <v>1919</v>
      </c>
      <c r="C3">
        <v>1.0089571428571429</v>
      </c>
      <c r="D3">
        <v>1.7276923076923079</v>
      </c>
      <c r="E3">
        <v>2.3478544923807623</v>
      </c>
      <c r="F3" s="1"/>
      <c r="G3" s="1"/>
      <c r="H3" s="1"/>
    </row>
    <row r="4" spans="1:8">
      <c r="A4" t="s">
        <v>1</v>
      </c>
      <c r="B4">
        <v>1946</v>
      </c>
      <c r="C4">
        <v>0.99938842039579157</v>
      </c>
      <c r="D4">
        <v>1.7120507264966667</v>
      </c>
      <c r="E4">
        <v>2.5497851575737034</v>
      </c>
    </row>
    <row r="5" spans="1:8">
      <c r="A5" t="s">
        <v>2</v>
      </c>
      <c r="B5">
        <v>1961</v>
      </c>
      <c r="C5">
        <v>1.0598782858200666</v>
      </c>
      <c r="D5">
        <v>1.6652421052631581</v>
      </c>
      <c r="E5">
        <v>2.5624547879260988</v>
      </c>
    </row>
    <row r="6" spans="1:8">
      <c r="A6" t="s">
        <v>3</v>
      </c>
      <c r="B6">
        <v>1971</v>
      </c>
      <c r="C6">
        <v>0.96046843591614917</v>
      </c>
      <c r="D6">
        <v>1.4151708999999999</v>
      </c>
      <c r="E6">
        <v>2.1617623263282275</v>
      </c>
    </row>
    <row r="7" spans="1:8">
      <c r="A7" t="s">
        <v>12</v>
      </c>
      <c r="B7">
        <v>1981</v>
      </c>
      <c r="C7">
        <v>0.80062445271830063</v>
      </c>
      <c r="D7">
        <v>1.0869966941818181</v>
      </c>
      <c r="E7">
        <v>1.41558347107438</v>
      </c>
    </row>
    <row r="8" spans="1:8">
      <c r="A8" t="s">
        <v>4</v>
      </c>
      <c r="B8">
        <v>1991</v>
      </c>
      <c r="C8">
        <v>0.74768437492204742</v>
      </c>
      <c r="D8">
        <v>0.94833165829145738</v>
      </c>
      <c r="E8">
        <v>1.1838696971327518</v>
      </c>
    </row>
    <row r="9" spans="1:8">
      <c r="A9" t="s">
        <v>5</v>
      </c>
      <c r="B9">
        <v>2001</v>
      </c>
      <c r="C9">
        <v>0.63504941860465036</v>
      </c>
      <c r="D9">
        <v>0.78942089552238792</v>
      </c>
      <c r="E9">
        <v>0.93913392857142852</v>
      </c>
    </row>
    <row r="10" spans="1:8">
      <c r="A10" t="s">
        <v>6</v>
      </c>
      <c r="B10">
        <v>2010</v>
      </c>
      <c r="C10">
        <v>0.43059202588303924</v>
      </c>
      <c r="D10">
        <v>0.5086578993821711</v>
      </c>
      <c r="E10">
        <v>0.67253941167315112</v>
      </c>
    </row>
    <row r="13" spans="1:8" ht="14.25">
      <c r="B13" s="1"/>
      <c r="C13" s="1"/>
      <c r="D13" s="1"/>
      <c r="E13" s="1"/>
    </row>
    <row r="24" spans="3:5" ht="14.25">
      <c r="C24" s="1"/>
      <c r="D24" s="1"/>
      <c r="E24" s="1"/>
    </row>
    <row r="35" spans="3:5" ht="14.25">
      <c r="C35" s="1"/>
      <c r="D35" s="1"/>
      <c r="E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9675-FE0E-4B1F-944B-B707DAF591D5}">
  <dimension ref="A1:E10"/>
  <sheetViews>
    <sheetView workbookViewId="0">
      <selection activeCell="D2" sqref="D2:D10"/>
    </sheetView>
  </sheetViews>
  <sheetFormatPr defaultRowHeight="12.75"/>
  <sheetData>
    <row r="1" spans="1:5">
      <c r="B1" t="s">
        <v>29</v>
      </c>
      <c r="C1" t="s">
        <v>30</v>
      </c>
      <c r="D1" t="s">
        <v>17</v>
      </c>
      <c r="E1" t="s">
        <v>31</v>
      </c>
    </row>
    <row r="2" spans="1:5" ht="14.25">
      <c r="A2" t="s">
        <v>11</v>
      </c>
      <c r="B2">
        <v>0</v>
      </c>
      <c r="C2" s="1">
        <v>1.0276982533114514</v>
      </c>
      <c r="D2" s="1">
        <v>1.433019026071966</v>
      </c>
      <c r="E2" s="1">
        <v>1.7471475834292289</v>
      </c>
    </row>
    <row r="3" spans="1:5">
      <c r="A3" t="s">
        <v>0</v>
      </c>
      <c r="B3">
        <v>1919</v>
      </c>
      <c r="C3">
        <v>1.0089571428571429</v>
      </c>
      <c r="D3">
        <v>1.7276923076923079</v>
      </c>
      <c r="E3">
        <v>2.3478544923807623</v>
      </c>
    </row>
    <row r="4" spans="1:5">
      <c r="A4" t="s">
        <v>1</v>
      </c>
      <c r="B4">
        <v>1946</v>
      </c>
      <c r="C4">
        <v>0.77348551185591452</v>
      </c>
      <c r="D4">
        <v>1.3782900448164479</v>
      </c>
      <c r="E4">
        <v>1.6764761480160499</v>
      </c>
    </row>
    <row r="5" spans="1:5">
      <c r="A5" t="s">
        <v>2</v>
      </c>
      <c r="B5">
        <v>1961</v>
      </c>
      <c r="C5">
        <v>0.72983553986466543</v>
      </c>
      <c r="D5">
        <v>1.1038482474226798</v>
      </c>
      <c r="E5">
        <v>1.4971208516953856</v>
      </c>
    </row>
    <row r="6" spans="1:5">
      <c r="A6" t="s">
        <v>3</v>
      </c>
      <c r="B6">
        <v>1971</v>
      </c>
      <c r="C6">
        <v>0.77669577091890663</v>
      </c>
      <c r="D6">
        <v>1.046276077141659</v>
      </c>
      <c r="E6">
        <v>1.3929935198947572</v>
      </c>
    </row>
    <row r="7" spans="1:5">
      <c r="A7" t="s">
        <v>12</v>
      </c>
      <c r="B7">
        <v>1981</v>
      </c>
      <c r="C7">
        <v>0.71968441795093596</v>
      </c>
      <c r="D7">
        <v>0.88579901960784324</v>
      </c>
      <c r="E7">
        <v>1.06484379972416</v>
      </c>
    </row>
    <row r="8" spans="1:5">
      <c r="A8" t="s">
        <v>4</v>
      </c>
      <c r="B8">
        <v>1991</v>
      </c>
      <c r="C8">
        <v>0.65996842839699876</v>
      </c>
      <c r="D8">
        <v>0.79633860153256697</v>
      </c>
      <c r="E8">
        <v>0.90046584668931084</v>
      </c>
    </row>
    <row r="9" spans="1:5">
      <c r="A9" t="s">
        <v>5</v>
      </c>
      <c r="B9">
        <v>2001</v>
      </c>
      <c r="C9">
        <v>0.51187269243162847</v>
      </c>
      <c r="D9">
        <v>0.59134745380802167</v>
      </c>
      <c r="E9">
        <v>0.63121381636136287</v>
      </c>
    </row>
    <row r="10" spans="1:5">
      <c r="A10" t="s">
        <v>6</v>
      </c>
      <c r="B10">
        <v>2010</v>
      </c>
      <c r="C10">
        <v>0.35165351579027765</v>
      </c>
      <c r="D10">
        <v>0.39614913008347785</v>
      </c>
      <c r="E10">
        <v>0.53377536084589694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AFA6-1FFE-4516-A1BE-A0CB37391C5C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586D-2BBF-4871-B563-532B40ED7A98}">
  <dimension ref="A1:Q35"/>
  <sheetViews>
    <sheetView topLeftCell="E1" workbookViewId="0">
      <selection activeCell="L21" sqref="L21"/>
    </sheetView>
  </sheetViews>
  <sheetFormatPr defaultRowHeight="12.75"/>
  <cols>
    <col min="2" max="2" width="11.6640625" customWidth="1"/>
    <col min="5" max="5" width="12" customWidth="1"/>
    <col min="6" max="6" width="11.796875" customWidth="1"/>
    <col min="15" max="15" width="11.796875" customWidth="1"/>
    <col min="16" max="16" width="19.9296875" customWidth="1"/>
    <col min="17" max="17" width="17.06640625" customWidth="1"/>
  </cols>
  <sheetData>
    <row r="1" spans="1:17">
      <c r="B1" t="s">
        <v>29</v>
      </c>
      <c r="C1" t="s">
        <v>32</v>
      </c>
      <c r="D1" t="s">
        <v>33</v>
      </c>
      <c r="E1" t="s">
        <v>35</v>
      </c>
      <c r="F1" t="s">
        <v>34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43</v>
      </c>
      <c r="P1" t="s">
        <v>44</v>
      </c>
      <c r="Q1" t="s">
        <v>45</v>
      </c>
    </row>
    <row r="2" spans="1:17" ht="14.25">
      <c r="A2" t="s">
        <v>11</v>
      </c>
      <c r="B2">
        <v>0</v>
      </c>
      <c r="C2">
        <v>223</v>
      </c>
      <c r="D2">
        <v>2</v>
      </c>
      <c r="E2">
        <v>0.46</v>
      </c>
      <c r="F2">
        <v>109</v>
      </c>
      <c r="G2">
        <v>0.81</v>
      </c>
      <c r="H2">
        <v>174</v>
      </c>
      <c r="I2">
        <v>2</v>
      </c>
      <c r="J2">
        <f>0.15*223</f>
        <v>33.449999999999996</v>
      </c>
      <c r="K2">
        <v>0.9</v>
      </c>
      <c r="L2">
        <v>96</v>
      </c>
      <c r="M2">
        <f>(E2*F2+G2*H2+I2*J2+K2*L2)/(C2)</f>
        <v>1.5443049327354259</v>
      </c>
      <c r="O2" t="s">
        <v>11</v>
      </c>
      <c r="P2" s="1">
        <v>1.538922651496698</v>
      </c>
      <c r="Q2" s="1">
        <v>1.433019026071966</v>
      </c>
    </row>
    <row r="3" spans="1:17">
      <c r="A3" t="s">
        <v>0</v>
      </c>
      <c r="B3">
        <v>1919</v>
      </c>
      <c r="C3">
        <v>195</v>
      </c>
      <c r="D3">
        <v>2</v>
      </c>
      <c r="E3">
        <v>0.44</v>
      </c>
      <c r="F3">
        <v>96</v>
      </c>
      <c r="G3">
        <v>0.9</v>
      </c>
      <c r="H3">
        <v>184</v>
      </c>
      <c r="I3">
        <v>1.8</v>
      </c>
      <c r="J3">
        <f>0.16*195</f>
        <v>31.2</v>
      </c>
      <c r="K3">
        <v>0.9</v>
      </c>
      <c r="L3">
        <v>82</v>
      </c>
      <c r="M3">
        <f t="shared" ref="M3:M6" si="0">(E3*F3+G3*H3+I3*J3+K3*L3)/(C3)</f>
        <v>1.7323076923076923</v>
      </c>
      <c r="O3" t="s">
        <v>0</v>
      </c>
      <c r="P3">
        <v>1.7276923076923079</v>
      </c>
      <c r="Q3">
        <v>1.7276923076923079</v>
      </c>
    </row>
    <row r="4" spans="1:17">
      <c r="A4" t="s">
        <v>1</v>
      </c>
      <c r="B4">
        <v>1946</v>
      </c>
      <c r="C4">
        <v>180</v>
      </c>
      <c r="D4">
        <v>2</v>
      </c>
      <c r="E4">
        <v>0.44</v>
      </c>
      <c r="F4">
        <v>95</v>
      </c>
      <c r="G4">
        <v>0.81</v>
      </c>
      <c r="H4">
        <v>168</v>
      </c>
      <c r="I4">
        <v>1.6</v>
      </c>
      <c r="J4">
        <f>0.16*180</f>
        <v>28.8</v>
      </c>
      <c r="K4">
        <v>0.98</v>
      </c>
      <c r="L4">
        <v>86</v>
      </c>
      <c r="M4">
        <f t="shared" si="0"/>
        <v>1.7124444444444444</v>
      </c>
      <c r="O4" t="s">
        <v>1</v>
      </c>
      <c r="P4">
        <v>1.7120507264966667</v>
      </c>
      <c r="Q4">
        <v>1.3782900448164479</v>
      </c>
    </row>
    <row r="5" spans="1:17">
      <c r="A5" t="s">
        <v>2</v>
      </c>
      <c r="B5">
        <v>1961</v>
      </c>
      <c r="C5">
        <v>190</v>
      </c>
      <c r="D5">
        <v>2</v>
      </c>
      <c r="E5">
        <v>0.47</v>
      </c>
      <c r="F5">
        <v>109</v>
      </c>
      <c r="G5">
        <v>0.7</v>
      </c>
      <c r="H5">
        <v>163</v>
      </c>
      <c r="I5">
        <v>1.7</v>
      </c>
      <c r="J5">
        <f>0.16*190</f>
        <v>30.400000000000002</v>
      </c>
      <c r="K5">
        <v>1</v>
      </c>
      <c r="L5">
        <v>99</v>
      </c>
      <c r="M5">
        <f t="shared" si="0"/>
        <v>1.6632105263157895</v>
      </c>
      <c r="O5" t="s">
        <v>2</v>
      </c>
      <c r="P5">
        <v>1.6652421052631581</v>
      </c>
      <c r="Q5">
        <v>1.1038482474226798</v>
      </c>
    </row>
    <row r="6" spans="1:17">
      <c r="A6" t="s">
        <v>3</v>
      </c>
      <c r="B6">
        <v>1971</v>
      </c>
      <c r="C6">
        <v>200</v>
      </c>
      <c r="D6">
        <v>2</v>
      </c>
      <c r="E6">
        <v>0.41</v>
      </c>
      <c r="F6">
        <v>115</v>
      </c>
      <c r="G6">
        <v>0.56000000000000005</v>
      </c>
      <c r="H6">
        <v>163</v>
      </c>
      <c r="I6">
        <v>1.7</v>
      </c>
      <c r="J6">
        <f>0.16*200</f>
        <v>32</v>
      </c>
      <c r="K6">
        <v>0.88</v>
      </c>
      <c r="L6">
        <v>103</v>
      </c>
      <c r="M6">
        <f t="shared" si="0"/>
        <v>1.4173500000000001</v>
      </c>
      <c r="O6" t="s">
        <v>3</v>
      </c>
      <c r="P6">
        <v>1.4151708999999999</v>
      </c>
      <c r="Q6">
        <v>1.046276077141659</v>
      </c>
    </row>
    <row r="7" spans="1:17">
      <c r="A7" t="s">
        <v>12</v>
      </c>
      <c r="B7">
        <v>1981</v>
      </c>
      <c r="O7" t="s">
        <v>12</v>
      </c>
      <c r="P7">
        <v>1.0869966941818181</v>
      </c>
      <c r="Q7">
        <v>0.88579901960784324</v>
      </c>
    </row>
    <row r="8" spans="1:17">
      <c r="A8" t="s">
        <v>4</v>
      </c>
      <c r="B8">
        <v>1991</v>
      </c>
      <c r="O8" t="s">
        <v>4</v>
      </c>
      <c r="P8">
        <v>0.94833165829145738</v>
      </c>
      <c r="Q8">
        <v>0.79633860153256697</v>
      </c>
    </row>
    <row r="9" spans="1:17">
      <c r="A9" t="s">
        <v>5</v>
      </c>
      <c r="B9">
        <v>2001</v>
      </c>
      <c r="O9" t="s">
        <v>5</v>
      </c>
      <c r="P9">
        <v>0.78942089552238792</v>
      </c>
      <c r="Q9">
        <v>0.59134745380802167</v>
      </c>
    </row>
    <row r="10" spans="1:17">
      <c r="A10" t="s">
        <v>6</v>
      </c>
      <c r="B10">
        <v>2010</v>
      </c>
      <c r="C10">
        <v>206</v>
      </c>
      <c r="D10">
        <v>2</v>
      </c>
      <c r="E10">
        <v>0.17</v>
      </c>
      <c r="F10">
        <v>100</v>
      </c>
      <c r="G10">
        <v>0.17</v>
      </c>
      <c r="H10">
        <v>181</v>
      </c>
      <c r="I10">
        <v>1</v>
      </c>
      <c r="J10">
        <f>0.18*206</f>
        <v>37.08</v>
      </c>
      <c r="K10">
        <v>0.21</v>
      </c>
      <c r="L10">
        <v>94</v>
      </c>
      <c r="M10">
        <f>(E10*F10+G10*H10+I10*J10+K10*L10)/(C10)</f>
        <v>0.50771844660194165</v>
      </c>
      <c r="O10" t="s">
        <v>6</v>
      </c>
      <c r="P10">
        <v>0.5086578993821711</v>
      </c>
      <c r="Q10">
        <v>0.39614913008347785</v>
      </c>
    </row>
    <row r="13" spans="1:17" ht="14.25">
      <c r="B13" s="1"/>
      <c r="P13" s="1"/>
    </row>
    <row r="24" spans="16:16" ht="14.25">
      <c r="P24" s="1"/>
    </row>
    <row r="35" spans="16:16" ht="14.25">
      <c r="P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Multi_Family_House</vt:lpstr>
      <vt:lpstr>Single_Family_House</vt:lpstr>
      <vt:lpstr>Building_C</vt:lpstr>
      <vt:lpstr>Building_HandT</vt:lpstr>
      <vt:lpstr>P_rated</vt:lpstr>
      <vt:lpstr>Building_U_SFH</vt:lpstr>
      <vt:lpstr>Building_U_MFH</vt:lpstr>
      <vt:lpstr>Sheet1</vt:lpstr>
      <vt:lpstr>U_SFH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 Yi</dc:creator>
  <cp:lastModifiedBy>rita wang</cp:lastModifiedBy>
  <dcterms:created xsi:type="dcterms:W3CDTF">2023-09-21T07:29:17Z</dcterms:created>
  <dcterms:modified xsi:type="dcterms:W3CDTF">2024-11-13T15:07:22Z</dcterms:modified>
</cp:coreProperties>
</file>