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astaria-bot-backend\statistics-runs\"/>
    </mc:Choice>
  </mc:AlternateContent>
  <xr:revisionPtr revIDLastSave="0" documentId="13_ncr:1_{B543252A-F5D5-4268-B5D1-4634BC2514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K10" i="2"/>
  <c r="J10" i="2"/>
  <c r="I10" i="2"/>
  <c r="H10" i="2"/>
  <c r="G10" i="2"/>
  <c r="F10" i="2"/>
  <c r="E10" i="2"/>
  <c r="D10" i="2"/>
  <c r="C10" i="2"/>
  <c r="B10" i="2"/>
  <c r="F10" i="1"/>
  <c r="E10" i="1"/>
  <c r="D10" i="1"/>
  <c r="B10" i="1"/>
  <c r="C10" i="1"/>
</calcChain>
</file>

<file path=xl/sharedStrings.xml><?xml version="1.0" encoding="utf-8"?>
<sst xmlns="http://schemas.openxmlformats.org/spreadsheetml/2006/main" count="39" uniqueCount="29">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</sst>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4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3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font>
        <b val="0"/>
        <charset val="204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(46,82%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statistics!$B$1:$J$1</c:f>
              <c:strCache>
                <c:ptCount val="9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</c:strCache>
            </c:strRef>
          </c:cat>
          <c:val>
            <c:numRef>
              <c:f>statistics!$B$10:$J$10</c:f>
              <c:numCache>
                <c:formatCode>0.00%</c:formatCode>
                <c:ptCount val="9"/>
                <c:pt idx="0">
                  <c:v>0.45412730296350989</c:v>
                </c:pt>
                <c:pt idx="1">
                  <c:v>0.44907958081684796</c:v>
                </c:pt>
                <c:pt idx="2">
                  <c:v>0.46549649684687511</c:v>
                </c:pt>
                <c:pt idx="3">
                  <c:v>0.46349497123158589</c:v>
                </c:pt>
                <c:pt idx="4">
                  <c:v>0.46298181398760019</c:v>
                </c:pt>
                <c:pt idx="5">
                  <c:v>0.46759691053419777</c:v>
                </c:pt>
                <c:pt idx="6">
                  <c:v>0.46642585371888184</c:v>
                </c:pt>
                <c:pt idx="7">
                  <c:v>0.46631373554067856</c:v>
                </c:pt>
                <c:pt idx="8">
                  <c:v>0.46641169600804921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old!$B$1:$K$1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old!$B$10:$K$10</c:f>
              <c:numCache>
                <c:formatCode>0.00%</c:formatCode>
                <c:ptCount val="10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D-498F-BC46-43B7B9CE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9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14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9446-BB8B-477D-B56D-541BE712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J10" totalsRowCount="1">
  <autoFilter ref="A1:J9" xr:uid="{3C92414E-A68B-46C0-9038-8C20E897643C}"/>
  <tableColumns count="10">
    <tableColumn id="1" xr3:uid="{9054F665-F68F-4619-8BF9-CF17D0E63C21}" name="hero" totalsRowLabel="Harmonic Mean"/>
    <tableColumn id="12" xr3:uid="{23B87AAC-11B7-428A-801F-4A46E206CA45}" name="13" totalsRowFunction="custom" dataDxfId="16" totalsRowDxfId="8">
      <totalsRowFormula>HARMEAN(Table1[13])</totalsRowFormula>
    </tableColumn>
    <tableColumn id="13" xr3:uid="{11D631BE-05C5-43E6-BF1A-6948CF622016}" name="14" totalsRowFunction="custom" dataDxfId="15" totalsRowDxfId="7">
      <totalsRowFormula>HARMEAN(Table1[14])</totalsRowFormula>
    </tableColumn>
    <tableColumn id="14" xr3:uid="{2C1650F0-8EF0-4E80-8230-A8F4A1BFA032}" name="15" totalsRowFunction="custom" dataDxfId="14" totalsRowDxfId="6">
      <totalsRowFormula>HARMEAN(Table1[15])</totalsRowFormula>
    </tableColumn>
    <tableColumn id="15" xr3:uid="{7EF89940-2F64-484B-BE10-767C0421D185}" name="16" totalsRowFunction="custom" dataDxfId="13" totalsRowDxfId="5">
      <totalsRowFormula>HARMEAN(Table1[16])</totalsRowFormula>
    </tableColumn>
    <tableColumn id="16" xr3:uid="{9E3C59B0-6709-4251-972D-EAEB78EE2D39}" name="17" totalsRowFunction="custom" dataDxfId="12" totalsRowDxfId="4">
      <totalsRowFormula>HARMEAN(Table1[17])</totalsRowFormula>
    </tableColumn>
    <tableColumn id="2" xr3:uid="{BD5D8554-7464-4C9C-99E9-84792904905B}" name="18" totalsRowFunction="custom" dataDxfId="11" totalsRowDxfId="3">
      <totalsRowFormula>HARMEAN(Table1[18])</totalsRowFormula>
    </tableColumn>
    <tableColumn id="3" xr3:uid="{5C39AC86-DDA7-4372-BB87-C3700EB137C8}" name="19" totalsRowFunction="custom" dataDxfId="10" totalsRowDxfId="2">
      <totalsRowFormula>HARMEAN(Table1[19])</totalsRowFormula>
    </tableColumn>
    <tableColumn id="4" xr3:uid="{27A3584B-B58D-4164-9673-E2EC9C30A996}" name="20" totalsRowFunction="custom" dataDxfId="9" totalsRowDxfId="1">
      <totalsRowFormula>HARMEAN(Table1[20])</totalsRowFormula>
    </tableColumn>
    <tableColumn id="5" xr3:uid="{3C53064C-FE32-4A35-9F10-13B56DC995DE}" name="21" totalsRowFunction="custom" dataDxfId="17" totalsRowDxfId="0">
      <totalsRowFormula>HARMEAN(Table1[21])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A4A67-F358-4E61-843A-A94ABE036E5E}" name="Table13" displayName="Table13" ref="A1:K10" totalsRowCount="1">
  <autoFilter ref="A1:K9" xr:uid="{3C92414E-A68B-46C0-9038-8C20E897643C}"/>
  <tableColumns count="11">
    <tableColumn id="1" xr3:uid="{6701B958-D557-4A63-B324-DE3BF0569903}" name="hero" totalsRowLabel="Harmonic Mean"/>
    <tableColumn id="2" xr3:uid="{0B915FFC-BE3D-4B9C-915B-B39062E0443A}" name="3" totalsRowFunction="custom" dataDxfId="37" totalsRowDxfId="36">
      <totalsRowFormula>HARMEAN(Table13[3])</totalsRowFormula>
    </tableColumn>
    <tableColumn id="3" xr3:uid="{C2436A7A-817C-4295-99FE-D9CF41244BCC}" name="4" totalsRowFunction="custom" dataDxfId="35" totalsRowDxfId="34">
      <totalsRowFormula>HARMEAN(Table13[4])</totalsRowFormula>
    </tableColumn>
    <tableColumn id="4" xr3:uid="{FB891A89-DA25-4151-B1EC-38AE54996BE0}" name="5" totalsRowFunction="custom" dataDxfId="33" totalsRowDxfId="32">
      <totalsRowFormula>HARMEAN(Table13[5])</totalsRowFormula>
    </tableColumn>
    <tableColumn id="5" xr3:uid="{4B94954F-D922-40C9-A641-8BF8B51ADF79}" name="6" totalsRowFunction="custom" dataDxfId="31" totalsRowDxfId="30">
      <totalsRowFormula>HARMEAN(Table13[6])</totalsRowFormula>
    </tableColumn>
    <tableColumn id="6" xr3:uid="{1E55BC43-7550-4217-95FF-BE48B312F2CE}" name="7" totalsRowFunction="custom" dataDxfId="29" totalsRowDxfId="28">
      <totalsRowFormula>HARMEAN(Table13[7])</totalsRowFormula>
    </tableColumn>
    <tableColumn id="7" xr3:uid="{34255DB4-C675-4ED2-890E-A4845855326F}" name="8" totalsRowFunction="custom" dataDxfId="27" totalsRowDxfId="26">
      <totalsRowFormula>HARMEAN(Table13[8])</totalsRowFormula>
    </tableColumn>
    <tableColumn id="8" xr3:uid="{87575DE7-4611-486F-935F-E5C2DC546BD7}" name="9" totalsRowFunction="custom" dataDxfId="25" totalsRowDxfId="24">
      <totalsRowFormula>HARMEAN(Table13[9])</totalsRowFormula>
    </tableColumn>
    <tableColumn id="9" xr3:uid="{59990D58-FD7C-40E6-8A1A-2538EEF85B4E}" name="10" totalsRowFunction="custom" dataDxfId="23" totalsRowDxfId="22">
      <totalsRowFormula>HARMEAN(Table13[10])</totalsRowFormula>
    </tableColumn>
    <tableColumn id="10" xr3:uid="{5D234A32-4748-452C-B4A6-855513592E73}" name="11" totalsRowFunction="custom" dataDxfId="21" totalsRowDxfId="20">
      <totalsRowFormula>HARMEAN(Table13[11])</totalsRowFormula>
    </tableColumn>
    <tableColumn id="11" xr3:uid="{9B138BD6-395C-45AC-80DF-16AD7603C98E}" name="12" totalsRowFunction="custom" dataDxfId="19" totalsRowDxfId="18">
      <totalsRowFormula>HARMEAN(Table13[12])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K15" sqref="K15"/>
    </sheetView>
  </sheetViews>
  <sheetFormatPr defaultRowHeight="15" x14ac:dyDescent="0.25"/>
  <cols>
    <col min="1" max="1" width="15.140625" bestFit="1" customWidth="1"/>
    <col min="2" max="10" width="7.140625" bestFit="1" customWidth="1"/>
  </cols>
  <sheetData>
    <row r="1" spans="1:10" x14ac:dyDescent="0.25">
      <c r="A1" t="s">
        <v>14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5">
      <c r="A2" t="s">
        <v>0</v>
      </c>
      <c r="B2" s="2">
        <v>0.5636363636363636</v>
      </c>
      <c r="C2" s="2">
        <v>0.4987012987012987</v>
      </c>
      <c r="D2" s="2">
        <v>0.46616541353383456</v>
      </c>
      <c r="E2" s="2">
        <v>0.47272727272727272</v>
      </c>
      <c r="F2" s="2">
        <v>0.47012987012987012</v>
      </c>
      <c r="G2" s="3">
        <v>0.48831168831168831</v>
      </c>
      <c r="H2" s="2">
        <v>0.48051948051948051</v>
      </c>
      <c r="I2" s="4">
        <v>0.47532467532467532</v>
      </c>
      <c r="J2" s="5">
        <v>0.46493506493506492</v>
      </c>
    </row>
    <row r="3" spans="1:10" x14ac:dyDescent="0.25">
      <c r="A3" t="s">
        <v>1</v>
      </c>
      <c r="B3" s="2">
        <v>0.50389610389610384</v>
      </c>
      <c r="C3" s="2">
        <v>0.45714285714285713</v>
      </c>
      <c r="D3" s="2">
        <v>0.43609022556390975</v>
      </c>
      <c r="E3" s="2">
        <v>0.43636363636363634</v>
      </c>
      <c r="F3" s="2">
        <v>0.45974025974025973</v>
      </c>
      <c r="G3" s="3">
        <v>0.46493506493506492</v>
      </c>
      <c r="H3" s="2">
        <v>0.47272727272727272</v>
      </c>
      <c r="I3" s="4">
        <v>0.47012987012987012</v>
      </c>
      <c r="J3" s="5">
        <v>0.48311688311688311</v>
      </c>
    </row>
    <row r="4" spans="1:10" x14ac:dyDescent="0.25">
      <c r="A4" t="s">
        <v>2</v>
      </c>
      <c r="B4" s="2">
        <v>0.30649350649350648</v>
      </c>
      <c r="C4" s="2">
        <v>0.31948051948051948</v>
      </c>
      <c r="D4" s="2">
        <v>0.39849624060150374</v>
      </c>
      <c r="E4" s="2">
        <v>0.41558441558441561</v>
      </c>
      <c r="F4" s="2">
        <v>0.39220779220779223</v>
      </c>
      <c r="G4" s="3">
        <v>0.43896103896103894</v>
      </c>
      <c r="H4" s="2">
        <v>0.40519480519480522</v>
      </c>
      <c r="I4" s="4">
        <v>0.40259740259740262</v>
      </c>
      <c r="J4" s="5">
        <v>0.41298701298701301</v>
      </c>
    </row>
    <row r="5" spans="1:10" x14ac:dyDescent="0.25">
      <c r="A5" t="s">
        <v>3</v>
      </c>
      <c r="B5" s="2">
        <v>0.45194805194805193</v>
      </c>
      <c r="C5" s="2">
        <v>0.45974025974025973</v>
      </c>
      <c r="D5" s="2">
        <v>0.45614035087719296</v>
      </c>
      <c r="E5" s="2">
        <v>0.44675324675324674</v>
      </c>
      <c r="F5" s="2">
        <v>0.39480519480519483</v>
      </c>
      <c r="G5" s="3">
        <v>0.47792207792207791</v>
      </c>
      <c r="H5" s="2">
        <v>0.47532467532467532</v>
      </c>
      <c r="I5" s="4">
        <v>0.50649350649350644</v>
      </c>
      <c r="J5" s="5">
        <v>0.50649350649350644</v>
      </c>
    </row>
    <row r="6" spans="1:10" x14ac:dyDescent="0.25">
      <c r="A6" t="s">
        <v>4</v>
      </c>
      <c r="B6" s="2">
        <v>0.50129870129870124</v>
      </c>
      <c r="C6" s="2">
        <v>0.55324675324675321</v>
      </c>
      <c r="D6" s="2">
        <v>0.45112781954887216</v>
      </c>
      <c r="E6" s="2">
        <v>0.41558441558441561</v>
      </c>
      <c r="F6" s="2">
        <v>0.51948051948051943</v>
      </c>
      <c r="G6" s="3">
        <v>0.46753246753246752</v>
      </c>
      <c r="H6" s="2">
        <v>0.48051948051948051</v>
      </c>
      <c r="I6" s="4">
        <v>0.46233766233766233</v>
      </c>
      <c r="J6" s="5">
        <v>0.43636363636363634</v>
      </c>
    </row>
    <row r="7" spans="1:10" x14ac:dyDescent="0.25">
      <c r="A7" t="s">
        <v>5</v>
      </c>
      <c r="B7" s="2">
        <v>0.52727272727272723</v>
      </c>
      <c r="C7" s="2">
        <v>0.5714285714285714</v>
      </c>
      <c r="D7" s="2">
        <v>0.51378446115288223</v>
      </c>
      <c r="E7" s="2">
        <v>0.48311688311688311</v>
      </c>
      <c r="F7" s="2">
        <v>0.52467532467532463</v>
      </c>
      <c r="G7" s="3">
        <v>0.47792207792207791</v>
      </c>
      <c r="H7" s="2">
        <v>0.47272727272727272</v>
      </c>
      <c r="I7" s="4">
        <v>0.49090909090909091</v>
      </c>
      <c r="J7" s="5">
        <v>0.47532467532467532</v>
      </c>
    </row>
    <row r="8" spans="1:10" x14ac:dyDescent="0.25">
      <c r="A8" t="s">
        <v>6</v>
      </c>
      <c r="B8" s="2">
        <v>0.43896103896103894</v>
      </c>
      <c r="C8" s="2">
        <v>0.34285714285714286</v>
      </c>
      <c r="D8" s="2">
        <v>0.49122807017543857</v>
      </c>
      <c r="E8" s="2">
        <v>0.5688311688311688</v>
      </c>
      <c r="F8" s="2">
        <v>0.48831168831168831</v>
      </c>
      <c r="G8" s="3">
        <v>0.44675324675324674</v>
      </c>
      <c r="H8" s="2">
        <v>0.45194805194805193</v>
      </c>
      <c r="I8" s="4">
        <v>0.47532467532467532</v>
      </c>
      <c r="J8" s="5">
        <v>0.48831168831168831</v>
      </c>
    </row>
    <row r="9" spans="1:10" x14ac:dyDescent="0.25">
      <c r="A9" t="s">
        <v>7</v>
      </c>
      <c r="B9" s="2">
        <v>0.45194805194805193</v>
      </c>
      <c r="C9" s="2">
        <v>0.54285714285714282</v>
      </c>
      <c r="D9" s="2">
        <v>0.54135338345864659</v>
      </c>
      <c r="E9" s="2">
        <v>0.50649350649350644</v>
      </c>
      <c r="F9" s="2">
        <v>0.4961038961038961</v>
      </c>
      <c r="G9" s="3">
        <v>0.48311688311688311</v>
      </c>
      <c r="H9" s="2">
        <v>0.50649350649350644</v>
      </c>
      <c r="I9" s="4">
        <v>0.46233766233766233</v>
      </c>
      <c r="J9" s="5">
        <v>0.47792207792207791</v>
      </c>
    </row>
    <row r="10" spans="1:10" x14ac:dyDescent="0.25">
      <c r="A10" t="s">
        <v>15</v>
      </c>
      <c r="B10" s="1">
        <f>HARMEAN(Table1[13])</f>
        <v>0.45412730296350989</v>
      </c>
      <c r="C10" s="1">
        <f>HARMEAN(Table1[14])</f>
        <v>0.44907958081684796</v>
      </c>
      <c r="D10" s="1">
        <f>HARMEAN(Table1[15])</f>
        <v>0.46549649684687511</v>
      </c>
      <c r="E10" s="1">
        <f>HARMEAN(Table1[16])</f>
        <v>0.46349497123158589</v>
      </c>
      <c r="F10" s="1">
        <f>HARMEAN(Table1[17])</f>
        <v>0.46298181398760019</v>
      </c>
      <c r="G10" s="1">
        <f>HARMEAN(Table1[18])</f>
        <v>0.46759691053419777</v>
      </c>
      <c r="H10" s="1">
        <f>HARMEAN(Table1[19])</f>
        <v>0.46642585371888184</v>
      </c>
      <c r="I10" s="1">
        <f>HARMEAN(Table1[20])</f>
        <v>0.46631373554067856</v>
      </c>
      <c r="J10" s="1">
        <f>HARMEAN(Table1[21])</f>
        <v>0.46641169600804921</v>
      </c>
    </row>
  </sheetData>
  <phoneticPr fontId="5" type="noConversion"/>
  <conditionalFormatting sqref="B2:B9">
    <cfRule type="colorScale" priority="11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0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9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8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7">
      <colorScale>
        <cfvo type="min"/>
        <cfvo type="max"/>
        <color rgb="FFFFEF9C"/>
        <color rgb="FF63BE7B"/>
      </colorScale>
    </cfRule>
  </conditionalFormatting>
  <conditionalFormatting sqref="B10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FFEF9C"/>
        <color rgb="FF63BE7B"/>
      </colorScale>
    </cfRule>
  </conditionalFormatting>
  <conditionalFormatting sqref="B10:J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5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4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4C8F-A721-429C-A613-B8589ADDA93E}">
  <dimension ref="A1:K10"/>
  <sheetViews>
    <sheetView workbookViewId="0">
      <selection activeCell="O11" sqref="O11"/>
    </sheetView>
  </sheetViews>
  <sheetFormatPr defaultRowHeight="15" x14ac:dyDescent="0.25"/>
  <cols>
    <col min="1" max="1" width="15.140625" bestFit="1" customWidth="1"/>
    <col min="2" max="11" width="7.140625" bestFit="1" customWidth="1"/>
  </cols>
  <sheetData>
    <row r="1" spans="1:11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</row>
    <row r="3" spans="1:11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</row>
    <row r="4" spans="1:11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</row>
    <row r="5" spans="1:11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</row>
    <row r="6" spans="1:11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</row>
    <row r="7" spans="1:11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</row>
    <row r="8" spans="1:11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</row>
    <row r="9" spans="1:11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</row>
    <row r="10" spans="1:11" x14ac:dyDescent="0.25">
      <c r="A10" t="s">
        <v>15</v>
      </c>
      <c r="B10" s="1">
        <f>HARMEAN(Table13[3])</f>
        <v>0.47738475057473262</v>
      </c>
      <c r="C10" s="1">
        <f>HARMEAN(Table13[4])</f>
        <v>0.4720533542335929</v>
      </c>
      <c r="D10" s="1">
        <f>HARMEAN(Table13[5])</f>
        <v>0.4860294999209443</v>
      </c>
      <c r="E10" s="1">
        <f>HARMEAN(Table13[6])</f>
        <v>0.47980102206747616</v>
      </c>
      <c r="F10" s="1">
        <f>HARMEAN(Table13[7])</f>
        <v>0.48317135788624044</v>
      </c>
      <c r="G10" s="1">
        <f>HARMEAN(Table13[8])</f>
        <v>0.488134948680715</v>
      </c>
      <c r="H10" s="1">
        <f>HARMEAN(Table13[9])</f>
        <v>0.4879494295503648</v>
      </c>
      <c r="I10" s="1">
        <f>HARMEAN(Table13[10])</f>
        <v>0.48821563820912017</v>
      </c>
      <c r="J10" s="1">
        <f>HARMEAN(Table13[11])</f>
        <v>0.49430516754470855</v>
      </c>
      <c r="K10" s="1">
        <f>HARMEAN(Table13[12])</f>
        <v>0.4947071566267538</v>
      </c>
    </row>
  </sheetData>
  <conditionalFormatting sqref="B2:B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13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2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1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7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6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2023-04-01T21:27:17Z</dcterms:modified>
</cp:coreProperties>
</file>