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1A8B29F-ECFD-4D27-947E-744A5B28AC0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<sst xmlns="http://schemas.openxmlformats.org/spreadsheetml/2006/main" count="11742" uniqueCount="686">
  <si>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</si>
  <si>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</si>
  <si>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</si>
  <si>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</si>
  <si>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</si>
  <si>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</si>
  <si>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</si>
  <si>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</si>
  <si>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</si>
  <si>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</si>
  <si>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</si>
  <si>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</si>
  <si>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</si>
  <si>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</si>
  <si>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</si>
  <si>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</si>
  <si>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</si>
  <si>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</si>
  <si>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</si>
  <si>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</si>
  <si>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</si>
  <si>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</si>
  <si>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</si>
  <si>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</si>
  <si>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</si>
  <si>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</si>
  <si>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</si>
  <si>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</si>
  <si>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</si>
  <si>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</si>
  <si>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</si>
  <si>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</si>
  <si>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</si>
  <si>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</si>
  <si>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</si>
  <si>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</si>
  <si>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</si>
  <si>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</si>
  <si>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</si>
  <si>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</si>
  <si>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</si>
  <si>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</si>
  <si>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</si>
  <si>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</si>
  <si>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</si>
  <si>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</si>
  <si>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</si>
  <si>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</si>
  <si>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</si>
  <si>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</si>
  <si>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</si>
  <si>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</si>
  <si>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</si>
  <si>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</si>
  <si>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</si>
  <si>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</si>
  <si>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</si>
  <si>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</si>
  <si>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</si>
  <si>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</si>
  <si>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</si>
  <si>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</si>
  <si>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</si>
  <si>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</si>
  <si>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</si>
  <si>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</si>
  <si>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</si>
  <si>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</si>
  <si>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</si>
  <si>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</si>
  <si>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</si>
  <si>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</si>
  <si>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</si>
  <si>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</si>
  <si>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</si>
  <si>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</si>
  <si>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</si>
  <si>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</si>
  <si>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</si>
  <si>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</si>
  <si>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</si>
  <si>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</si>
  <si>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</si>
  <si>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</si>
  <si>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</si>
  <si>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</si>
  <si>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</si>
  <si>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</si>
  <si>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</si>
  <si>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</si>
  <si>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</si>
  <si>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</si>
  <si>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</si>
  <si>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</si>
  <si>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</si>
  <si>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</si>
  <si>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</si>
  <si>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</si>
  <si>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</si>
  <si>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</si>
  <si>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</si>
  <si>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</si>
  <si>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</si>
  <si>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</si>
  <si>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</si>
  <si>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</si>
  <si>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</si>
  <si>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</si>
  <si>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</si>
  <si>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</si>
  <si>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</si>
  <si>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</si>
  <si>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</si>
  <si>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</si>
  <si>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</si>
  <si>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</si>
  <si>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</si>
  <si>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</si>
  <si>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</si>
  <si>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</si>
  <si>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</si>
  <si>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</si>
  <si>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</si>
  <si>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</si>
  <si>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</si>
  <si>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</si>
  <si>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</si>
  <si>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</si>
  <si>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</si>
  <si>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</si>
  <si>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</si>
  <si>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</si>
  <si>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</si>
  <si>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</si>
  <si>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</si>
  <si>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</si>
  <si>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</si>
  <si>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</si>
  <si>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</si>
  <si>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</si>
  <si>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</si>
  <si>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</si>
  <si>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</si>
  <si>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</si>
  <si>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</si>
  <si>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</si>
  <si>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</si>
  <si>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</si>
  <si>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</si>
  <si>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</si>
  <si>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</si>
  <si>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</si>
  <si>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</si>
  <si>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</si>
  <si>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</si>
  <si>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</si>
  <si>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</si>
  <si>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</si>
  <si>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</si>
  <si>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</si>
  <si>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</si>
  <si>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</si>
  <si>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</si>
  <si>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</si>
  <si>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</si>
  <si>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</si>
  <si>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</si>
  <si>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</si>
  <si>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</si>
  <si>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</si>
  <si>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</si>
  <si>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</si>
  <si>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</si>
  <si>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</si>
  <si>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</si>
  <si>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</si>
  <si>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</si>
  <si>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</si>
  <si>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</si>
  <si>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</si>
  <si>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</si>
  <si>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</si>
  <si>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</si>
  <si>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</si>
  <si>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</si>
  <si>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</si>
  <si>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</si>
  <si>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</si>
  <si>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</si>
  <si>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</si>
  <si>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</si>
  <si>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</si>
  <si>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</si>
  <si>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</si>
  <si>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</si>
  <si>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</si>
  <si>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3520e650-33f7-11ec-b86e-ffd7f12149e3</t>
  </si>
  <si>
    <t>f0441860-3408-11ec-b86e-ffd7f12149e3</t>
  </si>
  <si>
    <t>4bc417f0-3416-11ec-b86e-ffd7f12149e3</t>
  </si>
  <si>
    <t>02baf480-341f-11ec-b86e-ffd7f12149e3</t>
  </si>
  <si>
    <t>cc004830-343e-11ec-b86e-ffd7f12149e3</t>
  </si>
  <si>
    <t>9e7507f0-34a9-11ec-ab8e-eb53675c0ef0</t>
  </si>
  <si>
    <t>ec586bc0-34b7-11ec-ab8e-eb53675c0ef0</t>
  </si>
  <si>
    <t>c7e0b3c0-34c0-11ec-ab8e-eb53675c0ef0</t>
  </si>
  <si>
    <t>7ae08530-34cc-11ec-ab8e-eb53675c0ef0</t>
  </si>
  <si>
    <t>c6545750-34d4-11ec-ab8e-eb53675c0ef0</t>
  </si>
  <si>
    <t>ee29a220-34df-11ec-ab8e-eb53675c0ef0</t>
  </si>
  <si>
    <t>7c49b9b0-34ee-11ec-ab8e-eb53675c0ef0</t>
  </si>
  <si>
    <t>a86b5b90-34f6-11ec-ab8e-eb53675c0ef0</t>
  </si>
  <si>
    <t>926545c0-3502-11ec-ab8e-eb53675c0ef0</t>
  </si>
  <si>
    <t>9c35b2c0-350b-11ec-ab8e-eb53675c0ef0</t>
  </si>
  <si>
    <t>ea735f30-3553-11ec-b316-8fc67ec8c88d</t>
  </si>
  <si>
    <t>0ce763b0-3566-11ec-b316-8fc67ec8c88d</t>
  </si>
  <si>
    <t>6142ff40-3571-11ec-b316-8fc67ec8c88d</t>
  </si>
  <si>
    <t>1b371640-357a-11ec-b316-8fc67ec8c88d</t>
  </si>
  <si>
    <t>f99b2270-358c-11ec-b316-8fc67ec8c88d</t>
  </si>
  <si>
    <t>c6a84e30-3599-11ec-b316-8fc67ec8c88d</t>
  </si>
  <si>
    <t>15f30a30-35a8-11ec-b316-8fc67ec8c88d</t>
  </si>
  <si>
    <t>899c4980-35b0-11ec-b316-8fc67ec8c88d</t>
  </si>
  <si>
    <t>210abf10-35c3-11ec-b316-8fc67ec8c88d</t>
  </si>
  <si>
    <t>6f6fef50-35cc-11ec-b316-8fc67ec8c88d</t>
  </si>
  <si>
    <t>ee9d7f00-3652-11ec-b8a2-87426985d2b9</t>
  </si>
  <si>
    <t>c221a5d0-3663-11ec-b8a2-87426985d2b9</t>
  </si>
  <si>
    <t>4cd2c040-3670-11ec-b8a2-87426985d2b9</t>
  </si>
  <si>
    <t>467a3290-3680-11ec-b8a2-87426985d2b9</t>
  </si>
  <si>
    <t>6fa48d70-3688-11ec-b8a2-87426985d2b9</t>
  </si>
  <si>
    <t>f36130b0-3696-11ec-b8a2-87426985d2b9</t>
  </si>
  <si>
    <t>8f49c5a0-370a-11ec-9727-353efb6f601d</t>
  </si>
  <si>
    <t>d807b7d0-3718-11ec-9727-353efb6f601d</t>
  </si>
  <si>
    <t>0c993a60-372c-11ec-9727-353efb6f601d</t>
  </si>
  <si>
    <t>43863d50-3738-11ec-9727-353efb6f601d</t>
  </si>
  <si>
    <t>97763a40-374d-11ec-9727-353efb6f601d</t>
  </si>
  <si>
    <t>987a5b70-375b-11ec-9727-353efb6f601d</t>
  </si>
  <si>
    <t>816b9a20-3765-11ec-9727-353efb6f601d</t>
  </si>
  <si>
    <t>b133eaf0-376f-11ec-9727-353efb6f601d</t>
  </si>
  <si>
    <t>d4bde820-37d5-11ec-9cfd-978070c1f05c</t>
  </si>
  <si>
    <t>e1b88110-37e0-11ec-9cfd-978070c1f05c</t>
  </si>
  <si>
    <t>a463e200-37f4-11ec-9cfd-978070c1f05c</t>
  </si>
  <si>
    <t>307bdf70-3801-11ec-9cfd-978070c1f05c</t>
  </si>
  <si>
    <t>f95dd810-380d-11ec-9cfd-978070c1f05c</t>
  </si>
  <si>
    <t>e99ca970-3820-11ec-9cfd-978070c1f05c</t>
  </si>
  <si>
    <t>60917b30-3832-11ec-9cfd-978070c1f05c</t>
  </si>
  <si>
    <t>25f696f0-38e0-11ec-abdf-c9f79e5811d3</t>
  </si>
  <si>
    <t>883545c0-38ed-11ec-abdf-c9f79e5811d3</t>
  </si>
  <si>
    <t>013f0a40-38fe-11ec-abdf-c9f79e5811d3</t>
  </si>
  <si>
    <t>2df7e8d0-3963-11ec-9254-05d8ff9fa105</t>
  </si>
  <si>
    <t>4035d050-33f7-11ec-8534-49d832460e27</t>
  </si>
  <si>
    <t>ee7a2cd0-3413-11ec-8534-49d832460e27</t>
  </si>
  <si>
    <t>f3dfb2b0-3429-11ec-8534-49d832460e27</t>
  </si>
  <si>
    <t>5648f720-343b-11ec-8534-49d832460e27</t>
  </si>
  <si>
    <t>c905c480-344c-11ec-8534-49d832460e27</t>
  </si>
  <si>
    <t>dce7aa10-34a9-11ec-b7d7-1f03c80f05b2</t>
  </si>
  <si>
    <t>a982f8d0-34c4-11ec-b7d7-1f03c80f05b2</t>
  </si>
  <si>
    <t>9f918490-34e2-11ec-b7d7-1f03c80f05b2</t>
  </si>
  <si>
    <t>fd7cc580-34f4-11ec-b7d7-1f03c80f05b2</t>
  </si>
  <si>
    <t>22575f30-3506-11ec-b7d7-1f03c80f05b2</t>
  </si>
  <si>
    <t>70945110-358a-11ec-8a9e-09f46bfee236</t>
  </si>
  <si>
    <t>346a1220-35a7-11ec-8a9e-09f46bfee236</t>
  </si>
  <si>
    <t>52abad00-35b8-11ec-8a9e-09f46bfee236</t>
  </si>
  <si>
    <t>f3806960-3652-11ec-a68f-c33b17c4270e</t>
  </si>
  <si>
    <t>a5cabec0-3664-11ec-a68f-c33b17c4270e</t>
  </si>
  <si>
    <t>fb113d40-3674-11ec-a68f-c33b17c4270e</t>
  </si>
  <si>
    <t>2f40a2a0-3688-11ec-a68f-c33b17c4270e</t>
  </si>
  <si>
    <t>4c097d00-3695-11ec-a68f-c33b17c4270e</t>
  </si>
  <si>
    <t>96193dc0-370a-11ec-b5cb-83cc39269890</t>
  </si>
  <si>
    <t>c1314bf0-371f-11ec-b5cb-83cc39269890</t>
  </si>
  <si>
    <t>51365020-372e-11ec-b5cb-83cc39269890</t>
  </si>
  <si>
    <t>9fb2d7f0-3742-11ec-b5cb-83cc39269890</t>
  </si>
  <si>
    <t>db6cebf0-3751-11ec-b5cb-83cc39269890</t>
  </si>
  <si>
    <t>d9102b40-37d5-11ec-968c-e39c4f82b4d8</t>
  </si>
  <si>
    <t>60fdce00-37e4-11ec-968c-e39c4f82b4d8</t>
  </si>
  <si>
    <t>e8e938c0-37f0-11ec-968c-e39c4f82b4d8</t>
  </si>
  <si>
    <t>67a0e680-3806-11ec-968c-e39c4f82b4d8</t>
  </si>
  <si>
    <t>207653d0-381f-11ec-968c-e39c4f82b4d8</t>
  </si>
  <si>
    <t>2f772550-38e0-11ec-abbc-f9a29e6acb49</t>
  </si>
  <si>
    <t>3bfc85e0-38f9-11ec-abbc-f9a29e6acb49</t>
  </si>
  <si>
    <t>374c8530-3963-11ec-927f-fde2c6f0f01d</t>
  </si>
  <si>
    <t>c4832720-3971-11ec-927f-fde2c6f0f01d</t>
  </si>
  <si>
    <t>5a4dfed0-3984-11ec-927f-fde2c6f0f01d</t>
  </si>
  <si>
    <t>e80bae40-3996-11ec-927f-fde2c6f0f01d</t>
  </si>
  <si>
    <t>63bf6ad0-39ac-11ec-927f-fde2c6f0f01d</t>
  </si>
  <si>
    <t>d0a7db30-39b8-11ec-927f-fde2c6f0f01d</t>
  </si>
  <si>
    <t>fe6d64e0-39c7-11ec-927f-fde2c6f0f01d</t>
  </si>
  <si>
    <t>0b50fe80-3a43-11ec-951f-b74ca67fee25</t>
  </si>
  <si>
    <t>07936e60-3a50-11ec-951f-b74ca67fee25</t>
  </si>
  <si>
    <t>7481d030-3a72-11ec-951f-b74ca67fee25</t>
  </si>
  <si>
    <t>a42dd940-3ae6-11ec-a507-812fc33960ef</t>
  </si>
  <si>
    <t>6116d960-3b07-11ec-a507-812fc33960ef</t>
  </si>
  <si>
    <t>43a51c60-3b1c-11ec-a507-812fc33960ef</t>
  </si>
  <si>
    <t>25378750-3b3e-11ec-a507-812fc33960ef</t>
  </si>
  <si>
    <t>713b0ac0-3b50-11ec-a507-812fc33960ef</t>
  </si>
  <si>
    <t>06f09e60-3bb3-11ec-a761-4183199459d6</t>
  </si>
  <si>
    <t>7da57230-3bca-11ec-a761-4183199459d6</t>
  </si>
  <si>
    <t>3e9ec840-3bdc-11ec-a761-4183199459d6</t>
  </si>
  <si>
    <t>fe719520-3bec-11ec-a761-4183199459d6</t>
  </si>
  <si>
    <t>d816b680-3bfb-11ec-a761-4183199459d6</t>
  </si>
  <si>
    <t>3a01eab0-3ca4-11ec-a073-d194eb8f8248</t>
  </si>
  <si>
    <t>36280be0-3ca4-11ec-9fdf-29bd19e14577</t>
  </si>
  <si>
    <t>5f576ba0-3cb3-11ec-a073-d194eb8f8248</t>
  </si>
  <si>
    <t>84456ea0-3cb6-11ec-9fdf-29bd19e14577</t>
  </si>
  <si>
    <t>75d1bdb0-3cc0-11ec-a073-d194eb8f8248</t>
  </si>
  <si>
    <t>1893d920-3cc1-11ec-9fdf-29bd19e14577</t>
  </si>
  <si>
    <t>a8c1d730-3cd1-11ec-9fdf-29bd19e14577</t>
  </si>
  <si>
    <t>8cb81cf0-3d5a-11ec-9f76-096638e795c9</t>
  </si>
  <si>
    <t>86b9b070-3d5a-11ec-92cb-e3afa41f222e</t>
  </si>
  <si>
    <t>ae18e410-3d69-11ec-9f76-096638e795c9</t>
  </si>
  <si>
    <t>f0c3ad70-3d70-11ec-92cb-e3afa41f222e</t>
  </si>
  <si>
    <t>8a43c5f0-3d78-11ec-9f76-096638e795c9</t>
  </si>
  <si>
    <t>62f05ab0-3d80-11ec-92cb-e3afa41f222e</t>
  </si>
  <si>
    <t>12c7ee40-3d85-11ec-9f76-096638e795c9</t>
  </si>
  <si>
    <t>faca9c50-3d90-11ec-92cb-e3afa41f222e</t>
  </si>
  <si>
    <t>b07d6de0-3d9e-11ec-9f76-096638e795c9</t>
  </si>
  <si>
    <t>d2c0ae20-3d9f-11ec-92cb-e3afa41f222e</t>
  </si>
  <si>
    <t>7961fe90-3dab-11ec-92cb-e3afa41f222e</t>
  </si>
  <si>
    <t>617f1b60-3e18-11ec-bbda-7d2c1ee4a7ac</t>
  </si>
  <si>
    <t>02e50df0-3e34-11ec-bbda-7d2c1ee4a7ac</t>
  </si>
  <si>
    <t>bb53f670-3e3a-11ec-a315-ff34542b7064</t>
  </si>
  <si>
    <t>e5dc2f70-3e49-11ec-a315-ff34542b7064</t>
  </si>
  <si>
    <t>53775890-3e57-11ec-a315-ff34542b7064</t>
  </si>
  <si>
    <t>fdeb33d0-3e6d-11ec-a315-ff34542b7064</t>
  </si>
  <si>
    <t>984c6e70-3e7e-11ec-a315-ff34542b7064</t>
  </si>
  <si>
    <t>3456d9b0-3ee6-11ec-8dc0-6b6108a6d277</t>
  </si>
  <si>
    <t>1a46ddf0-3efe-11ec-8dc0-6b6108a6d277</t>
  </si>
  <si>
    <t>ddfb5b60-3f1a-11ec-8dc0-6b6108a6d277</t>
  </si>
  <si>
    <t>748fae80-3f36-11ec-8dc0-6b6108a6d277</t>
  </si>
  <si>
    <t>713832c0-3388-11ec-b258-d95672aaca64</t>
  </si>
  <si>
    <t>94fed650-3397-11ec-b258-d95672aaca64</t>
  </si>
  <si>
    <t>ac9016a0-33a4-11ec-b258-d95672aaca64</t>
  </si>
  <si>
    <t>fd5963b0-33af-11ec-b258-d95672aaca64</t>
  </si>
  <si>
    <t>976e0920-33b9-11ec-b258-d95672aaca64</t>
  </si>
  <si>
    <t>875d22f0-33c3-11ec-b258-d95672aaca64</t>
  </si>
  <si>
    <t>c133d850-33cf-11ec-b258-d95672aaca64</t>
  </si>
  <si>
    <t>6a3538d0-33db-11ec-b258-d95672aaca64</t>
  </si>
  <si>
    <t>973e1750-33ec-11ec-b258-d95672aaca64</t>
  </si>
  <si>
    <t>295e4870-33fd-11ec-b258-d95672aaca64</t>
  </si>
  <si>
    <t>baad4080-3405-11ec-b258-d95672aaca64</t>
  </si>
  <si>
    <t>936a5a90-340e-11ec-b258-d95672aaca64</t>
  </si>
  <si>
    <t>de3063b0-341a-11ec-b258-d95672aaca64</t>
  </si>
  <si>
    <t>7d637810-3433-11ec-b258-d95672aaca64</t>
  </si>
  <si>
    <t>0e5f5900-343a-11ec-b258-d95672aaca64</t>
  </si>
  <si>
    <t>34e63cc0-3443-11ec-b258-d95672aaca64</t>
  </si>
  <si>
    <t>54f4e160-3452-11ec-b258-d95672aaca64</t>
  </si>
  <si>
    <t>e8f8fc70-345c-11ec-b258-d95672aaca64</t>
  </si>
  <si>
    <t>2f7809e0-3465-11ec-b258-d95672aaca64</t>
  </si>
  <si>
    <t>6acc0e70-3487-11ec-b258-d95672aaca64</t>
  </si>
  <si>
    <t>ff31e370-348f-11ec-b258-d95672aaca64</t>
  </si>
  <si>
    <t>693e0450-349b-11ec-b258-d95672aaca64</t>
  </si>
  <si>
    <t>00b266f0-34a6-11ec-b258-d95672aaca64</t>
  </si>
  <si>
    <t>71554ca0-34c5-11ec-b258-d95672aaca64</t>
  </si>
  <si>
    <t>7e8fa650-34d3-11ec-b258-d95672aaca64</t>
  </si>
  <si>
    <t>a0faedb0-34e4-11ec-b258-d95672aaca64</t>
  </si>
  <si>
    <t>9c8d9cf0-34ee-11ec-b258-d95672aaca64</t>
  </si>
  <si>
    <t>2b794510-3501-11ec-b258-d95672aaca64</t>
  </si>
  <si>
    <t>4ab4f430-350e-11ec-b258-d95672aaca64</t>
  </si>
  <si>
    <t>25c31b70-351d-11ec-b258-d95672aaca64</t>
  </si>
  <si>
    <t>18049010-352f-11ec-b258-d95672aaca64</t>
  </si>
  <si>
    <t>a3cbeec0-3536-11ec-b258-d95672aaca64</t>
  </si>
  <si>
    <t>8738fa00-3540-11ec-b258-d95672aaca64</t>
  </si>
  <si>
    <t>8609ae80-3550-11ec-b258-d95672aaca64</t>
  </si>
  <si>
    <t>88c0c920-3559-11ec-b258-d95672aaca64</t>
  </si>
  <si>
    <t>23c39af0-356a-11ec-b258-d95672aaca64</t>
  </si>
  <si>
    <t>bdd81950-3573-11ec-b258-d95672aaca64</t>
  </si>
  <si>
    <t>62aa8810-357d-11ec-b258-d95672aaca64</t>
  </si>
  <si>
    <t>bd51c190-358f-11ec-b258-d95672aaca64</t>
  </si>
  <si>
    <t>24bdaa30-359d-11ec-b258-d95672aaca64</t>
  </si>
  <si>
    <t>ab7a8000-35a9-11ec-b258-d95672aaca64</t>
  </si>
  <si>
    <t>d8cc2b80-35b3-11ec-b258-d95672aaca64</t>
  </si>
  <si>
    <t>0671e640-35c5-11ec-b258-d95672aaca64</t>
  </si>
  <si>
    <t>21e6ec40-35d9-11ec-b258-d95672aaca64</t>
  </si>
  <si>
    <t>291532f0-35e9-11ec-b258-d95672aaca64</t>
  </si>
  <si>
    <t>eb740b70-3605-11ec-b258-d95672aaca64</t>
  </si>
  <si>
    <t>76566f10-3612-11ec-b258-d95672aaca64</t>
  </si>
  <si>
    <t>90e43870-361d-11ec-b258-d95672aaca64</t>
  </si>
  <si>
    <t>7910c790-3627-11ec-b258-d95672aaca64</t>
  </si>
  <si>
    <t>2c3d3400-3643-11ec-b258-d95672aaca64</t>
  </si>
  <si>
    <t>2300b180-3659-11ec-b258-d95672aaca64</t>
  </si>
  <si>
    <t>1475f620-3663-11ec-b258-d95672aaca64</t>
  </si>
  <si>
    <t>69fd2b50-366c-11ec-b258-d95672aaca64</t>
  </si>
  <si>
    <t>c74823b0-3675-11ec-b258-d95672aaca64</t>
  </si>
  <si>
    <t>78f1c4e0-368a-11ec-b258-d95672aaca64</t>
  </si>
  <si>
    <t>608680d0-3694-11ec-b258-d95672aaca64</t>
  </si>
  <si>
    <t>25973f70-369c-11ec-b258-d95672aaca64</t>
  </si>
  <si>
    <t>913f9610-36a5-11ec-b258-d95672aaca64</t>
  </si>
  <si>
    <t>fb246ac0-36ae-11ec-b258-d95672aaca64</t>
  </si>
  <si>
    <t>ff7f09f0-36bc-11ec-b258-d95672aaca64</t>
  </si>
  <si>
    <t>48ba8a30-36c3-11ec-b258-d95672aaca64</t>
  </si>
  <si>
    <t>da0e4060-36cf-11ec-b258-d95672aaca64</t>
  </si>
  <si>
    <t>6bf4d2a0-36da-11ec-b258-d95672aaca64</t>
  </si>
  <si>
    <t>1d50f440-36e8-11ec-b258-d95672aaca64</t>
  </si>
  <si>
    <t>8e1eaa90-36f3-11ec-b258-d95672aaca64</t>
  </si>
  <si>
    <t>324134d0-36fe-11ec-b258-d95672aaca64</t>
  </si>
  <si>
    <t>c103f930-3705-11ec-b258-d95672aaca64</t>
  </si>
  <si>
    <t>46db7c40-370b-11ec-b258-d95672aaca64</t>
  </si>
  <si>
    <t>77bf8b60-3717-11ec-b258-d95672aaca64</t>
  </si>
  <si>
    <t>a76f2410-3721-11ec-b258-d95672aaca64</t>
  </si>
  <si>
    <t>8f145ac0-372b-11ec-b258-d95672aaca64</t>
  </si>
  <si>
    <t>53745b70-373d-11ec-b258-d95672aaca64</t>
  </si>
  <si>
    <t>d6a25010-3747-11ec-b258-d95672aaca64</t>
  </si>
  <si>
    <t>e5d33f10-3754-11ec-b258-d95672aaca64</t>
  </si>
  <si>
    <t>ea54f270-375b-11ec-b258-d95672aaca64</t>
  </si>
  <si>
    <t>2f318ff0-3763-11ec-b258-d95672aaca64</t>
  </si>
  <si>
    <t>855122a0-376e-11ec-b258-d95672aaca64</t>
  </si>
  <si>
    <t>20025630-3778-11ec-b258-d95672aaca64</t>
  </si>
  <si>
    <t>7df1e440-3787-11ec-b258-d95672aaca64</t>
  </si>
  <si>
    <t>cebb6a50-3790-11ec-b258-d95672aaca64</t>
  </si>
  <si>
    <t>1ab6ff80-3798-11ec-b258-d95672aaca64</t>
  </si>
  <si>
    <t>0f679c30-37a6-11ec-b258-d95672aaca64</t>
  </si>
  <si>
    <t>798a1d80-37ac-11ec-b258-d95672aaca64</t>
  </si>
  <si>
    <t>d2a6d8b0-37b9-11ec-b258-d95672aaca64</t>
  </si>
  <si>
    <t>9d649300-37c2-11ec-b258-d95672aaca64</t>
  </si>
  <si>
    <t>1a888260-37cd-11ec-b258-d95672aaca64</t>
  </si>
  <si>
    <t>1d390d50-37d6-11ec-b258-d95672aaca64</t>
  </si>
  <si>
    <t>8e7a4d50-37de-11ec-b258-d95672aaca64</t>
  </si>
  <si>
    <t>655d0970-37e4-11ec-b258-d95672aaca64</t>
  </si>
  <si>
    <t>d99a9980-37ec-11ec-b258-d95672aaca64</t>
  </si>
  <si>
    <t>9b55f620-37f5-11ec-b258-d95672aaca64</t>
  </si>
  <si>
    <t>191fb080-3802-11ec-b258-d95672aaca64</t>
  </si>
  <si>
    <t>bdf44220-380b-11ec-b258-d95672aaca64</t>
  </si>
  <si>
    <t>c51b6110-3814-11ec-b258-d95672aaca64</t>
  </si>
  <si>
    <t>bd61e4d0-3819-11ec-b258-d95672aaca64</t>
  </si>
  <si>
    <t>5c4cca70-3823-11ec-b258-d95672aaca64</t>
  </si>
  <si>
    <t>82ff83b0-382d-11ec-b258-d95672aaca64</t>
  </si>
  <si>
    <t>a3d15570-3835-11ec-b258-d95672aaca64</t>
  </si>
  <si>
    <t>c66ff5f0-3853-11ec-b258-d95672aaca64</t>
  </si>
  <si>
    <t>456f7130-3860-11ec-b258-d95672aaca64</t>
  </si>
  <si>
    <t>a98f8e60-3866-11ec-b258-d95672aaca64</t>
  </si>
  <si>
    <t>ab118460-386f-11ec-b258-d95672aaca64</t>
  </si>
  <si>
    <t>7bb607b0-387c-11ec-b258-d95672aaca64</t>
  </si>
  <si>
    <t>79f551a0-388c-11ec-b258-d95672aaca64</t>
  </si>
  <si>
    <t>e4ab3950-3892-11ec-b258-d95672aaca64</t>
  </si>
  <si>
    <t>9312dfd0-38b0-11ec-b258-d95672aaca64</t>
  </si>
  <si>
    <t>b3d9ee10-38b6-11ec-b258-d95672aaca64</t>
  </si>
  <si>
    <t>eb50e180-38c2-11ec-b258-d95672aaca64</t>
  </si>
  <si>
    <t>7e405fa0-38ca-11ec-b258-d95672aaca64</t>
  </si>
  <si>
    <t>41367440-38d5-11ec-b258-d95672aaca64</t>
  </si>
  <si>
    <t>279225e0-38dd-11ec-b258-d95672aaca64</t>
  </si>
  <si>
    <t>e0ef17e0-38e3-11ec-b258-d95672aaca64</t>
  </si>
  <si>
    <t>761276e0-38f4-11ec-b258-d95672aaca64</t>
  </si>
  <si>
    <t>2cb3d910-3900-11ec-b258-d95672aaca64</t>
  </si>
  <si>
    <t>ccc25720-3909-11ec-b258-d95672aaca64</t>
  </si>
  <si>
    <t>9c7f64d0-390f-11ec-b258-d95672aaca64</t>
  </si>
  <si>
    <t>c1893af0-3917-11ec-b258-d95672aaca64</t>
  </si>
  <si>
    <t>e91c4fd0-3926-11ec-b258-d95672aaca64</t>
  </si>
  <si>
    <t>ed510590-3936-11ec-b258-d95672aaca64</t>
  </si>
  <si>
    <t>e5009f80-3946-11ec-b258-d95672aaca64</t>
  </si>
  <si>
    <t>9a362ef0-394d-11ec-b258-d95672aaca64</t>
  </si>
  <si>
    <t>7f22aa10-395e-11ec-b258-d95672aaca64</t>
  </si>
  <si>
    <t>543d9e80-3964-11ec-b258-d95672aaca64</t>
  </si>
  <si>
    <t>e14184c0-397f-11ec-b258-d95672aaca64</t>
  </si>
  <si>
    <t>78e02ee0-398e-11ec-b258-d95672aaca64</t>
  </si>
  <si>
    <t>66381120-399a-11ec-b258-d95672aaca64</t>
  </si>
  <si>
    <t>d48158c0-39a0-11ec-b258-d95672aaca64</t>
  </si>
  <si>
    <t>7bb59a60-39ac-11ec-b258-d95672aaca64</t>
  </si>
  <si>
    <t>982901c0-39b9-11ec-b258-d95672aaca64</t>
  </si>
  <si>
    <t>ea06a500-39c4-11ec-b258-d95672aaca64</t>
  </si>
  <si>
    <t>247c3270-39d1-11ec-b258-d95672aaca64</t>
  </si>
  <si>
    <t>f3eb3110-39df-11ec-b258-d95672aaca64</t>
  </si>
  <si>
    <t>f4e85190-39e6-11ec-b258-d95672aaca64</t>
  </si>
  <si>
    <t>64e41940-39ef-11ec-b258-d95672aaca64</t>
  </si>
  <si>
    <t>68cada40-39f8-11ec-b258-d95672aaca64</t>
  </si>
  <si>
    <t>3e7fb2d0-3a00-11ec-b258-d95672aaca64</t>
  </si>
  <si>
    <t>e1832df0-3a09-11ec-b258-d95672aaca64</t>
  </si>
  <si>
    <t>df7187d0-3a10-11ec-b258-d95672aaca64</t>
  </si>
  <si>
    <t>c8e738c0-3a1a-11ec-b258-d95672aaca64</t>
  </si>
  <si>
    <t>aea02fd0-3a24-11ec-b258-d95672aaca64</t>
  </si>
  <si>
    <t>9b8f2900-3a2e-11ec-b258-d95672aaca64</t>
  </si>
  <si>
    <t>7736fc60-3a36-11ec-b258-d95672aaca64</t>
  </si>
  <si>
    <t>84a32dc0-3a3f-11ec-b258-d95672aaca64</t>
  </si>
  <si>
    <t>66409400-3a47-11ec-b258-d95672aaca64</t>
  </si>
  <si>
    <t>52ba2430-3a53-11ec-b258-d95672aaca64</t>
  </si>
  <si>
    <t>6d4d59e0-3a60-11ec-b258-d95672aaca64</t>
  </si>
  <si>
    <t>9d78d950-3a6a-11ec-b258-d95672aaca64</t>
  </si>
  <si>
    <t>e03b9020-3a74-11ec-b258-d95672aaca64</t>
  </si>
  <si>
    <t>7a548d40-3a7c-11ec-b258-d95672aaca64</t>
  </si>
  <si>
    <t>2ef22270-3a83-11ec-b258-d95672aaca64</t>
  </si>
  <si>
    <t>2c92a310-3a8d-11ec-b258-d95672aaca64</t>
  </si>
  <si>
    <t>2147e590-3a99-11ec-b258-d95672aaca64</t>
  </si>
  <si>
    <t>0712de00-3aa3-11ec-b258-d95672aaca64</t>
  </si>
  <si>
    <t>fa924a80-3aac-11ec-b258-d95672aaca64</t>
  </si>
  <si>
    <t>5a4a0050-3aba-11ec-b258-d95672aaca64</t>
  </si>
  <si>
    <t>32ae7640-3ac7-11ec-b258-d95672aaca64</t>
  </si>
  <si>
    <t>2644c620-3ad1-11ec-b258-d95672aaca64</t>
  </si>
  <si>
    <t>faa82a60-3ad6-11ec-b258-d95672aaca64</t>
  </si>
  <si>
    <t>731114a0-3adf-11ec-b258-d95672aaca64</t>
  </si>
  <si>
    <t>870f18e0-3ae8-11ec-b258-d95672aaca64</t>
  </si>
  <si>
    <t>78033e10-3388-11ec-8fad-2d1ac271cdef</t>
  </si>
  <si>
    <t>33b650e0-3396-11ec-8fad-2d1ac271cdef</t>
  </si>
  <si>
    <t>0f968010-33a3-11ec-8fad-2d1ac271cdef</t>
  </si>
  <si>
    <t>8cbce2a0-33bc-11ec-8fad-2d1ac271cdef</t>
  </si>
  <si>
    <t>424042f0-33ce-11ec-8fad-2d1ac271cdef</t>
  </si>
  <si>
    <t>8c22bb20-33e0-11ec-8fad-2d1ac271cdef</t>
  </si>
  <si>
    <t>9319a480-33f8-11ec-8fad-2d1ac271cdef</t>
  </si>
  <si>
    <t>0715f390-3406-11ec-8fad-2d1ac271cdef</t>
  </si>
  <si>
    <t>22c87bf0-3413-11ec-8fad-2d1ac271cdef</t>
  </si>
  <si>
    <t>66c979f0-342f-11ec-8fad-2d1ac271cdef</t>
  </si>
  <si>
    <t>69cf9ac0-343f-11ec-8fad-2d1ac271cdef</t>
  </si>
  <si>
    <t>131e05a0-3452-11ec-8fad-2d1ac271cdef</t>
  </si>
  <si>
    <t>31c15440-347e-11ec-8fad-2d1ac271cdef</t>
  </si>
  <si>
    <t>e8eb98b0-348d-11ec-8fad-2d1ac271cdef</t>
  </si>
  <si>
    <t>2575ad40-34a5-11ec-8fad-2d1ac271cdef</t>
  </si>
  <si>
    <t>f8332150-34b8-11ec-8fad-2d1ac271cdef</t>
  </si>
  <si>
    <t>35b3b4c0-34d9-11ec-8fad-2d1ac271cdef</t>
  </si>
  <si>
    <t>6f3ea500-34ee-11ec-8fad-2d1ac271cdef</t>
  </si>
  <si>
    <t>1761fd60-3501-11ec-8fad-2d1ac271cdef</t>
  </si>
  <si>
    <t>c4367b90-3530-11ec-8fad-2d1ac271cdef</t>
  </si>
  <si>
    <t>ab64c1a0-3547-11ec-8fad-2d1ac271cdef</t>
  </si>
  <si>
    <t>d564dab0-355d-11ec-8fad-2d1ac271cdef</t>
  </si>
  <si>
    <t>57a74390-3578-11ec-8fad-2d1ac271cdef</t>
  </si>
  <si>
    <t>3bf45c50-3587-11ec-8fad-2d1ac271cdef</t>
  </si>
  <si>
    <t>8b569b20-3599-11ec-8fad-2d1ac271cdef</t>
  </si>
  <si>
    <t>cef81b60-35b2-11ec-8fad-2d1ac271cdef</t>
  </si>
  <si>
    <t>23ab6fb0-35c5-11ec-8fad-2d1ac271cdef</t>
  </si>
  <si>
    <t>36273fc0-35d9-11ec-8fad-2d1ac271cdef</t>
  </si>
  <si>
    <t>704e33d0-35ec-11ec-8fad-2d1ac271cdef</t>
  </si>
  <si>
    <t>07232550-35fb-11ec-8fad-2d1ac271cdef</t>
  </si>
  <si>
    <t>de521690-3609-11ec-8fad-2d1ac271cdef</t>
  </si>
  <si>
    <t>600240a0-361b-11ec-8fad-2d1ac271cdef</t>
  </si>
  <si>
    <t>14560c80-362b-11ec-8fad-2d1ac271cdef</t>
  </si>
  <si>
    <t>740e6820-3644-11ec-8fad-2d1ac271cdef</t>
  </si>
  <si>
    <t>1f7014e0-3652-11ec-8fad-2d1ac271cdef</t>
  </si>
  <si>
    <t>83c59190-3666-11ec-8fad-2d1ac271cdef</t>
  </si>
  <si>
    <t>a5a716e0-3674-11ec-8fad-2d1ac271cdef</t>
  </si>
  <si>
    <t>aa7622c0-3682-11ec-8fad-2d1ac271cdef</t>
  </si>
  <si>
    <t>4351a160-368b-11ec-8fad-2d1ac271cdef</t>
  </si>
  <si>
    <t>51f17e80-3699-11ec-8fad-2d1ac271cdef</t>
  </si>
  <si>
    <t>23c9edf0-36a6-11ec-8fad-2d1ac271cdef</t>
  </si>
  <si>
    <t>dd7af260-36b7-11ec-8fad-2d1ac271cdef</t>
  </si>
  <si>
    <t>b0d1e750-36cb-11ec-8fad-2d1ac271cdef</t>
  </si>
  <si>
    <t>12697b80-36eb-11ec-8fad-2d1ac271cdef</t>
  </si>
  <si>
    <t>a92b0f40-36fd-11ec-8fad-2d1ac271cdef</t>
  </si>
  <si>
    <t>9ff55cd0-370e-11ec-8fad-2d1ac271cdef</t>
  </si>
  <si>
    <t>0b99be00-3727-11ec-8fad-2d1ac271cdef</t>
  </si>
  <si>
    <t>aacf6310-3742-11ec-8fad-2d1ac271cdef</t>
  </si>
  <si>
    <t>4718fad0-3755-11ec-8fad-2d1ac271cdef</t>
  </si>
  <si>
    <t>fc03c170-3762-11ec-8fad-2d1ac271cdef</t>
  </si>
  <si>
    <t>cc45d540-3776-11ec-8fad-2d1ac271cdef</t>
  </si>
  <si>
    <t>91a42360-3799-11ec-8fad-2d1ac271cdef</t>
  </si>
  <si>
    <t>be2fb330-37b8-11ec-8fad-2d1ac271cdef</t>
  </si>
  <si>
    <t>22de4c60-37cd-11ec-8fad-2d1ac271cdef</t>
  </si>
  <si>
    <t>d34db020-37f2-11ec-8fad-2d1ac271cdef</t>
  </si>
  <si>
    <t>580d9c20-380d-11ec-8fad-2d1ac271cdef</t>
  </si>
  <si>
    <t>b139a650-382a-11ec-8fad-2d1ac271cdef</t>
  </si>
  <si>
    <t>29edc630-383a-11ec-8fad-2d1ac271cdef</t>
  </si>
  <si>
    <t>6598fe60-384f-11ec-8fad-2d1ac271cdef</t>
  </si>
  <si>
    <t>b1539fb0-3866-11ec-8fad-2d1ac271cdef</t>
  </si>
  <si>
    <t>f3bb6010-3882-11ec-8fad-2d1ac271cdef</t>
  </si>
  <si>
    <t>b718c760-38a0-11ec-8fad-2d1ac271cdef</t>
  </si>
  <si>
    <t>e1c83670-38ba-11ec-8fad-2d1ac271cdef</t>
  </si>
  <si>
    <t>6de574f0-38d0-11ec-8fad-2d1ac271cdef</t>
  </si>
  <si>
    <t>4e09b570-38e8-11ec-8fad-2d1ac271cdef</t>
  </si>
  <si>
    <t>122bf790-38ff-11ec-8fad-2d1ac271cdef</t>
  </si>
  <si>
    <t>d875edf0-3910-11ec-8fad-2d1ac271cdef</t>
  </si>
  <si>
    <t>79f87f50-3923-11ec-8fad-2d1ac271cdef</t>
  </si>
  <si>
    <t>749ee7e0-392f-11ec-8fad-2d1ac271cdef</t>
  </si>
  <si>
    <t>40354df0-3943-11ec-8fad-2d1ac271cdef</t>
  </si>
  <si>
    <t>b4ec76a0-3952-11ec-8fad-2d1ac271cdef</t>
  </si>
  <si>
    <t>645309d0-3960-11ec-8fad-2d1ac271cdef</t>
  </si>
  <si>
    <t>a97b8e50-3970-11ec-8fad-2d1ac271cdef</t>
  </si>
  <si>
    <t>7f419960-3982-11ec-8fad-2d1ac271cdef</t>
  </si>
  <si>
    <t>8ea5b740-3998-11ec-8fad-2d1ac271cdef</t>
  </si>
  <si>
    <t>8ccd15f0-39b4-11ec-8fad-2d1ac271cdef</t>
  </si>
  <si>
    <t>4fffcc20-39c4-11ec-8fad-2d1ac271cdef</t>
  </si>
  <si>
    <t>0effc000-39d2-11ec-8fad-2d1ac271cdef</t>
  </si>
  <si>
    <t>19696a50-39dc-11ec-8fad-2d1ac271cdef</t>
  </si>
  <si>
    <t>2b0919f0-39ea-11ec-8fad-2d1ac271cdef</t>
  </si>
  <si>
    <t>f72abaf0-39fb-11ec-8fad-2d1ac271cdef</t>
  </si>
  <si>
    <t>7d804270-3a13-11ec-8fad-2d1ac271cdef</t>
  </si>
  <si>
    <t>3a7e39e0-3a23-11ec-8fad-2d1ac271cdef</t>
  </si>
  <si>
    <t>c1a234f0-3a3a-11ec-8fad-2d1ac271cdef</t>
  </si>
  <si>
    <t>872f7cf0-3a4a-11ec-8fad-2d1ac271cdef</t>
  </si>
  <si>
    <t>5f785c20-3a79-11ec-8fad-2d1ac271cdef</t>
  </si>
  <si>
    <t>7bfc4f30-3a8f-11ec-8fad-2d1ac271cdef</t>
  </si>
  <si>
    <t>fe96a040-3aa2-11ec-8fad-2d1ac271cdef</t>
  </si>
  <si>
    <t>55bb54a0-3ab3-11ec-8fad-2d1ac271cdef</t>
  </si>
  <si>
    <t>0e3e5800-3ad3-11ec-8fad-2d1ac271cdef</t>
  </si>
  <si>
    <t>de253930-3af6-11ec-983b-13156f6017ac</t>
  </si>
  <si>
    <t>e385b800-3af6-11ec-88b9-b146847107af</t>
  </si>
  <si>
    <t>70da39d0-3b13-11ec-88b9-b146847107af</t>
  </si>
  <si>
    <t>15e7b060-3b0a-11ec-983b-13156f6017ac</t>
  </si>
  <si>
    <t>4e9064b0-3b24-11ec-88b9-b146847107af</t>
  </si>
  <si>
    <t>4a695d00-3b34-11ec-88b9-b146847107af</t>
  </si>
  <si>
    <t>45683d40-3b29-11ec-983b-13156f6017ac</t>
  </si>
  <si>
    <t>c4554eb0-3b45-11ec-88b9-b146847107af</t>
  </si>
  <si>
    <t>37ad64f0-3b47-11ec-983b-13156f6017ac</t>
  </si>
  <si>
    <t>3f729470-3b57-11ec-88b9-b146847107af</t>
  </si>
  <si>
    <t>055a83c0-3b60-11ec-983b-13156f6017ac</t>
  </si>
  <si>
    <t>f3cff4e0-3b74-11ec-88b9-b146847107af</t>
  </si>
  <si>
    <t>00ed3200-3b75-11ec-983b-13156f6017ac</t>
  </si>
  <si>
    <t>6f36a3e0-3b7f-11ec-88b9-b146847107af</t>
  </si>
  <si>
    <t>7021fc00-3b84-11ec-983b-13156f6017ac</t>
  </si>
  <si>
    <t>571b9e80-3b90-11ec-88b9-b146847107af</t>
  </si>
  <si>
    <t>abcdba50-3ba2-11ec-88b9-b146847107af</t>
  </si>
  <si>
    <t>10d63cb0-3b9e-11ec-983b-13156f6017ac</t>
  </si>
  <si>
    <t>66aa7f70-3bb2-11ec-88b9-b146847107af</t>
  </si>
  <si>
    <t>ffa86fa0-3bb9-11ec-983b-13156f6017ac</t>
  </si>
  <si>
    <t>56ed3680-3bc7-11ec-88b9-b146847107af</t>
  </si>
  <si>
    <t>928d6140-3bd3-11ec-88b9-b146847107af</t>
  </si>
  <si>
    <t>9290c960-3be3-11ec-88b9-b146847107af</t>
  </si>
  <si>
    <t>1cd43b70-3bd0-11ec-983b-13156f6017ac</t>
  </si>
  <si>
    <t>2b3cd9f0-3bf4-11ec-88b9-b146847107af</t>
  </si>
  <si>
    <t>b41d05f0-3bf5-11ec-983b-13156f6017ac</t>
  </si>
  <si>
    <t>043148f0-3c03-11ec-88b9-b146847107af</t>
  </si>
  <si>
    <t>03f28ae0-3c06-11ec-983b-13156f6017ac</t>
  </si>
  <si>
    <t>ce487820-3c0d-11ec-88b9-b146847107af</t>
  </si>
  <si>
    <t>a5753160-3c1a-11ec-983b-13156f6017ac</t>
  </si>
  <si>
    <t>1c5ee7f0-3c1e-11ec-88b9-b146847107af</t>
  </si>
  <si>
    <t>593c5f90-3c28-11ec-983b-13156f6017ac</t>
  </si>
  <si>
    <t>a00c1db0-3c33-11ec-88b9-b146847107af</t>
  </si>
  <si>
    <t>fc3cbb80-3c33-11ec-983b-13156f6017ac</t>
  </si>
  <si>
    <t>a1b13d00-3c45-11ec-88b9-b146847107af</t>
  </si>
  <si>
    <t>509c5840-3c4b-11ec-983b-13156f6017ac</t>
  </si>
  <si>
    <t>46cd96f0-3c58-11ec-88b9-b146847107af</t>
  </si>
  <si>
    <t>463abe10-3c5e-11ec-983b-13156f6017ac</t>
  </si>
  <si>
    <t>27914ff0-3c69-11ec-88b9-b146847107af</t>
  </si>
  <si>
    <t>0db38590-3c72-11ec-983b-13156f6017ac</t>
  </si>
  <si>
    <t>e4fdd5c0-3c7a-11ec-88b9-b146847107af</t>
  </si>
  <si>
    <t>b231dcb0-3c82-11ec-983b-13156f6017ac</t>
  </si>
  <si>
    <t>ef965ea0-3c8c-11ec-88b9-b146847107af</t>
  </si>
  <si>
    <t>9c7539b0-3c93-11ec-983b-13156f6017ac</t>
  </si>
  <si>
    <t>7f95e060-3ca2-11ec-88b9-b146847107af</t>
  </si>
  <si>
    <t>e419c440-3caf-11ec-88b9-b146847107af</t>
  </si>
  <si>
    <t>87ef9010-3ca4-11ec-983b-13156f6017ac</t>
  </si>
  <si>
    <t>29dd9b30-3cbc-11ec-88b9-b146847107af</t>
  </si>
  <si>
    <t>5c73a110-3cbd-11ec-983b-13156f6017ac</t>
  </si>
  <si>
    <t>e41558a0-3cc9-11ec-88b9-b146847107af</t>
  </si>
  <si>
    <t>3cb9fea0-3ccc-11ec-983b-13156f6017ac</t>
  </si>
  <si>
    <t>44fb2e30-3cd7-11ec-88b9-b146847107af</t>
  </si>
  <si>
    <t>578c3c50-3cdd-11ec-983b-13156f6017ac</t>
  </si>
  <si>
    <t>7542e830-3ce1-11ec-88b9-b146847107af</t>
  </si>
  <si>
    <t>7253c770-3cf5-11ec-983b-13156f6017ac</t>
  </si>
  <si>
    <t>a46b7160-3cfd-11ec-88b9-b146847107af</t>
  </si>
  <si>
    <t>927d51a0-3d05-11ec-983b-13156f6017ac</t>
  </si>
  <si>
    <t>522eb4d0-3d0b-11ec-88b9-b146847107af</t>
  </si>
  <si>
    <t>a92c9230-3d19-11ec-983b-13156f6017ac</t>
  </si>
  <si>
    <t>85308190-3d1c-11ec-88b9-b146847107af</t>
  </si>
  <si>
    <t>87a5e2d0-3d26-11ec-983b-13156f6017ac</t>
  </si>
  <si>
    <t>35f05f00-3d31-11ec-88b9-b146847107af</t>
  </si>
  <si>
    <t>76078fc0-3d39-11ec-983b-13156f6017ac</t>
  </si>
  <si>
    <t>80c74620-3d3f-11ec-88b9-b146847107af</t>
  </si>
  <si>
    <t>8ab731f0-3d5c-11ec-88b9-b146847107af</t>
  </si>
  <si>
    <t>49aceea0-3d54-11ec-983b-13156f6017ac</t>
  </si>
  <si>
    <t>4f6270a0-3d67-11ec-88b9-b146847107af</t>
  </si>
  <si>
    <t>14ce39d0-3d6a-11ec-983b-13156f6017ac</t>
  </si>
  <si>
    <t>0060d650-3d7f-11ec-983b-13156f6017ac</t>
  </si>
  <si>
    <t>5e9d3590-3d72-11ec-88b9-b146847107af</t>
  </si>
  <si>
    <t>2b34d040-3d8c-11ec-983b-13156f6017ac</t>
  </si>
  <si>
    <t>55327520-3d9e-11ec-88b9-b146847107af</t>
  </si>
  <si>
    <t>a7095b40-3da1-11ec-983b-13156f6017ac</t>
  </si>
  <si>
    <t>34d039d0-3db1-11ec-88b9-b146847107af</t>
  </si>
  <si>
    <t>b6671f40-3db1-11ec-983b-13156f6017ac</t>
  </si>
  <si>
    <t>80e4ec90-3dc9-11ec-983b-13156f6017ac</t>
  </si>
  <si>
    <t>b7f85020-3dbd-11ec-88b9-b146847107af</t>
  </si>
  <si>
    <t>8f574580-3de1-11ec-983b-13156f6017ac</t>
  </si>
  <si>
    <t>0f198aa0-3de5-11ec-88b9-b146847107af</t>
  </si>
  <si>
    <t>99f163c0-3ded-11ec-983b-13156f6017ac</t>
  </si>
  <si>
    <t>f09533e0-3df3-11ec-88b9-b146847107af</t>
  </si>
  <si>
    <t>129d5a60-3e0a-11ec-88b9-b146847107af</t>
  </si>
  <si>
    <t>125d9670-3e03-11ec-983b-13156f6017ac</t>
  </si>
  <si>
    <t>f81e2640-3e1a-11ec-88b9-b146847107af</t>
  </si>
  <si>
    <t>29d48510-3e1d-11ec-983b-13156f6017ac</t>
  </si>
  <si>
    <t>267d1ee0-3e2c-11ec-88b9-b146847107af</t>
  </si>
  <si>
    <t>f2f07870-3e34-11ec-983b-13156f6017ac</t>
  </si>
  <si>
    <t>39736100-3e3e-11ec-88b9-b146847107af</t>
  </si>
  <si>
    <t>3ce58e40-3e47-11ec-88b9-b146847107af</t>
  </si>
  <si>
    <t>612621f0-3e44-11ec-983b-13156f6017ac</t>
  </si>
  <si>
    <t>404ae2e0-3e53-11ec-983b-13156f6017ac</t>
  </si>
  <si>
    <t>af372040-3e64-11ec-983b-13156f6017ac</t>
  </si>
  <si>
    <t>fc474070-3e70-11ec-983b-13156f6017ac</t>
  </si>
  <si>
    <t>05a1c150-3e52-11ec-88b9-b146847107af</t>
  </si>
  <si>
    <t>031eff80-3e7d-11ec-983b-13156f6017ac</t>
  </si>
  <si>
    <t>12bd5320-3e86-11ec-88b9-b146847107af</t>
  </si>
  <si>
    <t>5632ce40-3e87-11ec-983b-13156f6017ac</t>
  </si>
  <si>
    <t>dcba1c80-3e90-11ec-88b9-b146847107af</t>
  </si>
  <si>
    <t>136aac50-3e95-11ec-983b-13156f6017ac</t>
  </si>
  <si>
    <t>6aa03850-3e9f-11ec-88b9-b146847107af</t>
  </si>
  <si>
    <t>ab312690-3e9f-11ec-983b-13156f6017ac</t>
  </si>
  <si>
    <t>6f4c6c30-3ea8-11ec-88b9-b146847107af</t>
  </si>
  <si>
    <t>dd855f20-3eb9-11ec-88b9-b146847107af</t>
  </si>
  <si>
    <t>3efc9380-3eac-11ec-983b-13156f6017ac</t>
  </si>
  <si>
    <t>c74670f0-3ec3-11ec-88b9-b146847107af</t>
  </si>
  <si>
    <t>4f2a53e0-3ecb-11ec-983b-13156f6017ac</t>
  </si>
  <si>
    <t>4022ea40-3edc-11ec-88b9-b146847107af</t>
  </si>
  <si>
    <t>3c41f2a0-3ef4-11ec-88b9-b146847107af</t>
  </si>
  <si>
    <t>78c25520-3f09-11ec-88b9-b146847107af</t>
  </si>
  <si>
    <t>159242a0-3f16-11ec-88b9-b146847107af</t>
  </si>
  <si>
    <t>f4a37b90-3f24-11ec-88b9-b146847107af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</si>
</sst>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4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39">
      <calculatedColumnFormula>IF(SUM(Table7[[#This Row],[takes]]) &gt; 0,Table7[[#This Row],[takes]]/SUM(Table7[takes]),0)</calculatedColumnFormula>
    </tableColumn>
    <tableColumn id="7" xr3:uid="{FBDA8D4C-951F-4B32-AA8D-F1B4A35AC2BC}" name="take-win-rate" dataDxfId="238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7" headerRowBorderDxfId="236" tableBorderDxfId="235" totalsRowBorderDxfId="234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3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2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1">
      <calculatedColumnFormula>IF(SUM(Table8[[#This Row],[takes]]) &gt; 0,Table8[[#This Row],[takes]]/SUM(Table8[takes]),0)</calculatedColumnFormula>
    </tableColumn>
    <tableColumn id="5" xr3:uid="{EBDCF172-80BC-41F1-9D53-618ADC3547F0}" name="take-win-rate" dataDxfId="23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29" headerRowBorderDxfId="228" tableBorderDxfId="227" totalsRowBorderDxfId="22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5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4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3">
      <calculatedColumnFormula>IF(SUM(Table9[[#This Row],[takes]]) &gt; 0,Table9[[#This Row],[takes]]/SUM(Table9[takes]),0)</calculatedColumnFormula>
    </tableColumn>
    <tableColumn id="5" xr3:uid="{2DDAA65F-690D-446E-8E9B-ACECABF193A6}" name="take-win-rate" dataDxfId="22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1" headerRowBorderDxfId="220" tableBorderDxfId="219" totalsRowBorderDxfId="218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6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3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2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1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0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09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8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7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6" headerRowBorderDxfId="205" tableBorderDxfId="204" totalsRowBorderDxfId="203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2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1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0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199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8" headerRowBorderDxfId="197" tableBorderDxfId="196" totalsRowBorderDxfId="195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4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3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2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1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0" headerRowBorderDxfId="189" tableBorderDxfId="188" totalsRowBorderDxfId="187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6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5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4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3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2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1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>
    <filterColumn colId="1">
      <filters>
        <filter val="lightbringer"/>
      </filters>
    </filterColumn>
  </autoFilter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3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2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1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0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79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78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7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6" headerRowBorderDxfId="175" tableBorderDxfId="174" totalsRowBorderDxfId="173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2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1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0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69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8" headerRowBorderDxfId="167" tableBorderDxfId="166" totalsRowBorderDxfId="165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4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3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2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1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0" headerRowBorderDxfId="159" tableBorderDxfId="158" totalsRowBorderDxfId="157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6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5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4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3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0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49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48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7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6" headerRowBorderDxfId="145" tableBorderDxfId="144" totalsRowBorderDxfId="143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2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1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0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39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38" headerRowBorderDxfId="137" tableBorderDxfId="136" totalsRowBorderDxfId="135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4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3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2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1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0" headerRowBorderDxfId="129" tableBorderDxfId="128" totalsRowBorderDxfId="127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6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5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4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3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2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1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0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59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8" totalsRowDxfId="257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0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19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18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7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6" headerRowBorderDxfId="115" tableBorderDxfId="114" totalsRowBorderDxfId="113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2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1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0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09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08" headerRowBorderDxfId="107" tableBorderDxfId="106" totalsRowBorderDxfId="105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4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3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2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1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0" headerRowBorderDxfId="99" tableBorderDxfId="98" totalsRowBorderDxfId="97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6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5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4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3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2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1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89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88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7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6" headerRowBorderDxfId="85" tableBorderDxfId="84" totalsRowBorderDxfId="83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2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1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0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79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8" headerRowBorderDxfId="77" tableBorderDxfId="76" totalsRowBorderDxfId="75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4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3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2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1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0" headerRowBorderDxfId="69" tableBorderDxfId="68" totalsRowBorderDxfId="67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6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5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4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3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2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1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6">
      <calculatedColumnFormula>Table6[[#This Row],[Think Time]]*$P$6/1000/60</calculatedColumnFormula>
    </tableColumn>
    <tableColumn id="3" xr3:uid="{9F104377-929D-4CA1-8022-5D02C13680D6}" name="Estimated Full Run Time (hours)" dataDxfId="255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0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59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58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7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6" headerRowBorderDxfId="55" tableBorderDxfId="54" totalsRowBorderDxfId="53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2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1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0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49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8" headerRowBorderDxfId="47" tableBorderDxfId="46" totalsRowBorderDxfId="45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4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3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2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1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0" headerRowBorderDxfId="39" tableBorderDxfId="38" totalsRowBorderDxfId="37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6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5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4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3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2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1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0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29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28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7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6" headerRowBorderDxfId="25" tableBorderDxfId="24" totalsRowBorderDxfId="23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2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1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0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9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8" headerRowBorderDxfId="17" tableBorderDxfId="16" totalsRowBorderDxfId="15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4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3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2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1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0" headerRowBorderDxfId="9" tableBorderDxfId="8" totalsRowBorderDxfId="7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6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5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4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3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3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2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0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49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8" totalsRowDxfId="247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6">
      <calculatedColumnFormula>Table641[[#This Row],[Think Time]]*$S$6/1000/60</calculatedColumnFormula>
    </tableColumn>
    <tableColumn id="3" xr3:uid="{0FA5B76A-E646-4973-9E9A-8A991294D912}" name="Estimated Full Run Time (hours)" dataDxfId="24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4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3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2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workbookViewId="0">
      <selection activeCell="A216" sqref="A216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s="4" t="s">
        <v>196</v>
      </c>
      <c r="B2" t="s">
        <v>53</v>
      </c>
      <c r="C2">
        <v>3</v>
      </c>
      <c r="D2">
        <v>3</v>
      </c>
      <c r="E2">
        <v>2</v>
      </c>
      <c r="F2" t="s">
        <v>115</v>
      </c>
      <c r="G2" t="s">
        <v>55</v>
      </c>
      <c r="H2" t="s">
        <v>105</v>
      </c>
      <c r="J2" t="s">
        <v>56</v>
      </c>
      <c r="K2">
        <v>1</v>
      </c>
      <c r="M2">
        <v>1</v>
      </c>
      <c r="N2" t="s">
        <v>123</v>
      </c>
      <c r="O2" t="s">
        <v>69</v>
      </c>
      <c r="P2" t="s">
        <v>87</v>
      </c>
      <c r="R2" t="s">
        <v>48</v>
      </c>
      <c r="S2">
        <v>1</v>
      </c>
      <c r="U2">
        <v>2</v>
      </c>
      <c r="V2" t="s">
        <v>49</v>
      </c>
      <c r="Z2" t="s">
        <v>33</v>
      </c>
      <c r="AA2">
        <v>2</v>
      </c>
      <c r="AC2">
        <v>3</v>
      </c>
      <c r="AD2" t="s">
        <v>46</v>
      </c>
      <c r="AE2" t="s">
        <v>133</v>
      </c>
      <c r="AF2" t="s">
        <v>36</v>
      </c>
      <c r="AG2" t="s">
        <v>136</v>
      </c>
      <c r="AH2">
        <v>16</v>
      </c>
      <c r="AI2">
        <v>61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1</v>
      </c>
      <c r="F3" t="s">
        <v>115</v>
      </c>
      <c r="G3" t="s">
        <v>55</v>
      </c>
      <c r="J3" t="s">
        <v>56</v>
      </c>
      <c r="K3">
        <v>1</v>
      </c>
      <c r="M3">
        <v>2</v>
      </c>
      <c r="N3" t="s">
        <v>123</v>
      </c>
      <c r="O3" t="s">
        <v>69</v>
      </c>
      <c r="R3" t="s">
        <v>48</v>
      </c>
      <c r="S3">
        <v>1</v>
      </c>
      <c r="U3">
        <v>2</v>
      </c>
      <c r="V3" t="s">
        <v>49</v>
      </c>
      <c r="W3" t="s">
        <v>50</v>
      </c>
      <c r="Z3" t="s">
        <v>43</v>
      </c>
      <c r="AA3">
        <v>2</v>
      </c>
      <c r="AC3">
        <v>1</v>
      </c>
      <c r="AD3" t="s">
        <v>73</v>
      </c>
      <c r="AE3" t="s">
        <v>99</v>
      </c>
      <c r="AH3">
        <v>8</v>
      </c>
      <c r="AI3">
        <v>45</v>
      </c>
      <c r="AJ3">
        <v>120</v>
      </c>
      <c r="AK3">
        <v>2</v>
      </c>
    </row>
    <row r="4" spans="1:37" x14ac:dyDescent="0.25">
      <c r="A4" t="s">
        <v>198</v>
      </c>
      <c r="B4" t="s">
        <v>53</v>
      </c>
      <c r="C4">
        <v>2</v>
      </c>
      <c r="D4">
        <v>1</v>
      </c>
      <c r="E4">
        <v>1</v>
      </c>
      <c r="F4" t="s">
        <v>114</v>
      </c>
      <c r="G4" t="s">
        <v>55</v>
      </c>
      <c r="J4" t="s">
        <v>56</v>
      </c>
      <c r="K4">
        <v>1</v>
      </c>
      <c r="M4">
        <v>1</v>
      </c>
      <c r="N4" t="s">
        <v>123</v>
      </c>
      <c r="R4" t="s">
        <v>48</v>
      </c>
      <c r="S4">
        <v>1</v>
      </c>
      <c r="U4">
        <v>2</v>
      </c>
      <c r="V4" t="s">
        <v>49</v>
      </c>
      <c r="W4" t="s">
        <v>84</v>
      </c>
      <c r="Z4" t="s">
        <v>45</v>
      </c>
      <c r="AA4">
        <v>2</v>
      </c>
      <c r="AC4">
        <v>1</v>
      </c>
      <c r="AD4" t="s">
        <v>86</v>
      </c>
      <c r="AH4">
        <v>5</v>
      </c>
      <c r="AI4">
        <v>30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3</v>
      </c>
      <c r="D5">
        <v>3</v>
      </c>
      <c r="E5">
        <v>3</v>
      </c>
      <c r="F5" t="s">
        <v>54</v>
      </c>
      <c r="G5" t="s">
        <v>55</v>
      </c>
      <c r="H5" t="s">
        <v>117</v>
      </c>
      <c r="J5" t="s">
        <v>56</v>
      </c>
      <c r="K5">
        <v>1</v>
      </c>
      <c r="M5">
        <v>1</v>
      </c>
      <c r="N5" t="s">
        <v>123</v>
      </c>
      <c r="O5" t="s">
        <v>69</v>
      </c>
      <c r="P5" t="s">
        <v>87</v>
      </c>
      <c r="R5" t="s">
        <v>48</v>
      </c>
      <c r="S5">
        <v>1</v>
      </c>
      <c r="U5">
        <v>1</v>
      </c>
      <c r="V5" t="s">
        <v>49</v>
      </c>
      <c r="Z5" t="s">
        <v>63</v>
      </c>
      <c r="AA5">
        <v>3</v>
      </c>
      <c r="AC5">
        <v>3</v>
      </c>
      <c r="AD5" t="s">
        <v>103</v>
      </c>
      <c r="AE5" t="s">
        <v>149</v>
      </c>
      <c r="AF5" t="s">
        <v>150</v>
      </c>
      <c r="AG5" t="s">
        <v>152</v>
      </c>
      <c r="AH5">
        <v>17</v>
      </c>
      <c r="AI5">
        <v>110</v>
      </c>
      <c r="AJ5">
        <v>120</v>
      </c>
      <c r="AK5">
        <v>2</v>
      </c>
    </row>
    <row r="6" spans="1:37" x14ac:dyDescent="0.25">
      <c r="A6" t="s">
        <v>200</v>
      </c>
      <c r="B6" t="s">
        <v>53</v>
      </c>
      <c r="C6">
        <v>2</v>
      </c>
      <c r="D6">
        <v>2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123</v>
      </c>
      <c r="O6" t="s">
        <v>125</v>
      </c>
      <c r="R6" t="s">
        <v>48</v>
      </c>
      <c r="S6">
        <v>1</v>
      </c>
      <c r="U6">
        <v>1</v>
      </c>
      <c r="V6" t="s">
        <v>49</v>
      </c>
      <c r="Z6" t="s">
        <v>38</v>
      </c>
      <c r="AA6">
        <v>1</v>
      </c>
      <c r="AB6">
        <v>1</v>
      </c>
      <c r="AC6">
        <v>1</v>
      </c>
      <c r="AD6" t="s">
        <v>155</v>
      </c>
      <c r="AE6" t="s">
        <v>96</v>
      </c>
      <c r="AF6" t="s">
        <v>157</v>
      </c>
      <c r="AH6">
        <v>5</v>
      </c>
      <c r="AI6">
        <v>45</v>
      </c>
      <c r="AJ6">
        <v>120</v>
      </c>
      <c r="AK6">
        <v>2</v>
      </c>
    </row>
    <row r="7" spans="1:37" x14ac:dyDescent="0.25">
      <c r="A7" s="4" t="s">
        <v>201</v>
      </c>
      <c r="B7" t="s">
        <v>33</v>
      </c>
      <c r="C7">
        <v>1</v>
      </c>
      <c r="E7">
        <v>1</v>
      </c>
      <c r="F7" t="s">
        <v>46</v>
      </c>
      <c r="J7" t="s">
        <v>43</v>
      </c>
      <c r="K7">
        <v>3</v>
      </c>
      <c r="M7">
        <v>3</v>
      </c>
      <c r="N7" t="s">
        <v>138</v>
      </c>
      <c r="O7" t="s">
        <v>74</v>
      </c>
      <c r="P7" t="s">
        <v>75</v>
      </c>
      <c r="R7" t="s">
        <v>53</v>
      </c>
      <c r="S7">
        <v>2</v>
      </c>
      <c r="T7">
        <v>1</v>
      </c>
      <c r="U7">
        <v>2</v>
      </c>
      <c r="V7" t="s">
        <v>115</v>
      </c>
      <c r="W7" t="s">
        <v>83</v>
      </c>
      <c r="Z7" t="s">
        <v>56</v>
      </c>
      <c r="AA7">
        <v>1</v>
      </c>
      <c r="AC7">
        <v>1</v>
      </c>
      <c r="AD7" t="s">
        <v>123</v>
      </c>
      <c r="AH7">
        <v>9</v>
      </c>
      <c r="AI7">
        <v>50</v>
      </c>
      <c r="AJ7">
        <v>120</v>
      </c>
      <c r="AK7">
        <v>2</v>
      </c>
    </row>
    <row r="8" spans="1:37" x14ac:dyDescent="0.25">
      <c r="A8" t="s">
        <v>202</v>
      </c>
      <c r="B8" t="s">
        <v>53</v>
      </c>
      <c r="C8">
        <v>2</v>
      </c>
      <c r="D8">
        <v>1</v>
      </c>
      <c r="E8">
        <v>1</v>
      </c>
      <c r="F8" t="s">
        <v>115</v>
      </c>
      <c r="G8" t="s">
        <v>55</v>
      </c>
      <c r="J8" t="s">
        <v>56</v>
      </c>
      <c r="K8">
        <v>1</v>
      </c>
      <c r="M8">
        <v>2</v>
      </c>
      <c r="N8" t="s">
        <v>123</v>
      </c>
      <c r="R8" t="s">
        <v>33</v>
      </c>
      <c r="S8">
        <v>2</v>
      </c>
      <c r="U8">
        <v>3</v>
      </c>
      <c r="V8" t="s">
        <v>46</v>
      </c>
      <c r="Z8" t="s">
        <v>45</v>
      </c>
      <c r="AA8">
        <v>3</v>
      </c>
      <c r="AC8">
        <v>2</v>
      </c>
      <c r="AD8" t="s">
        <v>86</v>
      </c>
      <c r="AH8">
        <v>9</v>
      </c>
      <c r="AI8">
        <v>31</v>
      </c>
      <c r="AJ8">
        <v>120</v>
      </c>
      <c r="AK8">
        <v>2</v>
      </c>
    </row>
    <row r="9" spans="1:37" x14ac:dyDescent="0.25">
      <c r="A9" t="s">
        <v>203</v>
      </c>
      <c r="B9" t="s">
        <v>53</v>
      </c>
      <c r="C9">
        <v>3</v>
      </c>
      <c r="D9">
        <v>1</v>
      </c>
      <c r="E9">
        <v>1</v>
      </c>
      <c r="F9" t="s">
        <v>115</v>
      </c>
      <c r="G9" t="s">
        <v>55</v>
      </c>
      <c r="J9" t="s">
        <v>56</v>
      </c>
      <c r="K9">
        <v>1</v>
      </c>
      <c r="M9">
        <v>1</v>
      </c>
      <c r="N9" t="s">
        <v>123</v>
      </c>
      <c r="O9" t="s">
        <v>69</v>
      </c>
      <c r="P9" t="s">
        <v>87</v>
      </c>
      <c r="R9" t="s">
        <v>33</v>
      </c>
      <c r="S9">
        <v>2</v>
      </c>
      <c r="U9">
        <v>3</v>
      </c>
      <c r="V9" t="s">
        <v>46</v>
      </c>
      <c r="Z9" t="s">
        <v>63</v>
      </c>
      <c r="AA9">
        <v>1</v>
      </c>
      <c r="AC9">
        <v>2</v>
      </c>
      <c r="AD9" t="s">
        <v>103</v>
      </c>
      <c r="AH9">
        <v>9</v>
      </c>
      <c r="AI9">
        <v>41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2</v>
      </c>
      <c r="D10">
        <v>1</v>
      </c>
      <c r="E10">
        <v>2</v>
      </c>
      <c r="F10" t="s">
        <v>115</v>
      </c>
      <c r="G10" t="s">
        <v>55</v>
      </c>
      <c r="J10" t="s">
        <v>56</v>
      </c>
      <c r="K10">
        <v>1</v>
      </c>
      <c r="M10">
        <v>1</v>
      </c>
      <c r="N10" t="s">
        <v>123</v>
      </c>
      <c r="O10" t="s">
        <v>124</v>
      </c>
      <c r="R10" t="s">
        <v>33</v>
      </c>
      <c r="S10">
        <v>2</v>
      </c>
      <c r="U10">
        <v>2</v>
      </c>
      <c r="V10" t="s">
        <v>46</v>
      </c>
      <c r="W10" t="s">
        <v>35</v>
      </c>
      <c r="Z10" t="s">
        <v>38</v>
      </c>
      <c r="AA10">
        <v>3</v>
      </c>
      <c r="AB10">
        <v>1</v>
      </c>
      <c r="AC10">
        <v>1</v>
      </c>
      <c r="AD10" t="s">
        <v>155</v>
      </c>
      <c r="AH10">
        <v>9</v>
      </c>
      <c r="AI10">
        <v>29</v>
      </c>
      <c r="AJ10">
        <v>120</v>
      </c>
      <c r="AK10">
        <v>2</v>
      </c>
    </row>
    <row r="11" spans="1:37" x14ac:dyDescent="0.25">
      <c r="A11" t="s">
        <v>205</v>
      </c>
      <c r="B11" t="s">
        <v>43</v>
      </c>
      <c r="C11">
        <v>3</v>
      </c>
      <c r="E11">
        <v>1</v>
      </c>
      <c r="F11" t="s">
        <v>138</v>
      </c>
      <c r="G11" t="s">
        <v>99</v>
      </c>
      <c r="H11" t="s">
        <v>75</v>
      </c>
      <c r="I11" t="s">
        <v>141</v>
      </c>
      <c r="J11" t="s">
        <v>45</v>
      </c>
      <c r="K11">
        <v>3</v>
      </c>
      <c r="M11">
        <v>1</v>
      </c>
      <c r="N11" t="s">
        <v>86</v>
      </c>
      <c r="R11" t="s">
        <v>53</v>
      </c>
      <c r="S11">
        <v>2</v>
      </c>
      <c r="T11">
        <v>2</v>
      </c>
      <c r="U11">
        <v>1</v>
      </c>
      <c r="V11" t="s">
        <v>115</v>
      </c>
      <c r="W11" t="s">
        <v>83</v>
      </c>
      <c r="X11" t="s">
        <v>97</v>
      </c>
      <c r="Z11" t="s">
        <v>56</v>
      </c>
      <c r="AA11">
        <v>1</v>
      </c>
      <c r="AC11">
        <v>1</v>
      </c>
      <c r="AD11" t="s">
        <v>123</v>
      </c>
      <c r="AE11" t="s">
        <v>69</v>
      </c>
      <c r="AH11">
        <v>12</v>
      </c>
      <c r="AI11">
        <v>39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1</v>
      </c>
      <c r="E12">
        <v>1</v>
      </c>
      <c r="F12" t="s">
        <v>115</v>
      </c>
      <c r="G12" t="s">
        <v>55</v>
      </c>
      <c r="J12" t="s">
        <v>56</v>
      </c>
      <c r="K12">
        <v>1</v>
      </c>
      <c r="M12">
        <v>1</v>
      </c>
      <c r="N12" t="s">
        <v>123</v>
      </c>
      <c r="O12" t="s">
        <v>69</v>
      </c>
      <c r="P12" t="s">
        <v>85</v>
      </c>
      <c r="R12" t="s">
        <v>43</v>
      </c>
      <c r="S12">
        <v>1</v>
      </c>
      <c r="U12">
        <v>2</v>
      </c>
      <c r="V12" t="s">
        <v>73</v>
      </c>
      <c r="W12" t="s">
        <v>99</v>
      </c>
      <c r="Z12" t="s">
        <v>63</v>
      </c>
      <c r="AA12">
        <v>1</v>
      </c>
      <c r="AC12">
        <v>1</v>
      </c>
      <c r="AD12" t="s">
        <v>103</v>
      </c>
      <c r="AH12">
        <v>6</v>
      </c>
      <c r="AI12">
        <v>51</v>
      </c>
      <c r="AJ12">
        <v>120</v>
      </c>
      <c r="AK12">
        <v>2</v>
      </c>
    </row>
    <row r="13" spans="1:37" x14ac:dyDescent="0.25">
      <c r="A13" t="s">
        <v>207</v>
      </c>
      <c r="B13" t="s">
        <v>53</v>
      </c>
      <c r="C13">
        <v>2</v>
      </c>
      <c r="D13">
        <v>1</v>
      </c>
      <c r="E13">
        <v>2</v>
      </c>
      <c r="F13" t="s">
        <v>115</v>
      </c>
      <c r="G13" t="s">
        <v>83</v>
      </c>
      <c r="H13" t="s">
        <v>117</v>
      </c>
      <c r="J13" t="s">
        <v>56</v>
      </c>
      <c r="K13">
        <v>1</v>
      </c>
      <c r="M13">
        <v>1</v>
      </c>
      <c r="N13" t="s">
        <v>123</v>
      </c>
      <c r="O13" t="s">
        <v>69</v>
      </c>
      <c r="R13" t="s">
        <v>43</v>
      </c>
      <c r="S13">
        <v>2</v>
      </c>
      <c r="U13">
        <v>1</v>
      </c>
      <c r="V13" t="s">
        <v>138</v>
      </c>
      <c r="W13" t="s">
        <v>139</v>
      </c>
      <c r="Z13" t="s">
        <v>38</v>
      </c>
      <c r="AA13">
        <v>2</v>
      </c>
      <c r="AB13">
        <v>1</v>
      </c>
      <c r="AC13">
        <v>1</v>
      </c>
      <c r="AD13" t="s">
        <v>155</v>
      </c>
      <c r="AH13">
        <v>8</v>
      </c>
      <c r="AI13">
        <v>28</v>
      </c>
      <c r="AJ13">
        <v>120</v>
      </c>
      <c r="AK13">
        <v>2</v>
      </c>
    </row>
    <row r="14" spans="1:37" x14ac:dyDescent="0.25">
      <c r="A14" t="s">
        <v>208</v>
      </c>
      <c r="B14" t="s">
        <v>53</v>
      </c>
      <c r="C14">
        <v>3</v>
      </c>
      <c r="D14">
        <v>1</v>
      </c>
      <c r="E14">
        <v>1</v>
      </c>
      <c r="F14" t="s">
        <v>115</v>
      </c>
      <c r="G14" t="s">
        <v>55</v>
      </c>
      <c r="H14" t="s">
        <v>117</v>
      </c>
      <c r="J14" t="s">
        <v>56</v>
      </c>
      <c r="K14">
        <v>1</v>
      </c>
      <c r="M14">
        <v>1</v>
      </c>
      <c r="N14" t="s">
        <v>68</v>
      </c>
      <c r="O14" t="s">
        <v>69</v>
      </c>
      <c r="R14" t="s">
        <v>45</v>
      </c>
      <c r="S14">
        <v>1</v>
      </c>
      <c r="U14">
        <v>1</v>
      </c>
      <c r="V14" t="s">
        <v>86</v>
      </c>
      <c r="W14" t="s">
        <v>92</v>
      </c>
      <c r="Z14" t="s">
        <v>63</v>
      </c>
      <c r="AA14">
        <v>1</v>
      </c>
      <c r="AC14">
        <v>2</v>
      </c>
      <c r="AD14" t="s">
        <v>103</v>
      </c>
      <c r="AH14">
        <v>7</v>
      </c>
      <c r="AI14">
        <v>41</v>
      </c>
      <c r="AJ14">
        <v>120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2</v>
      </c>
      <c r="F15" t="s">
        <v>86</v>
      </c>
      <c r="J15" t="s">
        <v>38</v>
      </c>
      <c r="K15">
        <v>1</v>
      </c>
      <c r="L15">
        <v>1</v>
      </c>
      <c r="M15">
        <v>1</v>
      </c>
      <c r="N15" t="s">
        <v>155</v>
      </c>
      <c r="O15" t="s">
        <v>40</v>
      </c>
      <c r="R15" t="s">
        <v>53</v>
      </c>
      <c r="S15">
        <v>3</v>
      </c>
      <c r="T15">
        <v>1</v>
      </c>
      <c r="U15">
        <v>1</v>
      </c>
      <c r="V15" t="s">
        <v>115</v>
      </c>
      <c r="W15" t="s">
        <v>83</v>
      </c>
      <c r="Z15" t="s">
        <v>56</v>
      </c>
      <c r="AA15">
        <v>1</v>
      </c>
      <c r="AC15">
        <v>1</v>
      </c>
      <c r="AD15" t="s">
        <v>68</v>
      </c>
      <c r="AH15">
        <v>7</v>
      </c>
      <c r="AI15">
        <v>32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2</v>
      </c>
      <c r="D16">
        <v>1</v>
      </c>
      <c r="E16">
        <v>1</v>
      </c>
      <c r="F16" t="s">
        <v>54</v>
      </c>
      <c r="J16" t="s">
        <v>56</v>
      </c>
      <c r="K16">
        <v>2</v>
      </c>
      <c r="M16">
        <v>2</v>
      </c>
      <c r="N16" t="s">
        <v>123</v>
      </c>
      <c r="O16" t="s">
        <v>69</v>
      </c>
      <c r="P16" t="s">
        <v>87</v>
      </c>
      <c r="R16" t="s">
        <v>63</v>
      </c>
      <c r="S16">
        <v>1</v>
      </c>
      <c r="U16">
        <v>2</v>
      </c>
      <c r="V16" t="s">
        <v>103</v>
      </c>
      <c r="Z16" t="s">
        <v>38</v>
      </c>
      <c r="AA16">
        <v>3</v>
      </c>
      <c r="AB16">
        <v>1</v>
      </c>
      <c r="AC16">
        <v>1</v>
      </c>
      <c r="AD16" t="s">
        <v>155</v>
      </c>
      <c r="AH16">
        <v>8</v>
      </c>
      <c r="AI16">
        <v>44</v>
      </c>
      <c r="AJ16">
        <v>120</v>
      </c>
      <c r="AK16">
        <v>2</v>
      </c>
    </row>
    <row r="17" spans="1:37" x14ac:dyDescent="0.25">
      <c r="A17" t="s">
        <v>211</v>
      </c>
      <c r="B17" t="s">
        <v>53</v>
      </c>
      <c r="C17">
        <v>2</v>
      </c>
      <c r="D17">
        <v>1</v>
      </c>
      <c r="E17">
        <v>2</v>
      </c>
      <c r="F17" t="s">
        <v>115</v>
      </c>
      <c r="G17" t="s">
        <v>83</v>
      </c>
      <c r="H17" t="s">
        <v>117</v>
      </c>
      <c r="J17" t="s">
        <v>48</v>
      </c>
      <c r="K17">
        <v>3</v>
      </c>
      <c r="M17">
        <v>3</v>
      </c>
      <c r="N17" t="s">
        <v>89</v>
      </c>
      <c r="O17" t="s">
        <v>50</v>
      </c>
      <c r="P17" t="s">
        <v>51</v>
      </c>
      <c r="Q17" t="s">
        <v>52</v>
      </c>
      <c r="R17" t="s">
        <v>56</v>
      </c>
      <c r="S17">
        <v>2</v>
      </c>
      <c r="U17">
        <v>3</v>
      </c>
      <c r="V17" t="s">
        <v>57</v>
      </c>
      <c r="W17" t="s">
        <v>125</v>
      </c>
      <c r="X17" t="s">
        <v>85</v>
      </c>
      <c r="Y17" t="s">
        <v>127</v>
      </c>
      <c r="Z17" t="s">
        <v>33</v>
      </c>
      <c r="AA17">
        <v>2</v>
      </c>
      <c r="AC17">
        <v>1</v>
      </c>
      <c r="AD17" t="s">
        <v>46</v>
      </c>
      <c r="AH17">
        <v>18</v>
      </c>
      <c r="AI17">
        <v>61</v>
      </c>
      <c r="AJ17">
        <v>120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1</v>
      </c>
      <c r="E18">
        <v>2</v>
      </c>
      <c r="F18" t="s">
        <v>115</v>
      </c>
      <c r="G18" t="s">
        <v>55</v>
      </c>
      <c r="J18" t="s">
        <v>48</v>
      </c>
      <c r="K18">
        <v>3</v>
      </c>
      <c r="M18">
        <v>1</v>
      </c>
      <c r="N18" t="s">
        <v>89</v>
      </c>
      <c r="O18" t="s">
        <v>50</v>
      </c>
      <c r="R18" t="s">
        <v>56</v>
      </c>
      <c r="S18">
        <v>3</v>
      </c>
      <c r="U18">
        <v>1</v>
      </c>
      <c r="V18" t="s">
        <v>68</v>
      </c>
      <c r="W18" t="s">
        <v>69</v>
      </c>
      <c r="Z18" t="s">
        <v>43</v>
      </c>
      <c r="AA18">
        <v>1</v>
      </c>
      <c r="AC18">
        <v>1</v>
      </c>
      <c r="AD18" t="s">
        <v>73</v>
      </c>
      <c r="AH18">
        <v>9</v>
      </c>
      <c r="AI18">
        <v>40</v>
      </c>
      <c r="AJ18">
        <v>120</v>
      </c>
      <c r="AK18">
        <v>2</v>
      </c>
    </row>
    <row r="19" spans="1:37" x14ac:dyDescent="0.25">
      <c r="A19" t="s">
        <v>213</v>
      </c>
      <c r="B19" t="s">
        <v>56</v>
      </c>
      <c r="C19">
        <v>2</v>
      </c>
      <c r="E19">
        <v>1</v>
      </c>
      <c r="F19" t="s">
        <v>57</v>
      </c>
      <c r="G19" t="s">
        <v>125</v>
      </c>
      <c r="H19" t="s">
        <v>85</v>
      </c>
      <c r="I19" t="s">
        <v>127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2</v>
      </c>
      <c r="V19" t="s">
        <v>54</v>
      </c>
      <c r="Z19" t="s">
        <v>48</v>
      </c>
      <c r="AA19">
        <v>2</v>
      </c>
      <c r="AC19">
        <v>1</v>
      </c>
      <c r="AD19" t="s">
        <v>89</v>
      </c>
      <c r="AH19">
        <v>10</v>
      </c>
      <c r="AI19">
        <v>30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3</v>
      </c>
      <c r="D20">
        <v>3</v>
      </c>
      <c r="E20">
        <v>3</v>
      </c>
      <c r="F20" t="s">
        <v>114</v>
      </c>
      <c r="G20" t="s">
        <v>55</v>
      </c>
      <c r="H20" t="s">
        <v>117</v>
      </c>
      <c r="I20" t="s">
        <v>119</v>
      </c>
      <c r="J20" t="s">
        <v>48</v>
      </c>
      <c r="K20">
        <v>3</v>
      </c>
      <c r="M20">
        <v>2</v>
      </c>
      <c r="N20" t="s">
        <v>49</v>
      </c>
      <c r="O20" t="s">
        <v>50</v>
      </c>
      <c r="P20" t="s">
        <v>51</v>
      </c>
      <c r="Q20" t="s">
        <v>131</v>
      </c>
      <c r="R20" t="s">
        <v>56</v>
      </c>
      <c r="S20">
        <v>1</v>
      </c>
      <c r="U20">
        <v>1</v>
      </c>
      <c r="V20" t="s">
        <v>57</v>
      </c>
      <c r="W20" t="s">
        <v>125</v>
      </c>
      <c r="X20" t="s">
        <v>85</v>
      </c>
      <c r="Z20" t="s">
        <v>63</v>
      </c>
      <c r="AA20">
        <v>2</v>
      </c>
      <c r="AC20">
        <v>3</v>
      </c>
      <c r="AD20" t="s">
        <v>103</v>
      </c>
      <c r="AE20" t="s">
        <v>95</v>
      </c>
      <c r="AF20" t="s">
        <v>150</v>
      </c>
      <c r="AH20">
        <v>22</v>
      </c>
      <c r="AI20">
        <v>65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3</v>
      </c>
      <c r="E21">
        <v>3</v>
      </c>
      <c r="F21" t="s">
        <v>123</v>
      </c>
      <c r="G21" t="s">
        <v>69</v>
      </c>
      <c r="H21" t="s">
        <v>87</v>
      </c>
      <c r="I21" t="s">
        <v>128</v>
      </c>
      <c r="J21" t="s">
        <v>38</v>
      </c>
      <c r="K21">
        <v>3</v>
      </c>
      <c r="L21">
        <v>1</v>
      </c>
      <c r="M21">
        <v>1</v>
      </c>
      <c r="N21" t="s">
        <v>155</v>
      </c>
      <c r="R21" t="s">
        <v>53</v>
      </c>
      <c r="S21">
        <v>2</v>
      </c>
      <c r="T21">
        <v>2</v>
      </c>
      <c r="U21">
        <v>3</v>
      </c>
      <c r="V21" t="s">
        <v>114</v>
      </c>
      <c r="W21" t="s">
        <v>55</v>
      </c>
      <c r="Z21" t="s">
        <v>48</v>
      </c>
      <c r="AA21">
        <v>2</v>
      </c>
      <c r="AC21">
        <v>1</v>
      </c>
      <c r="AD21" t="s">
        <v>49</v>
      </c>
      <c r="AH21">
        <v>15</v>
      </c>
      <c r="AI21">
        <v>44</v>
      </c>
      <c r="AJ21">
        <v>120</v>
      </c>
      <c r="AK21">
        <v>2</v>
      </c>
    </row>
    <row r="22" spans="1:37" x14ac:dyDescent="0.25">
      <c r="A22" t="s">
        <v>216</v>
      </c>
      <c r="B22" t="s">
        <v>33</v>
      </c>
      <c r="C22">
        <v>1</v>
      </c>
      <c r="E22">
        <v>3</v>
      </c>
      <c r="F22" t="s">
        <v>46</v>
      </c>
      <c r="G22" t="s">
        <v>133</v>
      </c>
      <c r="H22" t="s">
        <v>36</v>
      </c>
      <c r="J22" t="s">
        <v>43</v>
      </c>
      <c r="K22">
        <v>3</v>
      </c>
      <c r="M22">
        <v>3</v>
      </c>
      <c r="N22" t="s">
        <v>138</v>
      </c>
      <c r="O22" t="s">
        <v>74</v>
      </c>
      <c r="P22" t="s">
        <v>75</v>
      </c>
      <c r="R22" t="s">
        <v>53</v>
      </c>
      <c r="S22">
        <v>3</v>
      </c>
      <c r="T22">
        <v>2</v>
      </c>
      <c r="U22">
        <v>3</v>
      </c>
      <c r="V22" t="s">
        <v>115</v>
      </c>
      <c r="W22" t="s">
        <v>83</v>
      </c>
      <c r="Z22" t="s">
        <v>48</v>
      </c>
      <c r="AA22">
        <v>2</v>
      </c>
      <c r="AC22">
        <v>1</v>
      </c>
      <c r="AD22" t="s">
        <v>129</v>
      </c>
      <c r="AE22" t="s">
        <v>71</v>
      </c>
      <c r="AF22" t="s">
        <v>130</v>
      </c>
      <c r="AG22" t="s">
        <v>132</v>
      </c>
      <c r="AH22">
        <v>20</v>
      </c>
      <c r="AI22">
        <v>50</v>
      </c>
      <c r="AJ22">
        <v>120</v>
      </c>
      <c r="AK22">
        <v>2</v>
      </c>
    </row>
    <row r="23" spans="1:37" x14ac:dyDescent="0.25">
      <c r="A23" t="s">
        <v>217</v>
      </c>
      <c r="B23" t="s">
        <v>33</v>
      </c>
      <c r="C23">
        <v>2</v>
      </c>
      <c r="E23">
        <v>3</v>
      </c>
      <c r="F23" t="s">
        <v>46</v>
      </c>
      <c r="G23" t="s">
        <v>66</v>
      </c>
      <c r="J23" t="s">
        <v>45</v>
      </c>
      <c r="K23">
        <v>2</v>
      </c>
      <c r="M23">
        <v>2</v>
      </c>
      <c r="N23" t="s">
        <v>86</v>
      </c>
      <c r="R23" t="s">
        <v>53</v>
      </c>
      <c r="S23">
        <v>1</v>
      </c>
      <c r="T23">
        <v>1</v>
      </c>
      <c r="U23">
        <v>1</v>
      </c>
      <c r="V23" t="s">
        <v>115</v>
      </c>
      <c r="W23" t="s">
        <v>83</v>
      </c>
      <c r="Z23" t="s">
        <v>48</v>
      </c>
      <c r="AA23">
        <v>2</v>
      </c>
      <c r="AC23">
        <v>1</v>
      </c>
      <c r="AD23" t="s">
        <v>89</v>
      </c>
      <c r="AH23">
        <v>8</v>
      </c>
      <c r="AI23">
        <v>29</v>
      </c>
      <c r="AJ23">
        <v>120</v>
      </c>
      <c r="AK23">
        <v>2</v>
      </c>
    </row>
    <row r="24" spans="1:37" x14ac:dyDescent="0.25">
      <c r="A24" t="s">
        <v>218</v>
      </c>
      <c r="B24" t="s">
        <v>33</v>
      </c>
      <c r="C24">
        <v>3</v>
      </c>
      <c r="E24">
        <v>3</v>
      </c>
      <c r="F24" t="s">
        <v>46</v>
      </c>
      <c r="G24" t="s">
        <v>35</v>
      </c>
      <c r="H24" t="s">
        <v>36</v>
      </c>
      <c r="I24" t="s">
        <v>136</v>
      </c>
      <c r="J24" t="s">
        <v>63</v>
      </c>
      <c r="K24">
        <v>1</v>
      </c>
      <c r="M24">
        <v>2</v>
      </c>
      <c r="N24" t="s">
        <v>103</v>
      </c>
      <c r="O24" t="s">
        <v>95</v>
      </c>
      <c r="P24" t="s">
        <v>151</v>
      </c>
      <c r="R24" t="s">
        <v>53</v>
      </c>
      <c r="S24">
        <v>3</v>
      </c>
      <c r="T24">
        <v>3</v>
      </c>
      <c r="U24">
        <v>3</v>
      </c>
      <c r="V24" t="s">
        <v>114</v>
      </c>
      <c r="W24" t="s">
        <v>55</v>
      </c>
      <c r="X24" t="s">
        <v>97</v>
      </c>
      <c r="Z24" t="s">
        <v>48</v>
      </c>
      <c r="AA24">
        <v>1</v>
      </c>
      <c r="AC24">
        <v>1</v>
      </c>
      <c r="AD24" t="s">
        <v>49</v>
      </c>
      <c r="AH24">
        <v>18</v>
      </c>
      <c r="AI24">
        <v>64</v>
      </c>
      <c r="AJ24">
        <v>120</v>
      </c>
      <c r="AK24">
        <v>2</v>
      </c>
    </row>
    <row r="25" spans="1:37" x14ac:dyDescent="0.25">
      <c r="A25" t="s">
        <v>219</v>
      </c>
      <c r="B25" t="s">
        <v>53</v>
      </c>
      <c r="C25">
        <v>2</v>
      </c>
      <c r="D25">
        <v>1</v>
      </c>
      <c r="E25">
        <v>1</v>
      </c>
      <c r="F25" t="s">
        <v>54</v>
      </c>
      <c r="G25" t="s">
        <v>83</v>
      </c>
      <c r="J25" t="s">
        <v>48</v>
      </c>
      <c r="K25">
        <v>1</v>
      </c>
      <c r="M25">
        <v>1</v>
      </c>
      <c r="N25" t="s">
        <v>89</v>
      </c>
      <c r="O25" t="s">
        <v>50</v>
      </c>
      <c r="R25" t="s">
        <v>33</v>
      </c>
      <c r="S25">
        <v>1</v>
      </c>
      <c r="U25">
        <v>1</v>
      </c>
      <c r="V25" t="s">
        <v>46</v>
      </c>
      <c r="W25" t="s">
        <v>66</v>
      </c>
      <c r="Z25" t="s">
        <v>38</v>
      </c>
      <c r="AA25">
        <v>1</v>
      </c>
      <c r="AB25">
        <v>1</v>
      </c>
      <c r="AC25">
        <v>1</v>
      </c>
      <c r="AD25" t="s">
        <v>39</v>
      </c>
      <c r="AE25" t="s">
        <v>40</v>
      </c>
      <c r="AF25" t="s">
        <v>157</v>
      </c>
      <c r="AH25">
        <v>6</v>
      </c>
      <c r="AI25">
        <v>32</v>
      </c>
      <c r="AJ25">
        <v>120</v>
      </c>
      <c r="AK25">
        <v>2</v>
      </c>
    </row>
    <row r="26" spans="1:37" x14ac:dyDescent="0.25">
      <c r="A26" t="s">
        <v>220</v>
      </c>
      <c r="B26" t="s">
        <v>53</v>
      </c>
      <c r="C26">
        <v>2</v>
      </c>
      <c r="D26">
        <v>3</v>
      </c>
      <c r="E26">
        <v>1</v>
      </c>
      <c r="F26" t="s">
        <v>115</v>
      </c>
      <c r="G26" t="s">
        <v>55</v>
      </c>
      <c r="H26" t="s">
        <v>117</v>
      </c>
      <c r="J26" t="s">
        <v>48</v>
      </c>
      <c r="K26">
        <v>1</v>
      </c>
      <c r="M26">
        <v>2</v>
      </c>
      <c r="N26" t="s">
        <v>89</v>
      </c>
      <c r="O26" t="s">
        <v>50</v>
      </c>
      <c r="R26" t="s">
        <v>43</v>
      </c>
      <c r="S26">
        <v>3</v>
      </c>
      <c r="U26">
        <v>3</v>
      </c>
      <c r="V26" t="s">
        <v>138</v>
      </c>
      <c r="W26" t="s">
        <v>74</v>
      </c>
      <c r="X26" t="s">
        <v>100</v>
      </c>
      <c r="Y26" t="s">
        <v>142</v>
      </c>
      <c r="Z26" t="s">
        <v>45</v>
      </c>
      <c r="AA26">
        <v>3</v>
      </c>
      <c r="AC26">
        <v>1</v>
      </c>
      <c r="AD26" t="s">
        <v>47</v>
      </c>
      <c r="AH26">
        <v>17</v>
      </c>
      <c r="AI26">
        <v>51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3</v>
      </c>
      <c r="D27">
        <v>1</v>
      </c>
      <c r="E27">
        <v>2</v>
      </c>
      <c r="F27" t="s">
        <v>115</v>
      </c>
      <c r="G27" t="s">
        <v>55</v>
      </c>
      <c r="H27" t="s">
        <v>117</v>
      </c>
      <c r="I27" t="s">
        <v>98</v>
      </c>
      <c r="J27" t="s">
        <v>48</v>
      </c>
      <c r="K27">
        <v>2</v>
      </c>
      <c r="M27">
        <v>2</v>
      </c>
      <c r="N27" t="s">
        <v>49</v>
      </c>
      <c r="O27" t="s">
        <v>71</v>
      </c>
      <c r="P27" t="s">
        <v>51</v>
      </c>
      <c r="R27" t="s">
        <v>43</v>
      </c>
      <c r="S27">
        <v>1</v>
      </c>
      <c r="U27">
        <v>1</v>
      </c>
      <c r="V27" t="s">
        <v>73</v>
      </c>
      <c r="Z27" t="s">
        <v>63</v>
      </c>
      <c r="AA27">
        <v>1</v>
      </c>
      <c r="AC27">
        <v>2</v>
      </c>
      <c r="AD27" t="s">
        <v>103</v>
      </c>
      <c r="AH27">
        <v>11</v>
      </c>
      <c r="AI27">
        <v>60</v>
      </c>
      <c r="AJ27">
        <v>120</v>
      </c>
      <c r="AK27">
        <v>2</v>
      </c>
    </row>
    <row r="28" spans="1:37" x14ac:dyDescent="0.25">
      <c r="A28" t="s">
        <v>222</v>
      </c>
      <c r="B28" t="s">
        <v>53</v>
      </c>
      <c r="C28">
        <v>2</v>
      </c>
      <c r="D28">
        <v>3</v>
      </c>
      <c r="E28">
        <v>3</v>
      </c>
      <c r="F28" t="s">
        <v>115</v>
      </c>
      <c r="G28" t="s">
        <v>55</v>
      </c>
      <c r="J28" t="s">
        <v>48</v>
      </c>
      <c r="K28">
        <v>3</v>
      </c>
      <c r="M28">
        <v>1</v>
      </c>
      <c r="N28" t="s">
        <v>89</v>
      </c>
      <c r="R28" t="s">
        <v>43</v>
      </c>
      <c r="S28">
        <v>2</v>
      </c>
      <c r="U28">
        <v>3</v>
      </c>
      <c r="V28" t="s">
        <v>138</v>
      </c>
      <c r="W28" t="s">
        <v>74</v>
      </c>
      <c r="X28" t="s">
        <v>75</v>
      </c>
      <c r="Y28" t="s">
        <v>142</v>
      </c>
      <c r="Z28" t="s">
        <v>38</v>
      </c>
      <c r="AA28">
        <v>2</v>
      </c>
      <c r="AB28">
        <v>1</v>
      </c>
      <c r="AC28">
        <v>1</v>
      </c>
      <c r="AD28" t="s">
        <v>155</v>
      </c>
      <c r="AE28" t="s">
        <v>70</v>
      </c>
      <c r="AH28">
        <v>16</v>
      </c>
      <c r="AI28">
        <v>44</v>
      </c>
      <c r="AJ28">
        <v>120</v>
      </c>
      <c r="AK28">
        <v>2</v>
      </c>
    </row>
    <row r="29" spans="1:37" x14ac:dyDescent="0.25">
      <c r="A29" t="s">
        <v>223</v>
      </c>
      <c r="B29" t="s">
        <v>53</v>
      </c>
      <c r="C29">
        <v>2</v>
      </c>
      <c r="D29">
        <v>1</v>
      </c>
      <c r="E29">
        <v>1</v>
      </c>
      <c r="F29" t="s">
        <v>54</v>
      </c>
      <c r="G29" t="s">
        <v>55</v>
      </c>
      <c r="H29" t="s">
        <v>97</v>
      </c>
      <c r="J29" t="s">
        <v>48</v>
      </c>
      <c r="K29">
        <v>3</v>
      </c>
      <c r="M29">
        <v>2</v>
      </c>
      <c r="N29" t="s">
        <v>49</v>
      </c>
      <c r="O29" t="s">
        <v>71</v>
      </c>
      <c r="P29" t="s">
        <v>51</v>
      </c>
      <c r="Q29" t="s">
        <v>52</v>
      </c>
      <c r="R29" t="s">
        <v>45</v>
      </c>
      <c r="S29">
        <v>2</v>
      </c>
      <c r="U29">
        <v>1</v>
      </c>
      <c r="V29" t="s">
        <v>86</v>
      </c>
      <c r="Z29" t="s">
        <v>63</v>
      </c>
      <c r="AA29">
        <v>3</v>
      </c>
      <c r="AC29">
        <v>3</v>
      </c>
      <c r="AD29" t="s">
        <v>103</v>
      </c>
      <c r="AE29" t="s">
        <v>149</v>
      </c>
      <c r="AH29">
        <v>15</v>
      </c>
      <c r="AI29">
        <v>56</v>
      </c>
      <c r="AJ29">
        <v>120</v>
      </c>
      <c r="AK29">
        <v>2</v>
      </c>
    </row>
    <row r="30" spans="1:37" x14ac:dyDescent="0.25">
      <c r="A30" t="s">
        <v>224</v>
      </c>
      <c r="B30" t="s">
        <v>53</v>
      </c>
      <c r="C30">
        <v>2</v>
      </c>
      <c r="D30">
        <v>1</v>
      </c>
      <c r="E30">
        <v>1</v>
      </c>
      <c r="F30" t="s">
        <v>54</v>
      </c>
      <c r="G30" t="s">
        <v>83</v>
      </c>
      <c r="J30" t="s">
        <v>48</v>
      </c>
      <c r="K30">
        <v>1</v>
      </c>
      <c r="M30">
        <v>1</v>
      </c>
      <c r="N30" t="s">
        <v>89</v>
      </c>
      <c r="R30" t="s">
        <v>45</v>
      </c>
      <c r="S30">
        <v>3</v>
      </c>
      <c r="U30">
        <v>1</v>
      </c>
      <c r="V30" t="s">
        <v>86</v>
      </c>
      <c r="Z30" t="s">
        <v>38</v>
      </c>
      <c r="AA30">
        <v>1</v>
      </c>
      <c r="AB30">
        <v>1</v>
      </c>
      <c r="AC30">
        <v>1</v>
      </c>
      <c r="AD30" t="s">
        <v>39</v>
      </c>
      <c r="AE30" t="s">
        <v>40</v>
      </c>
      <c r="AF30" t="s">
        <v>157</v>
      </c>
      <c r="AG30" t="s">
        <v>158</v>
      </c>
      <c r="AH30">
        <v>7</v>
      </c>
      <c r="AI30">
        <v>29</v>
      </c>
      <c r="AJ30">
        <v>120</v>
      </c>
      <c r="AK30">
        <v>2</v>
      </c>
    </row>
    <row r="31" spans="1:37" x14ac:dyDescent="0.25">
      <c r="A31" t="s">
        <v>225</v>
      </c>
      <c r="B31" t="s">
        <v>63</v>
      </c>
      <c r="C31">
        <v>2</v>
      </c>
      <c r="E31">
        <v>2</v>
      </c>
      <c r="F31" t="s">
        <v>103</v>
      </c>
      <c r="G31" t="s">
        <v>149</v>
      </c>
      <c r="J31" t="s">
        <v>38</v>
      </c>
      <c r="K31">
        <v>2</v>
      </c>
      <c r="L31">
        <v>1</v>
      </c>
      <c r="M31">
        <v>1</v>
      </c>
      <c r="N31" t="s">
        <v>155</v>
      </c>
      <c r="R31" t="s">
        <v>53</v>
      </c>
      <c r="S31">
        <v>2</v>
      </c>
      <c r="T31">
        <v>1</v>
      </c>
      <c r="U31">
        <v>2</v>
      </c>
      <c r="V31" t="s">
        <v>54</v>
      </c>
      <c r="W31" t="s">
        <v>55</v>
      </c>
      <c r="Z31" t="s">
        <v>48</v>
      </c>
      <c r="AA31">
        <v>1</v>
      </c>
      <c r="AC31">
        <v>1</v>
      </c>
      <c r="AD31" t="s">
        <v>49</v>
      </c>
      <c r="AH31">
        <v>7</v>
      </c>
      <c r="AI31">
        <v>50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3</v>
      </c>
      <c r="D32">
        <v>3</v>
      </c>
      <c r="E32">
        <v>3</v>
      </c>
      <c r="F32" t="s">
        <v>114</v>
      </c>
      <c r="G32" t="s">
        <v>83</v>
      </c>
      <c r="H32" t="s">
        <v>117</v>
      </c>
      <c r="J32" t="s">
        <v>33</v>
      </c>
      <c r="K32">
        <v>2</v>
      </c>
      <c r="M32">
        <v>2</v>
      </c>
      <c r="N32" t="s">
        <v>46</v>
      </c>
      <c r="O32" t="s">
        <v>66</v>
      </c>
      <c r="R32" t="s">
        <v>56</v>
      </c>
      <c r="S32">
        <v>1</v>
      </c>
      <c r="U32">
        <v>3</v>
      </c>
      <c r="V32" t="s">
        <v>123</v>
      </c>
      <c r="W32" t="s">
        <v>69</v>
      </c>
      <c r="Z32" t="s">
        <v>48</v>
      </c>
      <c r="AA32">
        <v>3</v>
      </c>
      <c r="AC32">
        <v>2</v>
      </c>
      <c r="AD32" t="s">
        <v>49</v>
      </c>
      <c r="AE32" t="s">
        <v>84</v>
      </c>
      <c r="AF32" t="s">
        <v>51</v>
      </c>
      <c r="AG32" t="s">
        <v>132</v>
      </c>
      <c r="AH32">
        <v>20</v>
      </c>
      <c r="AI32">
        <v>66</v>
      </c>
      <c r="AJ32">
        <v>120</v>
      </c>
      <c r="AK32">
        <v>2</v>
      </c>
    </row>
    <row r="33" spans="1:37" x14ac:dyDescent="0.25">
      <c r="A33" t="s">
        <v>227</v>
      </c>
      <c r="B33" t="s">
        <v>53</v>
      </c>
      <c r="C33">
        <v>2</v>
      </c>
      <c r="D33">
        <v>1</v>
      </c>
      <c r="E33">
        <v>3</v>
      </c>
      <c r="F33" t="s">
        <v>115</v>
      </c>
      <c r="G33" t="s">
        <v>55</v>
      </c>
      <c r="H33" t="s">
        <v>97</v>
      </c>
      <c r="J33" t="s">
        <v>33</v>
      </c>
      <c r="K33">
        <v>2</v>
      </c>
      <c r="M33">
        <v>2</v>
      </c>
      <c r="N33" t="s">
        <v>46</v>
      </c>
      <c r="O33" t="s">
        <v>35</v>
      </c>
      <c r="R33" t="s">
        <v>56</v>
      </c>
      <c r="S33">
        <v>1</v>
      </c>
      <c r="U33">
        <v>2</v>
      </c>
      <c r="V33" t="s">
        <v>123</v>
      </c>
      <c r="W33" t="s">
        <v>69</v>
      </c>
      <c r="X33" t="s">
        <v>87</v>
      </c>
      <c r="Z33" t="s">
        <v>43</v>
      </c>
      <c r="AA33">
        <v>2</v>
      </c>
      <c r="AC33">
        <v>3</v>
      </c>
      <c r="AD33" t="s">
        <v>138</v>
      </c>
      <c r="AE33" t="s">
        <v>74</v>
      </c>
      <c r="AF33" t="s">
        <v>75</v>
      </c>
      <c r="AH33">
        <v>16</v>
      </c>
      <c r="AI33">
        <v>49</v>
      </c>
      <c r="AJ33">
        <v>120</v>
      </c>
      <c r="AK33">
        <v>2</v>
      </c>
    </row>
    <row r="34" spans="1:37" x14ac:dyDescent="0.25">
      <c r="A34" t="s">
        <v>228</v>
      </c>
      <c r="B34" t="s">
        <v>53</v>
      </c>
      <c r="C34">
        <v>2</v>
      </c>
      <c r="D34">
        <v>3</v>
      </c>
      <c r="E34">
        <v>3</v>
      </c>
      <c r="F34" t="s">
        <v>115</v>
      </c>
      <c r="G34" t="s">
        <v>55</v>
      </c>
      <c r="H34" t="s">
        <v>117</v>
      </c>
      <c r="J34" t="s">
        <v>33</v>
      </c>
      <c r="K34">
        <v>1</v>
      </c>
      <c r="M34">
        <v>1</v>
      </c>
      <c r="N34" t="s">
        <v>46</v>
      </c>
      <c r="O34" t="s">
        <v>66</v>
      </c>
      <c r="P34" t="s">
        <v>36</v>
      </c>
      <c r="R34" t="s">
        <v>56</v>
      </c>
      <c r="S34">
        <v>3</v>
      </c>
      <c r="U34">
        <v>3</v>
      </c>
      <c r="V34" t="s">
        <v>123</v>
      </c>
      <c r="W34" t="s">
        <v>69</v>
      </c>
      <c r="X34" t="s">
        <v>87</v>
      </c>
      <c r="Z34" t="s">
        <v>45</v>
      </c>
      <c r="AA34">
        <v>1</v>
      </c>
      <c r="AC34">
        <v>1</v>
      </c>
      <c r="AD34" t="s">
        <v>47</v>
      </c>
      <c r="AH34">
        <v>15</v>
      </c>
      <c r="AI34">
        <v>66</v>
      </c>
      <c r="AJ34">
        <v>120</v>
      </c>
      <c r="AK34">
        <v>2</v>
      </c>
    </row>
    <row r="35" spans="1:37" x14ac:dyDescent="0.25">
      <c r="A35" t="s">
        <v>229</v>
      </c>
      <c r="B35" t="s">
        <v>56</v>
      </c>
      <c r="C35">
        <v>2</v>
      </c>
      <c r="E35">
        <v>2</v>
      </c>
      <c r="F35" t="s">
        <v>123</v>
      </c>
      <c r="G35" t="s">
        <v>69</v>
      </c>
      <c r="H35" t="s">
        <v>87</v>
      </c>
      <c r="I35" t="s">
        <v>88</v>
      </c>
      <c r="J35" t="s">
        <v>63</v>
      </c>
      <c r="K35">
        <v>1</v>
      </c>
      <c r="M35">
        <v>2</v>
      </c>
      <c r="N35" t="s">
        <v>103</v>
      </c>
      <c r="R35" t="s">
        <v>53</v>
      </c>
      <c r="S35">
        <v>1</v>
      </c>
      <c r="T35">
        <v>1</v>
      </c>
      <c r="U35">
        <v>1</v>
      </c>
      <c r="V35" t="s">
        <v>114</v>
      </c>
      <c r="W35" t="s">
        <v>55</v>
      </c>
      <c r="Z35" t="s">
        <v>33</v>
      </c>
      <c r="AA35">
        <v>3</v>
      </c>
      <c r="AC35">
        <v>2</v>
      </c>
      <c r="AD35" t="s">
        <v>46</v>
      </c>
      <c r="AE35" t="s">
        <v>35</v>
      </c>
      <c r="AH35">
        <v>11</v>
      </c>
      <c r="AI35">
        <v>42</v>
      </c>
      <c r="AJ35">
        <v>120</v>
      </c>
      <c r="AK35">
        <v>2</v>
      </c>
    </row>
    <row r="36" spans="1:37" x14ac:dyDescent="0.25">
      <c r="A36" t="s">
        <v>230</v>
      </c>
      <c r="B36" t="s">
        <v>56</v>
      </c>
      <c r="C36">
        <v>3</v>
      </c>
      <c r="E36">
        <v>3</v>
      </c>
      <c r="F36" t="s">
        <v>123</v>
      </c>
      <c r="G36" t="s">
        <v>124</v>
      </c>
      <c r="H36" t="s">
        <v>87</v>
      </c>
      <c r="J36" t="s">
        <v>38</v>
      </c>
      <c r="K36">
        <v>2</v>
      </c>
      <c r="L36">
        <v>2</v>
      </c>
      <c r="M36">
        <v>3</v>
      </c>
      <c r="N36" t="s">
        <v>39</v>
      </c>
      <c r="O36" t="s">
        <v>70</v>
      </c>
      <c r="P36" t="s">
        <v>156</v>
      </c>
      <c r="Q36" t="s">
        <v>42</v>
      </c>
      <c r="R36" t="s">
        <v>53</v>
      </c>
      <c r="S36">
        <v>2</v>
      </c>
      <c r="T36">
        <v>3</v>
      </c>
      <c r="U36">
        <v>2</v>
      </c>
      <c r="V36" t="s">
        <v>114</v>
      </c>
      <c r="W36" t="s">
        <v>83</v>
      </c>
      <c r="X36" t="s">
        <v>97</v>
      </c>
      <c r="Z36" t="s">
        <v>33</v>
      </c>
      <c r="AA36">
        <v>2</v>
      </c>
      <c r="AC36">
        <v>1</v>
      </c>
      <c r="AD36" t="s">
        <v>46</v>
      </c>
      <c r="AH36">
        <v>20</v>
      </c>
      <c r="AI36">
        <v>76</v>
      </c>
      <c r="AJ36">
        <v>120</v>
      </c>
      <c r="AK36">
        <v>2</v>
      </c>
    </row>
    <row r="37" spans="1:37" x14ac:dyDescent="0.25">
      <c r="A37" t="s">
        <v>231</v>
      </c>
      <c r="B37" t="s">
        <v>48</v>
      </c>
      <c r="C37">
        <v>1</v>
      </c>
      <c r="E37">
        <v>1</v>
      </c>
      <c r="F37" t="s">
        <v>49</v>
      </c>
      <c r="J37" t="s">
        <v>43</v>
      </c>
      <c r="K37">
        <v>3</v>
      </c>
      <c r="M37">
        <v>3</v>
      </c>
      <c r="N37" t="s">
        <v>138</v>
      </c>
      <c r="O37" t="s">
        <v>139</v>
      </c>
      <c r="P37" t="s">
        <v>75</v>
      </c>
      <c r="R37" t="s">
        <v>53</v>
      </c>
      <c r="S37">
        <v>3</v>
      </c>
      <c r="T37">
        <v>1</v>
      </c>
      <c r="U37">
        <v>1</v>
      </c>
      <c r="V37" t="s">
        <v>115</v>
      </c>
      <c r="W37" t="s">
        <v>55</v>
      </c>
      <c r="Z37" t="s">
        <v>33</v>
      </c>
      <c r="AA37">
        <v>2</v>
      </c>
      <c r="AC37">
        <v>2</v>
      </c>
      <c r="AD37" t="s">
        <v>46</v>
      </c>
      <c r="AH37">
        <v>11</v>
      </c>
      <c r="AI37">
        <v>48</v>
      </c>
      <c r="AJ37">
        <v>120</v>
      </c>
      <c r="AK37">
        <v>2</v>
      </c>
    </row>
    <row r="38" spans="1:37" x14ac:dyDescent="0.25">
      <c r="A38" t="s">
        <v>232</v>
      </c>
      <c r="B38" t="s">
        <v>48</v>
      </c>
      <c r="C38">
        <v>1</v>
      </c>
      <c r="E38">
        <v>1</v>
      </c>
      <c r="F38" t="s">
        <v>49</v>
      </c>
      <c r="G38" t="s">
        <v>50</v>
      </c>
      <c r="H38" t="s">
        <v>130</v>
      </c>
      <c r="I38" t="s">
        <v>131</v>
      </c>
      <c r="J38" t="s">
        <v>45</v>
      </c>
      <c r="K38">
        <v>2</v>
      </c>
      <c r="M38">
        <v>2</v>
      </c>
      <c r="N38" t="s">
        <v>86</v>
      </c>
      <c r="O38" t="s">
        <v>144</v>
      </c>
      <c r="R38" t="s">
        <v>53</v>
      </c>
      <c r="S38">
        <v>2</v>
      </c>
      <c r="T38">
        <v>1</v>
      </c>
      <c r="U38">
        <v>1</v>
      </c>
      <c r="V38" t="s">
        <v>114</v>
      </c>
      <c r="Z38" t="s">
        <v>33</v>
      </c>
      <c r="AA38">
        <v>3</v>
      </c>
      <c r="AC38">
        <v>1</v>
      </c>
      <c r="AD38" t="s">
        <v>46</v>
      </c>
      <c r="AE38" t="s">
        <v>133</v>
      </c>
      <c r="AF38" t="s">
        <v>134</v>
      </c>
      <c r="AH38">
        <v>11</v>
      </c>
      <c r="AI38">
        <v>33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2</v>
      </c>
      <c r="D39">
        <v>1</v>
      </c>
      <c r="E39">
        <v>1</v>
      </c>
      <c r="F39" t="s">
        <v>114</v>
      </c>
      <c r="G39" t="s">
        <v>55</v>
      </c>
      <c r="H39" t="s">
        <v>117</v>
      </c>
      <c r="I39" t="s">
        <v>98</v>
      </c>
      <c r="J39" t="s">
        <v>33</v>
      </c>
      <c r="K39">
        <v>2</v>
      </c>
      <c r="M39">
        <v>1</v>
      </c>
      <c r="N39" t="s">
        <v>46</v>
      </c>
      <c r="O39" t="s">
        <v>35</v>
      </c>
      <c r="P39" t="s">
        <v>135</v>
      </c>
      <c r="R39" t="s">
        <v>48</v>
      </c>
      <c r="S39">
        <v>1</v>
      </c>
      <c r="U39">
        <v>1</v>
      </c>
      <c r="V39" t="s">
        <v>49</v>
      </c>
      <c r="W39" t="s">
        <v>50</v>
      </c>
      <c r="Z39" t="s">
        <v>63</v>
      </c>
      <c r="AA39">
        <v>1</v>
      </c>
      <c r="AC39">
        <v>1</v>
      </c>
      <c r="AD39" t="s">
        <v>103</v>
      </c>
      <c r="AH39">
        <v>8</v>
      </c>
      <c r="AI39">
        <v>36</v>
      </c>
      <c r="AJ39">
        <v>120</v>
      </c>
      <c r="AK39">
        <v>2</v>
      </c>
    </row>
    <row r="40" spans="1:37" x14ac:dyDescent="0.25">
      <c r="A40" t="s">
        <v>234</v>
      </c>
      <c r="B40" t="s">
        <v>53</v>
      </c>
      <c r="C40">
        <v>2</v>
      </c>
      <c r="D40">
        <v>1</v>
      </c>
      <c r="E40">
        <v>3</v>
      </c>
      <c r="F40" t="s">
        <v>114</v>
      </c>
      <c r="G40" t="s">
        <v>83</v>
      </c>
      <c r="H40" t="s">
        <v>117</v>
      </c>
      <c r="J40" t="s">
        <v>33</v>
      </c>
      <c r="K40">
        <v>3</v>
      </c>
      <c r="M40">
        <v>2</v>
      </c>
      <c r="N40" t="s">
        <v>46</v>
      </c>
      <c r="R40" t="s">
        <v>48</v>
      </c>
      <c r="S40">
        <v>1</v>
      </c>
      <c r="U40">
        <v>1</v>
      </c>
      <c r="V40" t="s">
        <v>49</v>
      </c>
      <c r="Z40" t="s">
        <v>38</v>
      </c>
      <c r="AA40">
        <v>3</v>
      </c>
      <c r="AB40">
        <v>1</v>
      </c>
      <c r="AC40">
        <v>2</v>
      </c>
      <c r="AD40" t="s">
        <v>155</v>
      </c>
      <c r="AE40" t="s">
        <v>96</v>
      </c>
      <c r="AH40">
        <v>12</v>
      </c>
      <c r="AI40">
        <v>31</v>
      </c>
      <c r="AJ40">
        <v>120</v>
      </c>
      <c r="AK40">
        <v>2</v>
      </c>
    </row>
    <row r="41" spans="1:37" x14ac:dyDescent="0.25">
      <c r="A41" t="s">
        <v>235</v>
      </c>
      <c r="B41" t="s">
        <v>43</v>
      </c>
      <c r="C41">
        <v>2</v>
      </c>
      <c r="E41">
        <v>2</v>
      </c>
      <c r="F41" t="s">
        <v>138</v>
      </c>
      <c r="G41" t="s">
        <v>139</v>
      </c>
      <c r="J41" t="s">
        <v>45</v>
      </c>
      <c r="K41">
        <v>3</v>
      </c>
      <c r="M41">
        <v>2</v>
      </c>
      <c r="N41" t="s">
        <v>86</v>
      </c>
      <c r="O41" t="s">
        <v>144</v>
      </c>
      <c r="P41" t="s">
        <v>93</v>
      </c>
      <c r="R41" t="s">
        <v>53</v>
      </c>
      <c r="S41">
        <v>2</v>
      </c>
      <c r="T41">
        <v>1</v>
      </c>
      <c r="U41">
        <v>1</v>
      </c>
      <c r="V41" t="s">
        <v>115</v>
      </c>
      <c r="W41" t="s">
        <v>55</v>
      </c>
      <c r="X41" t="s">
        <v>97</v>
      </c>
      <c r="Z41" t="s">
        <v>33</v>
      </c>
      <c r="AA41">
        <v>1</v>
      </c>
      <c r="AC41">
        <v>2</v>
      </c>
      <c r="AD41" t="s">
        <v>34</v>
      </c>
      <c r="AE41" t="s">
        <v>35</v>
      </c>
      <c r="AH41">
        <v>13</v>
      </c>
      <c r="AI41">
        <v>38</v>
      </c>
      <c r="AJ41">
        <v>120</v>
      </c>
      <c r="AK41">
        <v>2</v>
      </c>
    </row>
    <row r="42" spans="1:37" x14ac:dyDescent="0.25">
      <c r="A42" t="s">
        <v>236</v>
      </c>
      <c r="B42" t="s">
        <v>53</v>
      </c>
      <c r="C42">
        <v>3</v>
      </c>
      <c r="D42">
        <v>3</v>
      </c>
      <c r="E42">
        <v>1</v>
      </c>
      <c r="F42" t="s">
        <v>115</v>
      </c>
      <c r="G42" t="s">
        <v>55</v>
      </c>
      <c r="H42" t="s">
        <v>117</v>
      </c>
      <c r="I42" t="s">
        <v>118</v>
      </c>
      <c r="J42" t="s">
        <v>33</v>
      </c>
      <c r="K42">
        <v>3</v>
      </c>
      <c r="M42">
        <v>1</v>
      </c>
      <c r="N42" t="s">
        <v>46</v>
      </c>
      <c r="O42" t="s">
        <v>133</v>
      </c>
      <c r="R42" t="s">
        <v>43</v>
      </c>
      <c r="S42">
        <v>2</v>
      </c>
      <c r="U42">
        <v>1</v>
      </c>
      <c r="V42" t="s">
        <v>138</v>
      </c>
      <c r="W42" t="s">
        <v>74</v>
      </c>
      <c r="Z42" t="s">
        <v>63</v>
      </c>
      <c r="AA42">
        <v>2</v>
      </c>
      <c r="AC42">
        <v>3</v>
      </c>
      <c r="AD42" t="s">
        <v>103</v>
      </c>
      <c r="AE42" t="s">
        <v>95</v>
      </c>
      <c r="AH42">
        <v>16</v>
      </c>
      <c r="AI42">
        <v>68</v>
      </c>
      <c r="AJ42">
        <v>120</v>
      </c>
      <c r="AK42">
        <v>2</v>
      </c>
    </row>
    <row r="43" spans="1:37" x14ac:dyDescent="0.25">
      <c r="A43" t="s">
        <v>237</v>
      </c>
      <c r="B43" t="s">
        <v>53</v>
      </c>
      <c r="C43">
        <v>2</v>
      </c>
      <c r="D43">
        <v>2</v>
      </c>
      <c r="E43">
        <v>1</v>
      </c>
      <c r="F43" t="s">
        <v>115</v>
      </c>
      <c r="G43" t="s">
        <v>55</v>
      </c>
      <c r="H43" t="s">
        <v>97</v>
      </c>
      <c r="J43" t="s">
        <v>33</v>
      </c>
      <c r="K43">
        <v>1</v>
      </c>
      <c r="M43">
        <v>2</v>
      </c>
      <c r="N43" t="s">
        <v>46</v>
      </c>
      <c r="R43" t="s">
        <v>43</v>
      </c>
      <c r="S43">
        <v>2</v>
      </c>
      <c r="U43">
        <v>1</v>
      </c>
      <c r="V43" t="s">
        <v>138</v>
      </c>
      <c r="W43" t="s">
        <v>139</v>
      </c>
      <c r="Z43" t="s">
        <v>38</v>
      </c>
      <c r="AA43">
        <v>2</v>
      </c>
      <c r="AB43">
        <v>1</v>
      </c>
      <c r="AC43">
        <v>3</v>
      </c>
      <c r="AD43" t="s">
        <v>155</v>
      </c>
      <c r="AE43" t="s">
        <v>40</v>
      </c>
      <c r="AH43">
        <v>11</v>
      </c>
      <c r="AI43">
        <v>43</v>
      </c>
      <c r="AJ43">
        <v>120</v>
      </c>
      <c r="AK43">
        <v>2</v>
      </c>
    </row>
    <row r="44" spans="1:37" x14ac:dyDescent="0.25">
      <c r="A44" t="s">
        <v>238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117</v>
      </c>
      <c r="J44" t="s">
        <v>33</v>
      </c>
      <c r="K44">
        <v>1</v>
      </c>
      <c r="M44">
        <v>1</v>
      </c>
      <c r="N44" t="s">
        <v>46</v>
      </c>
      <c r="R44" t="s">
        <v>45</v>
      </c>
      <c r="S44">
        <v>2</v>
      </c>
      <c r="U44">
        <v>1</v>
      </c>
      <c r="V44" t="s">
        <v>86</v>
      </c>
      <c r="Z44" t="s">
        <v>63</v>
      </c>
      <c r="AA44">
        <v>1</v>
      </c>
      <c r="AC44">
        <v>2</v>
      </c>
      <c r="AD44" t="s">
        <v>103</v>
      </c>
      <c r="AH44">
        <v>5</v>
      </c>
      <c r="AI44">
        <v>44</v>
      </c>
      <c r="AJ44">
        <v>120</v>
      </c>
      <c r="AK44">
        <v>2</v>
      </c>
    </row>
    <row r="45" spans="1:37" x14ac:dyDescent="0.25">
      <c r="A45" t="s">
        <v>239</v>
      </c>
      <c r="B45" t="s">
        <v>53</v>
      </c>
      <c r="C45">
        <v>2</v>
      </c>
      <c r="D45">
        <v>1</v>
      </c>
      <c r="E45">
        <v>2</v>
      </c>
      <c r="F45" t="s">
        <v>115</v>
      </c>
      <c r="G45" t="s">
        <v>83</v>
      </c>
      <c r="J45" t="s">
        <v>33</v>
      </c>
      <c r="K45">
        <v>1</v>
      </c>
      <c r="M45">
        <v>1</v>
      </c>
      <c r="N45" t="s">
        <v>46</v>
      </c>
      <c r="O45" t="s">
        <v>66</v>
      </c>
      <c r="R45" t="s">
        <v>45</v>
      </c>
      <c r="S45">
        <v>2</v>
      </c>
      <c r="U45">
        <v>2</v>
      </c>
      <c r="V45" t="s">
        <v>47</v>
      </c>
      <c r="W45" t="s">
        <v>76</v>
      </c>
      <c r="Z45" t="s">
        <v>38</v>
      </c>
      <c r="AA45">
        <v>2</v>
      </c>
      <c r="AB45">
        <v>1</v>
      </c>
      <c r="AC45">
        <v>1</v>
      </c>
      <c r="AD45" t="s">
        <v>155</v>
      </c>
      <c r="AE45" t="s">
        <v>96</v>
      </c>
      <c r="AH45">
        <v>9</v>
      </c>
      <c r="AI45">
        <v>65</v>
      </c>
      <c r="AJ45">
        <v>120</v>
      </c>
      <c r="AK45">
        <v>2</v>
      </c>
    </row>
    <row r="46" spans="1:37" x14ac:dyDescent="0.25">
      <c r="A46" t="s">
        <v>240</v>
      </c>
      <c r="B46" t="s">
        <v>63</v>
      </c>
      <c r="C46">
        <v>2</v>
      </c>
      <c r="E46">
        <v>2</v>
      </c>
      <c r="F46" t="s">
        <v>103</v>
      </c>
      <c r="G46" t="s">
        <v>149</v>
      </c>
      <c r="H46" t="s">
        <v>150</v>
      </c>
      <c r="J46" t="s">
        <v>38</v>
      </c>
      <c r="K46">
        <v>3</v>
      </c>
      <c r="L46">
        <v>3</v>
      </c>
      <c r="M46">
        <v>3</v>
      </c>
      <c r="N46" t="s">
        <v>155</v>
      </c>
      <c r="O46" t="s">
        <v>40</v>
      </c>
      <c r="P46" t="s">
        <v>157</v>
      </c>
      <c r="Q46" t="s">
        <v>159</v>
      </c>
      <c r="R46" t="s">
        <v>53</v>
      </c>
      <c r="S46">
        <v>3</v>
      </c>
      <c r="T46">
        <v>1</v>
      </c>
      <c r="U46">
        <v>3</v>
      </c>
      <c r="V46" t="s">
        <v>54</v>
      </c>
      <c r="W46" t="s">
        <v>55</v>
      </c>
      <c r="X46" t="s">
        <v>117</v>
      </c>
      <c r="Z46" t="s">
        <v>33</v>
      </c>
      <c r="AA46">
        <v>1</v>
      </c>
      <c r="AC46">
        <v>1</v>
      </c>
      <c r="AD46" t="s">
        <v>46</v>
      </c>
      <c r="AE46" t="s">
        <v>35</v>
      </c>
      <c r="AH46">
        <v>20</v>
      </c>
      <c r="AI46">
        <v>60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2</v>
      </c>
      <c r="D47">
        <v>1</v>
      </c>
      <c r="E47">
        <v>3</v>
      </c>
      <c r="F47" t="s">
        <v>54</v>
      </c>
      <c r="G47" t="s">
        <v>83</v>
      </c>
      <c r="J47" t="s">
        <v>43</v>
      </c>
      <c r="K47">
        <v>1</v>
      </c>
      <c r="M47">
        <v>1</v>
      </c>
      <c r="N47" t="s">
        <v>73</v>
      </c>
      <c r="O47" t="s">
        <v>139</v>
      </c>
      <c r="R47" t="s">
        <v>56</v>
      </c>
      <c r="S47">
        <v>1</v>
      </c>
      <c r="U47">
        <v>1</v>
      </c>
      <c r="V47" t="s">
        <v>123</v>
      </c>
      <c r="W47" t="s">
        <v>69</v>
      </c>
      <c r="X47" t="s">
        <v>126</v>
      </c>
      <c r="Z47" t="s">
        <v>48</v>
      </c>
      <c r="AA47">
        <v>1</v>
      </c>
      <c r="AC47">
        <v>1</v>
      </c>
      <c r="AD47" t="s">
        <v>49</v>
      </c>
      <c r="AE47" t="s">
        <v>71</v>
      </c>
      <c r="AH47">
        <v>8</v>
      </c>
      <c r="AI47">
        <v>30</v>
      </c>
      <c r="AJ47">
        <v>120</v>
      </c>
      <c r="AK47">
        <v>2</v>
      </c>
    </row>
    <row r="48" spans="1:37" x14ac:dyDescent="0.25">
      <c r="A48" t="s">
        <v>242</v>
      </c>
      <c r="B48" t="s">
        <v>53</v>
      </c>
      <c r="C48">
        <v>2</v>
      </c>
      <c r="D48">
        <v>1</v>
      </c>
      <c r="E48">
        <v>2</v>
      </c>
      <c r="F48" t="s">
        <v>115</v>
      </c>
      <c r="G48" t="s">
        <v>55</v>
      </c>
      <c r="H48" t="s">
        <v>117</v>
      </c>
      <c r="J48" t="s">
        <v>43</v>
      </c>
      <c r="K48">
        <v>2</v>
      </c>
      <c r="M48">
        <v>1</v>
      </c>
      <c r="N48" t="s">
        <v>73</v>
      </c>
      <c r="O48" t="s">
        <v>139</v>
      </c>
      <c r="P48" t="s">
        <v>75</v>
      </c>
      <c r="R48" t="s">
        <v>56</v>
      </c>
      <c r="S48">
        <v>1</v>
      </c>
      <c r="U48">
        <v>2</v>
      </c>
      <c r="V48" t="s">
        <v>123</v>
      </c>
      <c r="W48" t="s">
        <v>69</v>
      </c>
      <c r="X48" t="s">
        <v>87</v>
      </c>
      <c r="Y48" t="s">
        <v>127</v>
      </c>
      <c r="Z48" t="s">
        <v>33</v>
      </c>
      <c r="AA48">
        <v>2</v>
      </c>
      <c r="AC48">
        <v>2</v>
      </c>
      <c r="AD48" t="s">
        <v>46</v>
      </c>
      <c r="AH48">
        <v>13</v>
      </c>
      <c r="AI48">
        <v>46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2</v>
      </c>
      <c r="E49">
        <v>3</v>
      </c>
      <c r="F49" t="s">
        <v>115</v>
      </c>
      <c r="G49" t="s">
        <v>55</v>
      </c>
      <c r="H49" t="s">
        <v>117</v>
      </c>
      <c r="J49" t="s">
        <v>43</v>
      </c>
      <c r="K49">
        <v>1</v>
      </c>
      <c r="M49">
        <v>1</v>
      </c>
      <c r="N49" t="s">
        <v>73</v>
      </c>
      <c r="O49" t="s">
        <v>139</v>
      </c>
      <c r="R49" t="s">
        <v>56</v>
      </c>
      <c r="S49">
        <v>2</v>
      </c>
      <c r="U49">
        <v>2</v>
      </c>
      <c r="V49" t="s">
        <v>123</v>
      </c>
      <c r="W49" t="s">
        <v>69</v>
      </c>
      <c r="X49" t="s">
        <v>87</v>
      </c>
      <c r="Z49" t="s">
        <v>45</v>
      </c>
      <c r="AA49">
        <v>3</v>
      </c>
      <c r="AC49">
        <v>1</v>
      </c>
      <c r="AD49" t="s">
        <v>86</v>
      </c>
      <c r="AH49">
        <v>13</v>
      </c>
      <c r="AI49">
        <v>56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2</v>
      </c>
      <c r="D50">
        <v>3</v>
      </c>
      <c r="E50">
        <v>3</v>
      </c>
      <c r="F50" t="s">
        <v>114</v>
      </c>
      <c r="G50" t="s">
        <v>55</v>
      </c>
      <c r="H50" t="s">
        <v>117</v>
      </c>
      <c r="I50" t="s">
        <v>118</v>
      </c>
      <c r="J50" t="s">
        <v>43</v>
      </c>
      <c r="K50">
        <v>2</v>
      </c>
      <c r="M50">
        <v>1</v>
      </c>
      <c r="N50" t="s">
        <v>73</v>
      </c>
      <c r="O50" t="s">
        <v>99</v>
      </c>
      <c r="P50" t="s">
        <v>75</v>
      </c>
      <c r="R50" t="s">
        <v>56</v>
      </c>
      <c r="S50">
        <v>1</v>
      </c>
      <c r="U50">
        <v>1</v>
      </c>
      <c r="V50" t="s">
        <v>123</v>
      </c>
      <c r="Z50" t="s">
        <v>63</v>
      </c>
      <c r="AA50">
        <v>3</v>
      </c>
      <c r="AC50">
        <v>3</v>
      </c>
      <c r="AD50" t="s">
        <v>103</v>
      </c>
      <c r="AE50" t="s">
        <v>149</v>
      </c>
      <c r="AF50" t="s">
        <v>104</v>
      </c>
      <c r="AG50" t="s">
        <v>152</v>
      </c>
      <c r="AH50">
        <v>18</v>
      </c>
      <c r="AI50">
        <v>71</v>
      </c>
      <c r="AJ50">
        <v>120</v>
      </c>
      <c r="AK50">
        <v>2</v>
      </c>
    </row>
    <row r="51" spans="1:37" x14ac:dyDescent="0.25">
      <c r="A51" t="s">
        <v>245</v>
      </c>
      <c r="B51" t="s">
        <v>56</v>
      </c>
      <c r="C51">
        <v>3</v>
      </c>
      <c r="E51">
        <v>1</v>
      </c>
      <c r="F51" t="s">
        <v>123</v>
      </c>
      <c r="G51" t="s">
        <v>69</v>
      </c>
      <c r="H51" t="s">
        <v>87</v>
      </c>
      <c r="J51" t="s">
        <v>38</v>
      </c>
      <c r="K51">
        <v>1</v>
      </c>
      <c r="L51">
        <v>1</v>
      </c>
      <c r="M51">
        <v>1</v>
      </c>
      <c r="N51" t="s">
        <v>39</v>
      </c>
      <c r="O51" t="s">
        <v>96</v>
      </c>
      <c r="P51" t="s">
        <v>157</v>
      </c>
      <c r="R51" t="s">
        <v>53</v>
      </c>
      <c r="S51">
        <v>2</v>
      </c>
      <c r="T51">
        <v>1</v>
      </c>
      <c r="U51">
        <v>3</v>
      </c>
      <c r="V51" t="s">
        <v>114</v>
      </c>
      <c r="W51" t="s">
        <v>83</v>
      </c>
      <c r="Z51" t="s">
        <v>43</v>
      </c>
      <c r="AA51">
        <v>2</v>
      </c>
      <c r="AC51">
        <v>1</v>
      </c>
      <c r="AD51" t="s">
        <v>73</v>
      </c>
      <c r="AE51" t="s">
        <v>139</v>
      </c>
      <c r="AH51">
        <v>12</v>
      </c>
      <c r="AI51">
        <v>48</v>
      </c>
      <c r="AJ51">
        <v>120</v>
      </c>
      <c r="AK51">
        <v>2</v>
      </c>
    </row>
    <row r="52" spans="1:37" x14ac:dyDescent="0.25">
      <c r="A52" s="4" t="s">
        <v>325</v>
      </c>
      <c r="B52" t="s">
        <v>48</v>
      </c>
      <c r="C52">
        <v>3</v>
      </c>
      <c r="E52">
        <v>3</v>
      </c>
      <c r="F52" t="s">
        <v>49</v>
      </c>
      <c r="G52" t="s">
        <v>71</v>
      </c>
      <c r="H52" t="s">
        <v>130</v>
      </c>
      <c r="J52" t="s">
        <v>33</v>
      </c>
      <c r="K52">
        <v>2</v>
      </c>
      <c r="M52">
        <v>2</v>
      </c>
      <c r="N52" t="s">
        <v>46</v>
      </c>
      <c r="O52" t="s">
        <v>66</v>
      </c>
      <c r="P52" t="s">
        <v>134</v>
      </c>
      <c r="R52" t="s">
        <v>53</v>
      </c>
      <c r="S52">
        <v>2</v>
      </c>
      <c r="T52">
        <v>1</v>
      </c>
      <c r="U52">
        <v>1</v>
      </c>
      <c r="V52" t="s">
        <v>114</v>
      </c>
      <c r="Z52" t="s">
        <v>43</v>
      </c>
      <c r="AA52">
        <v>3</v>
      </c>
      <c r="AC52">
        <v>3</v>
      </c>
      <c r="AD52" t="s">
        <v>73</v>
      </c>
      <c r="AE52" t="s">
        <v>139</v>
      </c>
      <c r="AH52">
        <v>16</v>
      </c>
      <c r="AI52">
        <v>52</v>
      </c>
      <c r="AJ52">
        <v>120</v>
      </c>
      <c r="AK52">
        <v>2</v>
      </c>
    </row>
    <row r="53" spans="1:37" x14ac:dyDescent="0.25">
      <c r="A53" s="4" t="s">
        <v>326</v>
      </c>
      <c r="B53" t="s">
        <v>53</v>
      </c>
      <c r="C53">
        <v>3</v>
      </c>
      <c r="D53">
        <v>1</v>
      </c>
      <c r="E53">
        <v>3</v>
      </c>
      <c r="F53" t="s">
        <v>54</v>
      </c>
      <c r="G53" t="s">
        <v>55</v>
      </c>
      <c r="J53" t="s">
        <v>43</v>
      </c>
      <c r="K53">
        <v>2</v>
      </c>
      <c r="M53">
        <v>2</v>
      </c>
      <c r="N53" t="s">
        <v>73</v>
      </c>
      <c r="R53" t="s">
        <v>48</v>
      </c>
      <c r="S53">
        <v>1</v>
      </c>
      <c r="U53">
        <v>2</v>
      </c>
      <c r="V53" t="s">
        <v>49</v>
      </c>
      <c r="W53" t="s">
        <v>84</v>
      </c>
      <c r="Z53" t="s">
        <v>45</v>
      </c>
      <c r="AA53">
        <v>3</v>
      </c>
      <c r="AC53">
        <v>2</v>
      </c>
      <c r="AD53" t="s">
        <v>86</v>
      </c>
      <c r="AE53" t="s">
        <v>144</v>
      </c>
      <c r="AH53">
        <v>13</v>
      </c>
      <c r="AI53">
        <v>45</v>
      </c>
      <c r="AJ53">
        <v>120</v>
      </c>
      <c r="AK53">
        <v>2</v>
      </c>
    </row>
    <row r="54" spans="1:37" x14ac:dyDescent="0.25">
      <c r="A54" s="4" t="s">
        <v>327</v>
      </c>
      <c r="B54" t="s">
        <v>53</v>
      </c>
      <c r="C54">
        <v>3</v>
      </c>
      <c r="D54">
        <v>1</v>
      </c>
      <c r="E54">
        <v>1</v>
      </c>
      <c r="F54" t="s">
        <v>114</v>
      </c>
      <c r="G54" t="s">
        <v>55</v>
      </c>
      <c r="J54" t="s">
        <v>43</v>
      </c>
      <c r="K54">
        <v>2</v>
      </c>
      <c r="M54">
        <v>2</v>
      </c>
      <c r="N54" t="s">
        <v>73</v>
      </c>
      <c r="O54" t="s">
        <v>99</v>
      </c>
      <c r="R54" t="s">
        <v>48</v>
      </c>
      <c r="S54">
        <v>3</v>
      </c>
      <c r="U54">
        <v>2</v>
      </c>
      <c r="V54" t="s">
        <v>49</v>
      </c>
      <c r="Z54" t="s">
        <v>63</v>
      </c>
      <c r="AA54">
        <v>1</v>
      </c>
      <c r="AC54">
        <v>1</v>
      </c>
      <c r="AD54" t="s">
        <v>72</v>
      </c>
      <c r="AH54">
        <v>9</v>
      </c>
      <c r="AI54">
        <v>39</v>
      </c>
      <c r="AJ54">
        <v>120</v>
      </c>
      <c r="AK54">
        <v>2</v>
      </c>
    </row>
    <row r="55" spans="1:37" x14ac:dyDescent="0.25">
      <c r="A55" s="4" t="s">
        <v>328</v>
      </c>
      <c r="B55" t="s">
        <v>53</v>
      </c>
      <c r="C55">
        <v>3</v>
      </c>
      <c r="D55">
        <v>1</v>
      </c>
      <c r="E55">
        <v>2</v>
      </c>
      <c r="F55" t="s">
        <v>114</v>
      </c>
      <c r="G55" t="s">
        <v>55</v>
      </c>
      <c r="J55" t="s">
        <v>43</v>
      </c>
      <c r="K55">
        <v>1</v>
      </c>
      <c r="M55">
        <v>1</v>
      </c>
      <c r="N55" t="s">
        <v>73</v>
      </c>
      <c r="O55" t="s">
        <v>99</v>
      </c>
      <c r="R55" t="s">
        <v>48</v>
      </c>
      <c r="S55">
        <v>1</v>
      </c>
      <c r="U55">
        <v>2</v>
      </c>
      <c r="V55" t="s">
        <v>49</v>
      </c>
      <c r="W55" t="s">
        <v>84</v>
      </c>
      <c r="Z55" t="s">
        <v>38</v>
      </c>
      <c r="AA55">
        <v>2</v>
      </c>
      <c r="AB55">
        <v>1</v>
      </c>
      <c r="AC55">
        <v>2</v>
      </c>
      <c r="AD55" t="s">
        <v>155</v>
      </c>
      <c r="AH55">
        <v>9</v>
      </c>
      <c r="AI55">
        <v>33</v>
      </c>
      <c r="AJ55">
        <v>120</v>
      </c>
      <c r="AK55">
        <v>2</v>
      </c>
    </row>
    <row r="56" spans="1:37" x14ac:dyDescent="0.25">
      <c r="A56" s="4" t="s">
        <v>329</v>
      </c>
      <c r="B56" t="s">
        <v>53</v>
      </c>
      <c r="C56">
        <v>2</v>
      </c>
      <c r="D56">
        <v>2</v>
      </c>
      <c r="E56">
        <v>3</v>
      </c>
      <c r="F56" t="s">
        <v>115</v>
      </c>
      <c r="G56" t="s">
        <v>55</v>
      </c>
      <c r="J56" t="s">
        <v>43</v>
      </c>
      <c r="K56">
        <v>1</v>
      </c>
      <c r="M56">
        <v>1</v>
      </c>
      <c r="N56" t="s">
        <v>138</v>
      </c>
      <c r="R56" t="s">
        <v>33</v>
      </c>
      <c r="S56">
        <v>2</v>
      </c>
      <c r="U56">
        <v>3</v>
      </c>
      <c r="V56" t="s">
        <v>46</v>
      </c>
      <c r="W56" t="s">
        <v>35</v>
      </c>
      <c r="X56" t="s">
        <v>36</v>
      </c>
      <c r="Z56" t="s">
        <v>45</v>
      </c>
      <c r="AA56">
        <v>3</v>
      </c>
      <c r="AC56">
        <v>1</v>
      </c>
      <c r="AD56" t="s">
        <v>86</v>
      </c>
      <c r="AH56">
        <v>12</v>
      </c>
      <c r="AI56">
        <v>34</v>
      </c>
      <c r="AJ56">
        <v>120</v>
      </c>
      <c r="AK56">
        <v>2</v>
      </c>
    </row>
    <row r="57" spans="1:37" x14ac:dyDescent="0.25">
      <c r="A57" s="4" t="s">
        <v>330</v>
      </c>
      <c r="B57" t="s">
        <v>33</v>
      </c>
      <c r="C57">
        <v>3</v>
      </c>
      <c r="E57">
        <v>3</v>
      </c>
      <c r="F57" t="s">
        <v>46</v>
      </c>
      <c r="G57" t="s">
        <v>35</v>
      </c>
      <c r="J57" t="s">
        <v>63</v>
      </c>
      <c r="K57">
        <v>1</v>
      </c>
      <c r="M57">
        <v>2</v>
      </c>
      <c r="N57" t="s">
        <v>103</v>
      </c>
      <c r="R57" t="s">
        <v>53</v>
      </c>
      <c r="S57">
        <v>3</v>
      </c>
      <c r="T57">
        <v>1</v>
      </c>
      <c r="U57">
        <v>1</v>
      </c>
      <c r="V57" t="s">
        <v>115</v>
      </c>
      <c r="W57" t="s">
        <v>55</v>
      </c>
      <c r="Z57" t="s">
        <v>43</v>
      </c>
      <c r="AA57">
        <v>3</v>
      </c>
      <c r="AC57">
        <v>1</v>
      </c>
      <c r="AD57" t="s">
        <v>73</v>
      </c>
      <c r="AE57" t="s">
        <v>99</v>
      </c>
      <c r="AF57" t="s">
        <v>75</v>
      </c>
      <c r="AH57">
        <v>13</v>
      </c>
      <c r="AI57">
        <v>43</v>
      </c>
      <c r="AJ57">
        <v>120</v>
      </c>
      <c r="AK57">
        <v>2</v>
      </c>
    </row>
    <row r="58" spans="1:37" x14ac:dyDescent="0.25">
      <c r="A58" s="4" t="s">
        <v>331</v>
      </c>
      <c r="B58" t="s">
        <v>53</v>
      </c>
      <c r="C58">
        <v>2</v>
      </c>
      <c r="D58">
        <v>1</v>
      </c>
      <c r="E58">
        <v>2</v>
      </c>
      <c r="F58" t="s">
        <v>115</v>
      </c>
      <c r="G58" t="s">
        <v>83</v>
      </c>
      <c r="J58" t="s">
        <v>43</v>
      </c>
      <c r="K58">
        <v>2</v>
      </c>
      <c r="M58">
        <v>1</v>
      </c>
      <c r="N58" t="s">
        <v>44</v>
      </c>
      <c r="O58" t="s">
        <v>99</v>
      </c>
      <c r="R58" t="s">
        <v>33</v>
      </c>
      <c r="S58">
        <v>1</v>
      </c>
      <c r="U58">
        <v>2</v>
      </c>
      <c r="V58" t="s">
        <v>46</v>
      </c>
      <c r="Z58" t="s">
        <v>38</v>
      </c>
      <c r="AA58">
        <v>1</v>
      </c>
      <c r="AB58">
        <v>1</v>
      </c>
      <c r="AC58">
        <v>2</v>
      </c>
      <c r="AD58" t="s">
        <v>39</v>
      </c>
      <c r="AE58" t="s">
        <v>96</v>
      </c>
      <c r="AF58" t="s">
        <v>157</v>
      </c>
      <c r="AG58" t="s">
        <v>159</v>
      </c>
      <c r="AH58">
        <v>10</v>
      </c>
      <c r="AI58">
        <v>40</v>
      </c>
      <c r="AJ58">
        <v>120</v>
      </c>
      <c r="AK58">
        <v>2</v>
      </c>
    </row>
    <row r="59" spans="1:37" x14ac:dyDescent="0.25">
      <c r="A59" s="4" t="s">
        <v>332</v>
      </c>
      <c r="B59" t="s">
        <v>53</v>
      </c>
      <c r="C59">
        <v>3</v>
      </c>
      <c r="D59">
        <v>3</v>
      </c>
      <c r="E59">
        <v>3</v>
      </c>
      <c r="F59" t="s">
        <v>115</v>
      </c>
      <c r="G59" t="s">
        <v>55</v>
      </c>
      <c r="J59" t="s">
        <v>43</v>
      </c>
      <c r="K59">
        <v>2</v>
      </c>
      <c r="M59">
        <v>1</v>
      </c>
      <c r="N59" t="s">
        <v>73</v>
      </c>
      <c r="O59" t="s">
        <v>99</v>
      </c>
      <c r="P59" t="s">
        <v>140</v>
      </c>
      <c r="Q59" t="s">
        <v>142</v>
      </c>
      <c r="R59" t="s">
        <v>45</v>
      </c>
      <c r="S59">
        <v>3</v>
      </c>
      <c r="U59">
        <v>2</v>
      </c>
      <c r="V59" t="s">
        <v>47</v>
      </c>
      <c r="W59" t="s">
        <v>144</v>
      </c>
      <c r="X59" t="s">
        <v>93</v>
      </c>
      <c r="Y59" t="s">
        <v>147</v>
      </c>
      <c r="Z59" t="s">
        <v>63</v>
      </c>
      <c r="AA59">
        <v>1</v>
      </c>
      <c r="AC59">
        <v>2</v>
      </c>
      <c r="AD59" t="s">
        <v>103</v>
      </c>
      <c r="AH59">
        <v>18</v>
      </c>
      <c r="AI59">
        <v>60</v>
      </c>
      <c r="AJ59">
        <v>120</v>
      </c>
      <c r="AK59">
        <v>2</v>
      </c>
    </row>
    <row r="60" spans="1:37" x14ac:dyDescent="0.25">
      <c r="A60" s="4" t="s">
        <v>333</v>
      </c>
      <c r="B60" t="s">
        <v>45</v>
      </c>
      <c r="C60">
        <v>3</v>
      </c>
      <c r="E60">
        <v>1</v>
      </c>
      <c r="F60" t="s">
        <v>47</v>
      </c>
      <c r="G60" t="s">
        <v>92</v>
      </c>
      <c r="J60" t="s">
        <v>38</v>
      </c>
      <c r="K60">
        <v>3</v>
      </c>
      <c r="L60">
        <v>2</v>
      </c>
      <c r="M60">
        <v>3</v>
      </c>
      <c r="N60" t="s">
        <v>39</v>
      </c>
      <c r="O60" t="s">
        <v>70</v>
      </c>
      <c r="P60" t="s">
        <v>41</v>
      </c>
      <c r="R60" t="s">
        <v>53</v>
      </c>
      <c r="S60">
        <v>3</v>
      </c>
      <c r="T60">
        <v>2</v>
      </c>
      <c r="U60">
        <v>1</v>
      </c>
      <c r="V60" t="s">
        <v>115</v>
      </c>
      <c r="W60" t="s">
        <v>83</v>
      </c>
      <c r="X60" t="s">
        <v>97</v>
      </c>
      <c r="Z60" t="s">
        <v>43</v>
      </c>
      <c r="AA60">
        <v>1</v>
      </c>
      <c r="AC60">
        <v>2</v>
      </c>
      <c r="AD60" t="s">
        <v>44</v>
      </c>
      <c r="AE60" t="s">
        <v>139</v>
      </c>
      <c r="AH60">
        <v>17</v>
      </c>
      <c r="AI60">
        <v>67</v>
      </c>
      <c r="AJ60">
        <v>120</v>
      </c>
      <c r="AK60">
        <v>2</v>
      </c>
    </row>
    <row r="61" spans="1:37" x14ac:dyDescent="0.25">
      <c r="A61" s="4" t="s">
        <v>334</v>
      </c>
      <c r="B61" t="s">
        <v>53</v>
      </c>
      <c r="C61">
        <v>3</v>
      </c>
      <c r="D61">
        <v>1</v>
      </c>
      <c r="E61">
        <v>1</v>
      </c>
      <c r="F61" t="s">
        <v>114</v>
      </c>
      <c r="G61" t="s">
        <v>55</v>
      </c>
      <c r="J61" t="s">
        <v>43</v>
      </c>
      <c r="K61">
        <v>1</v>
      </c>
      <c r="M61">
        <v>1</v>
      </c>
      <c r="N61" t="s">
        <v>73</v>
      </c>
      <c r="O61" t="s">
        <v>74</v>
      </c>
      <c r="P61" t="s">
        <v>140</v>
      </c>
      <c r="R61" t="s">
        <v>63</v>
      </c>
      <c r="S61">
        <v>1</v>
      </c>
      <c r="U61">
        <v>1</v>
      </c>
      <c r="V61" t="s">
        <v>103</v>
      </c>
      <c r="Z61" t="s">
        <v>38</v>
      </c>
      <c r="AA61">
        <v>1</v>
      </c>
      <c r="AB61">
        <v>1</v>
      </c>
      <c r="AC61">
        <v>2</v>
      </c>
      <c r="AD61" t="s">
        <v>39</v>
      </c>
      <c r="AE61" t="s">
        <v>70</v>
      </c>
      <c r="AF61" t="s">
        <v>156</v>
      </c>
      <c r="AG61" t="s">
        <v>159</v>
      </c>
      <c r="AH61">
        <v>9</v>
      </c>
      <c r="AI61">
        <v>29</v>
      </c>
      <c r="AJ61">
        <v>120</v>
      </c>
      <c r="AK61">
        <v>2</v>
      </c>
    </row>
    <row r="62" spans="1:37" x14ac:dyDescent="0.25">
      <c r="A62" s="4" t="s">
        <v>335</v>
      </c>
      <c r="B62" t="s">
        <v>53</v>
      </c>
      <c r="C62">
        <v>1</v>
      </c>
      <c r="D62">
        <v>1</v>
      </c>
      <c r="E62">
        <v>1</v>
      </c>
      <c r="F62" t="s">
        <v>54</v>
      </c>
      <c r="J62" t="s">
        <v>45</v>
      </c>
      <c r="K62">
        <v>3</v>
      </c>
      <c r="M62">
        <v>3</v>
      </c>
      <c r="N62" t="s">
        <v>86</v>
      </c>
      <c r="R62" t="s">
        <v>56</v>
      </c>
      <c r="S62">
        <v>1</v>
      </c>
      <c r="U62">
        <v>2</v>
      </c>
      <c r="V62" t="s">
        <v>68</v>
      </c>
      <c r="Z62" t="s">
        <v>48</v>
      </c>
      <c r="AA62">
        <v>2</v>
      </c>
      <c r="AC62">
        <v>1</v>
      </c>
      <c r="AD62" t="s">
        <v>49</v>
      </c>
      <c r="AH62">
        <v>6</v>
      </c>
      <c r="AI62">
        <v>31</v>
      </c>
      <c r="AJ62">
        <v>120</v>
      </c>
      <c r="AK62">
        <v>2</v>
      </c>
    </row>
    <row r="63" spans="1:37" x14ac:dyDescent="0.25">
      <c r="A63" s="4" t="s">
        <v>336</v>
      </c>
      <c r="B63" t="s">
        <v>53</v>
      </c>
      <c r="C63">
        <v>3</v>
      </c>
      <c r="D63">
        <v>1</v>
      </c>
      <c r="E63">
        <v>1</v>
      </c>
      <c r="F63" t="s">
        <v>115</v>
      </c>
      <c r="G63" t="s">
        <v>55</v>
      </c>
      <c r="J63" t="s">
        <v>45</v>
      </c>
      <c r="K63">
        <v>3</v>
      </c>
      <c r="M63">
        <v>1</v>
      </c>
      <c r="N63" t="s">
        <v>86</v>
      </c>
      <c r="R63" t="s">
        <v>56</v>
      </c>
      <c r="S63">
        <v>1</v>
      </c>
      <c r="U63">
        <v>1</v>
      </c>
      <c r="V63" t="s">
        <v>123</v>
      </c>
      <c r="W63" t="s">
        <v>69</v>
      </c>
      <c r="Z63" t="s">
        <v>33</v>
      </c>
      <c r="AA63">
        <v>3</v>
      </c>
      <c r="AC63">
        <v>3</v>
      </c>
      <c r="AD63" t="s">
        <v>46</v>
      </c>
      <c r="AE63" t="s">
        <v>35</v>
      </c>
      <c r="AF63" t="s">
        <v>134</v>
      </c>
      <c r="AH63">
        <v>12</v>
      </c>
      <c r="AI63">
        <v>43</v>
      </c>
      <c r="AJ63">
        <v>120</v>
      </c>
      <c r="AK63">
        <v>2</v>
      </c>
    </row>
    <row r="64" spans="1:37" x14ac:dyDescent="0.25">
      <c r="A64" s="4" t="s">
        <v>337</v>
      </c>
      <c r="B64" t="s">
        <v>53</v>
      </c>
      <c r="C64">
        <v>2</v>
      </c>
      <c r="D64">
        <v>3</v>
      </c>
      <c r="E64">
        <v>3</v>
      </c>
      <c r="F64" t="s">
        <v>115</v>
      </c>
      <c r="G64" t="s">
        <v>83</v>
      </c>
      <c r="H64" t="s">
        <v>117</v>
      </c>
      <c r="J64" t="s">
        <v>45</v>
      </c>
      <c r="K64">
        <v>1</v>
      </c>
      <c r="M64">
        <v>1</v>
      </c>
      <c r="N64" t="s">
        <v>86</v>
      </c>
      <c r="O64" t="s">
        <v>76</v>
      </c>
      <c r="R64" t="s">
        <v>56</v>
      </c>
      <c r="S64">
        <v>1</v>
      </c>
      <c r="U64">
        <v>1</v>
      </c>
      <c r="V64" t="s">
        <v>57</v>
      </c>
      <c r="W64" t="s">
        <v>125</v>
      </c>
      <c r="Z64" t="s">
        <v>43</v>
      </c>
      <c r="AA64">
        <v>3</v>
      </c>
      <c r="AC64">
        <v>3</v>
      </c>
      <c r="AD64" t="s">
        <v>138</v>
      </c>
      <c r="AE64" t="s">
        <v>99</v>
      </c>
      <c r="AF64" t="s">
        <v>75</v>
      </c>
      <c r="AG64" t="s">
        <v>142</v>
      </c>
      <c r="AH64">
        <v>16</v>
      </c>
      <c r="AI64">
        <v>88</v>
      </c>
      <c r="AJ64">
        <v>120</v>
      </c>
      <c r="AK64">
        <v>2</v>
      </c>
    </row>
    <row r="65" spans="1:37" x14ac:dyDescent="0.25">
      <c r="A65" s="4" t="s">
        <v>338</v>
      </c>
      <c r="B65" t="s">
        <v>53</v>
      </c>
      <c r="C65">
        <v>2</v>
      </c>
      <c r="D65">
        <v>1</v>
      </c>
      <c r="E65">
        <v>1</v>
      </c>
      <c r="F65" t="s">
        <v>54</v>
      </c>
      <c r="J65" t="s">
        <v>45</v>
      </c>
      <c r="K65">
        <v>3</v>
      </c>
      <c r="M65">
        <v>1</v>
      </c>
      <c r="N65" t="s">
        <v>86</v>
      </c>
      <c r="O65" t="s">
        <v>144</v>
      </c>
      <c r="R65" t="s">
        <v>56</v>
      </c>
      <c r="S65">
        <v>1</v>
      </c>
      <c r="U65">
        <v>1</v>
      </c>
      <c r="V65" t="s">
        <v>57</v>
      </c>
      <c r="Z65" t="s">
        <v>63</v>
      </c>
      <c r="AA65">
        <v>1</v>
      </c>
      <c r="AC65">
        <v>1</v>
      </c>
      <c r="AD65" t="s">
        <v>103</v>
      </c>
      <c r="AH65">
        <v>4</v>
      </c>
      <c r="AI65">
        <v>23</v>
      </c>
      <c r="AJ65">
        <v>120</v>
      </c>
      <c r="AK65">
        <v>2</v>
      </c>
    </row>
    <row r="66" spans="1:37" x14ac:dyDescent="0.25">
      <c r="A66" s="4" t="s">
        <v>339</v>
      </c>
      <c r="B66" t="s">
        <v>53</v>
      </c>
      <c r="C66">
        <v>2</v>
      </c>
      <c r="D66">
        <v>1</v>
      </c>
      <c r="E66">
        <v>1</v>
      </c>
      <c r="F66" t="s">
        <v>54</v>
      </c>
      <c r="G66" t="s">
        <v>55</v>
      </c>
      <c r="J66" t="s">
        <v>45</v>
      </c>
      <c r="K66">
        <v>3</v>
      </c>
      <c r="M66">
        <v>1</v>
      </c>
      <c r="N66" t="s">
        <v>86</v>
      </c>
      <c r="O66" t="s">
        <v>144</v>
      </c>
      <c r="R66" t="s">
        <v>56</v>
      </c>
      <c r="S66">
        <v>1</v>
      </c>
      <c r="U66">
        <v>2</v>
      </c>
      <c r="V66" t="s">
        <v>57</v>
      </c>
      <c r="Z66" t="s">
        <v>38</v>
      </c>
      <c r="AA66">
        <v>1</v>
      </c>
      <c r="AB66">
        <v>1</v>
      </c>
      <c r="AC66">
        <v>1</v>
      </c>
      <c r="AD66" t="s">
        <v>39</v>
      </c>
      <c r="AE66" t="s">
        <v>40</v>
      </c>
      <c r="AF66" t="s">
        <v>157</v>
      </c>
      <c r="AH66">
        <v>8</v>
      </c>
      <c r="AI66">
        <v>32</v>
      </c>
      <c r="AJ66">
        <v>120</v>
      </c>
      <c r="AK66">
        <v>2</v>
      </c>
    </row>
    <row r="67" spans="1:37" x14ac:dyDescent="0.25">
      <c r="A67" s="4" t="s">
        <v>340</v>
      </c>
      <c r="B67" t="s">
        <v>53</v>
      </c>
      <c r="C67">
        <v>2</v>
      </c>
      <c r="D67">
        <v>1</v>
      </c>
      <c r="E67">
        <v>2</v>
      </c>
      <c r="F67" t="s">
        <v>114</v>
      </c>
      <c r="J67" t="s">
        <v>45</v>
      </c>
      <c r="K67">
        <v>3</v>
      </c>
      <c r="M67">
        <v>1</v>
      </c>
      <c r="N67" t="s">
        <v>47</v>
      </c>
      <c r="R67" t="s">
        <v>48</v>
      </c>
      <c r="S67">
        <v>1</v>
      </c>
      <c r="U67">
        <v>1</v>
      </c>
      <c r="V67" t="s">
        <v>49</v>
      </c>
      <c r="Z67" t="s">
        <v>33</v>
      </c>
      <c r="AA67">
        <v>2</v>
      </c>
      <c r="AC67">
        <v>3</v>
      </c>
      <c r="AD67" t="s">
        <v>46</v>
      </c>
      <c r="AH67">
        <v>7</v>
      </c>
      <c r="AI67">
        <v>53</v>
      </c>
      <c r="AJ67">
        <v>120</v>
      </c>
      <c r="AK67">
        <v>2</v>
      </c>
    </row>
    <row r="68" spans="1:37" x14ac:dyDescent="0.25">
      <c r="A68" s="4" t="s">
        <v>341</v>
      </c>
      <c r="B68" t="s">
        <v>53</v>
      </c>
      <c r="C68">
        <v>2</v>
      </c>
      <c r="D68">
        <v>1</v>
      </c>
      <c r="E68">
        <v>1</v>
      </c>
      <c r="F68" t="s">
        <v>115</v>
      </c>
      <c r="G68" t="s">
        <v>83</v>
      </c>
      <c r="J68" t="s">
        <v>45</v>
      </c>
      <c r="K68">
        <v>2</v>
      </c>
      <c r="M68">
        <v>2</v>
      </c>
      <c r="N68" t="s">
        <v>86</v>
      </c>
      <c r="O68" t="s">
        <v>144</v>
      </c>
      <c r="R68" t="s">
        <v>48</v>
      </c>
      <c r="S68">
        <v>2</v>
      </c>
      <c r="U68">
        <v>2</v>
      </c>
      <c r="V68" t="s">
        <v>49</v>
      </c>
      <c r="Z68" t="s">
        <v>43</v>
      </c>
      <c r="AA68">
        <v>2</v>
      </c>
      <c r="AC68">
        <v>2</v>
      </c>
      <c r="AD68" t="s">
        <v>138</v>
      </c>
      <c r="AE68" t="s">
        <v>139</v>
      </c>
      <c r="AH68">
        <v>10</v>
      </c>
      <c r="AI68">
        <v>37</v>
      </c>
      <c r="AJ68">
        <v>120</v>
      </c>
      <c r="AK68">
        <v>2</v>
      </c>
    </row>
    <row r="69" spans="1:37" x14ac:dyDescent="0.25">
      <c r="A69" s="4" t="s">
        <v>342</v>
      </c>
      <c r="B69" t="s">
        <v>53</v>
      </c>
      <c r="C69">
        <v>2</v>
      </c>
      <c r="D69">
        <v>1</v>
      </c>
      <c r="E69">
        <v>1</v>
      </c>
      <c r="F69" t="s">
        <v>54</v>
      </c>
      <c r="G69" t="s">
        <v>55</v>
      </c>
      <c r="J69" t="s">
        <v>45</v>
      </c>
      <c r="K69">
        <v>3</v>
      </c>
      <c r="M69">
        <v>2</v>
      </c>
      <c r="N69" t="s">
        <v>86</v>
      </c>
      <c r="R69" t="s">
        <v>48</v>
      </c>
      <c r="S69">
        <v>1</v>
      </c>
      <c r="U69">
        <v>2</v>
      </c>
      <c r="V69" t="s">
        <v>49</v>
      </c>
      <c r="Z69" t="s">
        <v>63</v>
      </c>
      <c r="AA69">
        <v>1</v>
      </c>
      <c r="AC69">
        <v>3</v>
      </c>
      <c r="AD69" t="s">
        <v>103</v>
      </c>
      <c r="AE69" t="s">
        <v>149</v>
      </c>
      <c r="AH69">
        <v>9</v>
      </c>
      <c r="AI69">
        <v>29</v>
      </c>
      <c r="AJ69">
        <v>120</v>
      </c>
      <c r="AK69">
        <v>2</v>
      </c>
    </row>
    <row r="70" spans="1:37" x14ac:dyDescent="0.25">
      <c r="A70" s="4" t="s">
        <v>343</v>
      </c>
      <c r="B70" t="s">
        <v>53</v>
      </c>
      <c r="C70">
        <v>2</v>
      </c>
      <c r="D70">
        <v>1</v>
      </c>
      <c r="E70">
        <v>1</v>
      </c>
      <c r="F70" t="s">
        <v>54</v>
      </c>
      <c r="G70" t="s">
        <v>55</v>
      </c>
      <c r="H70" t="s">
        <v>117</v>
      </c>
      <c r="J70" t="s">
        <v>45</v>
      </c>
      <c r="K70">
        <v>3</v>
      </c>
      <c r="M70">
        <v>1</v>
      </c>
      <c r="N70" t="s">
        <v>47</v>
      </c>
      <c r="O70" t="s">
        <v>144</v>
      </c>
      <c r="P70" t="s">
        <v>102</v>
      </c>
      <c r="R70" t="s">
        <v>48</v>
      </c>
      <c r="S70">
        <v>1</v>
      </c>
      <c r="U70">
        <v>1</v>
      </c>
      <c r="V70" t="s">
        <v>49</v>
      </c>
      <c r="W70" t="s">
        <v>71</v>
      </c>
      <c r="X70" t="s">
        <v>90</v>
      </c>
      <c r="Z70" t="s">
        <v>38</v>
      </c>
      <c r="AA70">
        <v>2</v>
      </c>
      <c r="AB70">
        <v>1</v>
      </c>
      <c r="AC70">
        <v>2</v>
      </c>
      <c r="AD70" t="s">
        <v>39</v>
      </c>
      <c r="AH70">
        <v>11</v>
      </c>
      <c r="AI70">
        <v>120</v>
      </c>
      <c r="AJ70">
        <v>120</v>
      </c>
      <c r="AK70">
        <v>2</v>
      </c>
    </row>
    <row r="71" spans="1:37" x14ac:dyDescent="0.25">
      <c r="A71" s="4" t="s">
        <v>344</v>
      </c>
      <c r="B71" t="s">
        <v>53</v>
      </c>
      <c r="C71">
        <v>1</v>
      </c>
      <c r="D71">
        <v>1</v>
      </c>
      <c r="E71">
        <v>1</v>
      </c>
      <c r="F71" t="s">
        <v>115</v>
      </c>
      <c r="J71" t="s">
        <v>45</v>
      </c>
      <c r="K71">
        <v>3</v>
      </c>
      <c r="M71">
        <v>1</v>
      </c>
      <c r="N71" t="s">
        <v>86</v>
      </c>
      <c r="R71" t="s">
        <v>33</v>
      </c>
      <c r="S71">
        <v>2</v>
      </c>
      <c r="U71">
        <v>1</v>
      </c>
      <c r="V71" t="s">
        <v>46</v>
      </c>
      <c r="Z71" t="s">
        <v>43</v>
      </c>
      <c r="AA71">
        <v>1</v>
      </c>
      <c r="AC71">
        <v>3</v>
      </c>
      <c r="AD71" t="s">
        <v>138</v>
      </c>
      <c r="AE71" t="s">
        <v>139</v>
      </c>
      <c r="AH71">
        <v>6</v>
      </c>
      <c r="AI71">
        <v>30</v>
      </c>
      <c r="AJ71">
        <v>120</v>
      </c>
      <c r="AK71">
        <v>2</v>
      </c>
    </row>
    <row r="72" spans="1:37" x14ac:dyDescent="0.25">
      <c r="A72" s="4" t="s">
        <v>345</v>
      </c>
      <c r="B72" t="s">
        <v>53</v>
      </c>
      <c r="C72">
        <v>1</v>
      </c>
      <c r="D72">
        <v>2</v>
      </c>
      <c r="E72">
        <v>1</v>
      </c>
      <c r="F72" t="s">
        <v>54</v>
      </c>
      <c r="G72" t="s">
        <v>55</v>
      </c>
      <c r="J72" t="s">
        <v>45</v>
      </c>
      <c r="K72">
        <v>3</v>
      </c>
      <c r="M72">
        <v>1</v>
      </c>
      <c r="N72" t="s">
        <v>86</v>
      </c>
      <c r="O72" t="s">
        <v>76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1</v>
      </c>
      <c r="AC72">
        <v>3</v>
      </c>
      <c r="AD72" t="s">
        <v>103</v>
      </c>
      <c r="AH72">
        <v>7</v>
      </c>
      <c r="AI72">
        <v>40</v>
      </c>
      <c r="AJ72">
        <v>120</v>
      </c>
      <c r="AK72">
        <v>2</v>
      </c>
    </row>
    <row r="73" spans="1:37" x14ac:dyDescent="0.25">
      <c r="A73" s="4" t="s">
        <v>346</v>
      </c>
      <c r="B73" t="s">
        <v>53</v>
      </c>
      <c r="C73">
        <v>2</v>
      </c>
      <c r="D73">
        <v>1</v>
      </c>
      <c r="E73">
        <v>1</v>
      </c>
      <c r="F73" t="s">
        <v>115</v>
      </c>
      <c r="J73" t="s">
        <v>45</v>
      </c>
      <c r="K73">
        <v>3</v>
      </c>
      <c r="M73">
        <v>1</v>
      </c>
      <c r="N73" t="s">
        <v>86</v>
      </c>
      <c r="O73" t="s">
        <v>144</v>
      </c>
      <c r="P73" t="s">
        <v>145</v>
      </c>
      <c r="Q73" t="s">
        <v>146</v>
      </c>
      <c r="R73" t="s">
        <v>33</v>
      </c>
      <c r="S73">
        <v>1</v>
      </c>
      <c r="U73">
        <v>1</v>
      </c>
      <c r="V73" t="s">
        <v>46</v>
      </c>
      <c r="W73" t="s">
        <v>133</v>
      </c>
      <c r="Z73" t="s">
        <v>38</v>
      </c>
      <c r="AA73">
        <v>2</v>
      </c>
      <c r="AB73">
        <v>1</v>
      </c>
      <c r="AC73">
        <v>1</v>
      </c>
      <c r="AD73" t="s">
        <v>39</v>
      </c>
      <c r="AE73" t="s">
        <v>40</v>
      </c>
      <c r="AF73" t="s">
        <v>156</v>
      </c>
      <c r="AH73">
        <v>10</v>
      </c>
      <c r="AI73">
        <v>37</v>
      </c>
      <c r="AJ73">
        <v>120</v>
      </c>
      <c r="AK73">
        <v>2</v>
      </c>
    </row>
    <row r="74" spans="1:37" x14ac:dyDescent="0.25">
      <c r="A74" s="4" t="s">
        <v>347</v>
      </c>
      <c r="B74" t="s">
        <v>53</v>
      </c>
      <c r="C74">
        <v>2</v>
      </c>
      <c r="D74">
        <v>3</v>
      </c>
      <c r="E74">
        <v>3</v>
      </c>
      <c r="F74" t="s">
        <v>115</v>
      </c>
      <c r="G74" t="s">
        <v>55</v>
      </c>
      <c r="H74" t="s">
        <v>117</v>
      </c>
      <c r="J74" t="s">
        <v>45</v>
      </c>
      <c r="K74">
        <v>3</v>
      </c>
      <c r="M74">
        <v>1</v>
      </c>
      <c r="N74" t="s">
        <v>86</v>
      </c>
      <c r="R74" t="s">
        <v>43</v>
      </c>
      <c r="S74">
        <v>3</v>
      </c>
      <c r="U74">
        <v>3</v>
      </c>
      <c r="V74" t="s">
        <v>138</v>
      </c>
      <c r="W74" t="s">
        <v>74</v>
      </c>
      <c r="X74" t="s">
        <v>75</v>
      </c>
      <c r="Y74" t="s">
        <v>142</v>
      </c>
      <c r="Z74" t="s">
        <v>63</v>
      </c>
      <c r="AA74">
        <v>1</v>
      </c>
      <c r="AC74">
        <v>1</v>
      </c>
      <c r="AD74" t="s">
        <v>103</v>
      </c>
      <c r="AE74" t="s">
        <v>149</v>
      </c>
      <c r="AF74" t="s">
        <v>104</v>
      </c>
      <c r="AH74">
        <v>18</v>
      </c>
      <c r="AI74">
        <v>110</v>
      </c>
      <c r="AJ74">
        <v>120</v>
      </c>
      <c r="AK74">
        <v>2</v>
      </c>
    </row>
    <row r="75" spans="1:37" x14ac:dyDescent="0.25">
      <c r="A75" s="4" t="s">
        <v>348</v>
      </c>
      <c r="B75" t="s">
        <v>43</v>
      </c>
      <c r="C75">
        <v>3</v>
      </c>
      <c r="E75">
        <v>3</v>
      </c>
      <c r="F75" t="s">
        <v>138</v>
      </c>
      <c r="G75" t="s">
        <v>74</v>
      </c>
      <c r="H75" t="s">
        <v>75</v>
      </c>
      <c r="I75" t="s">
        <v>142</v>
      </c>
      <c r="J75" t="s">
        <v>38</v>
      </c>
      <c r="K75">
        <v>2</v>
      </c>
      <c r="L75">
        <v>1</v>
      </c>
      <c r="M75">
        <v>3</v>
      </c>
      <c r="N75" t="s">
        <v>39</v>
      </c>
      <c r="O75" t="s">
        <v>70</v>
      </c>
      <c r="R75" t="s">
        <v>53</v>
      </c>
      <c r="S75">
        <v>2</v>
      </c>
      <c r="T75">
        <v>1</v>
      </c>
      <c r="U75">
        <v>3</v>
      </c>
      <c r="V75" t="s">
        <v>115</v>
      </c>
      <c r="W75" t="s">
        <v>83</v>
      </c>
      <c r="Z75" t="s">
        <v>45</v>
      </c>
      <c r="AA75">
        <v>1</v>
      </c>
      <c r="AC75">
        <v>1</v>
      </c>
      <c r="AD75" t="s">
        <v>86</v>
      </c>
      <c r="AH75">
        <v>15</v>
      </c>
      <c r="AI75">
        <v>57</v>
      </c>
      <c r="AJ75">
        <v>120</v>
      </c>
      <c r="AK75">
        <v>2</v>
      </c>
    </row>
    <row r="76" spans="1:37" x14ac:dyDescent="0.25">
      <c r="A76" s="4" t="s">
        <v>349</v>
      </c>
      <c r="B76" t="s">
        <v>53</v>
      </c>
      <c r="C76">
        <v>1</v>
      </c>
      <c r="D76">
        <v>1</v>
      </c>
      <c r="E76">
        <v>1</v>
      </c>
      <c r="F76" t="s">
        <v>54</v>
      </c>
      <c r="J76" t="s">
        <v>45</v>
      </c>
      <c r="K76">
        <v>3</v>
      </c>
      <c r="M76">
        <v>2</v>
      </c>
      <c r="N76" t="s">
        <v>86</v>
      </c>
      <c r="R76" t="s">
        <v>63</v>
      </c>
      <c r="S76">
        <v>1</v>
      </c>
      <c r="U76">
        <v>2</v>
      </c>
      <c r="V76" t="s">
        <v>103</v>
      </c>
      <c r="W76" t="s">
        <v>149</v>
      </c>
      <c r="Z76" t="s">
        <v>38</v>
      </c>
      <c r="AA76">
        <v>2</v>
      </c>
      <c r="AB76">
        <v>1</v>
      </c>
      <c r="AC76">
        <v>2</v>
      </c>
      <c r="AD76" t="s">
        <v>39</v>
      </c>
      <c r="AE76" t="s">
        <v>96</v>
      </c>
      <c r="AH76">
        <v>8</v>
      </c>
      <c r="AI76">
        <v>60</v>
      </c>
      <c r="AJ76">
        <v>120</v>
      </c>
      <c r="AK76">
        <v>2</v>
      </c>
    </row>
    <row r="77" spans="1:37" x14ac:dyDescent="0.25">
      <c r="A77" s="4" t="s">
        <v>350</v>
      </c>
      <c r="B77" t="s">
        <v>53</v>
      </c>
      <c r="C77">
        <v>3</v>
      </c>
      <c r="D77">
        <v>1</v>
      </c>
      <c r="E77">
        <v>3</v>
      </c>
      <c r="F77" t="s">
        <v>54</v>
      </c>
      <c r="G77" t="s">
        <v>55</v>
      </c>
      <c r="H77" t="s">
        <v>117</v>
      </c>
      <c r="J77" t="s">
        <v>63</v>
      </c>
      <c r="K77">
        <v>1</v>
      </c>
      <c r="M77">
        <v>1</v>
      </c>
      <c r="N77" t="s">
        <v>103</v>
      </c>
      <c r="R77" t="s">
        <v>56</v>
      </c>
      <c r="S77">
        <v>3</v>
      </c>
      <c r="U77">
        <v>1</v>
      </c>
      <c r="V77" t="s">
        <v>57</v>
      </c>
      <c r="W77" t="s">
        <v>125</v>
      </c>
      <c r="Z77" t="s">
        <v>48</v>
      </c>
      <c r="AA77">
        <v>1</v>
      </c>
      <c r="AC77">
        <v>2</v>
      </c>
      <c r="AD77" t="s">
        <v>49</v>
      </c>
      <c r="AE77" t="s">
        <v>84</v>
      </c>
      <c r="AH77">
        <v>11</v>
      </c>
      <c r="AI77">
        <v>35</v>
      </c>
      <c r="AJ77">
        <v>120</v>
      </c>
      <c r="AK77">
        <v>2</v>
      </c>
    </row>
    <row r="78" spans="1:37" x14ac:dyDescent="0.25">
      <c r="A78" s="4" t="s">
        <v>351</v>
      </c>
      <c r="B78" t="s">
        <v>56</v>
      </c>
      <c r="C78">
        <v>2</v>
      </c>
      <c r="E78">
        <v>2</v>
      </c>
      <c r="F78" t="s">
        <v>123</v>
      </c>
      <c r="G78" t="s">
        <v>69</v>
      </c>
      <c r="J78" t="s">
        <v>33</v>
      </c>
      <c r="K78">
        <v>3</v>
      </c>
      <c r="M78">
        <v>3</v>
      </c>
      <c r="N78" t="s">
        <v>46</v>
      </c>
      <c r="O78" t="s">
        <v>35</v>
      </c>
      <c r="R78" t="s">
        <v>53</v>
      </c>
      <c r="S78">
        <v>2</v>
      </c>
      <c r="T78">
        <v>1</v>
      </c>
      <c r="U78">
        <v>3</v>
      </c>
      <c r="V78" t="s">
        <v>115</v>
      </c>
      <c r="Z78" t="s">
        <v>63</v>
      </c>
      <c r="AA78">
        <v>3</v>
      </c>
      <c r="AC78">
        <v>1</v>
      </c>
      <c r="AD78" t="s">
        <v>72</v>
      </c>
      <c r="AH78">
        <v>13</v>
      </c>
      <c r="AI78">
        <v>65</v>
      </c>
      <c r="AJ78">
        <v>120</v>
      </c>
      <c r="AK78">
        <v>2</v>
      </c>
    </row>
    <row r="79" spans="1:37" x14ac:dyDescent="0.25">
      <c r="A79" s="4" t="s">
        <v>352</v>
      </c>
      <c r="B79" t="s">
        <v>53</v>
      </c>
      <c r="C79">
        <v>2</v>
      </c>
      <c r="D79">
        <v>1</v>
      </c>
      <c r="E79">
        <v>2</v>
      </c>
      <c r="F79" t="s">
        <v>115</v>
      </c>
      <c r="G79" t="s">
        <v>55</v>
      </c>
      <c r="J79" t="s">
        <v>63</v>
      </c>
      <c r="K79">
        <v>3</v>
      </c>
      <c r="M79">
        <v>1</v>
      </c>
      <c r="N79" t="s">
        <v>72</v>
      </c>
      <c r="R79" t="s">
        <v>56</v>
      </c>
      <c r="S79">
        <v>3</v>
      </c>
      <c r="U79">
        <v>3</v>
      </c>
      <c r="V79" t="s">
        <v>57</v>
      </c>
      <c r="W79" t="s">
        <v>125</v>
      </c>
      <c r="Z79" t="s">
        <v>43</v>
      </c>
      <c r="AA79">
        <v>1</v>
      </c>
      <c r="AC79">
        <v>2</v>
      </c>
      <c r="AD79" t="s">
        <v>73</v>
      </c>
      <c r="AE79" t="s">
        <v>139</v>
      </c>
      <c r="AH79">
        <v>12</v>
      </c>
      <c r="AI79">
        <v>46</v>
      </c>
      <c r="AJ79">
        <v>120</v>
      </c>
      <c r="AK79">
        <v>2</v>
      </c>
    </row>
    <row r="80" spans="1:37" x14ac:dyDescent="0.25">
      <c r="A80" s="4" t="s">
        <v>353</v>
      </c>
      <c r="B80" t="s">
        <v>56</v>
      </c>
      <c r="C80">
        <v>1</v>
      </c>
      <c r="E80">
        <v>1</v>
      </c>
      <c r="F80" t="s">
        <v>57</v>
      </c>
      <c r="G80" t="s">
        <v>69</v>
      </c>
      <c r="J80" t="s">
        <v>45</v>
      </c>
      <c r="K80">
        <v>3</v>
      </c>
      <c r="M80">
        <v>3</v>
      </c>
      <c r="N80" t="s">
        <v>47</v>
      </c>
      <c r="O80" t="s">
        <v>76</v>
      </c>
      <c r="P80" t="s">
        <v>93</v>
      </c>
      <c r="Q80" t="s">
        <v>147</v>
      </c>
      <c r="R80" t="s">
        <v>53</v>
      </c>
      <c r="S80">
        <v>2</v>
      </c>
      <c r="T80">
        <v>3</v>
      </c>
      <c r="U80">
        <v>3</v>
      </c>
      <c r="V80" t="s">
        <v>54</v>
      </c>
      <c r="W80" t="s">
        <v>83</v>
      </c>
      <c r="Z80" t="s">
        <v>63</v>
      </c>
      <c r="AA80">
        <v>2</v>
      </c>
      <c r="AC80">
        <v>1</v>
      </c>
      <c r="AD80" t="s">
        <v>103</v>
      </c>
      <c r="AH80">
        <v>15</v>
      </c>
      <c r="AI80">
        <v>52</v>
      </c>
      <c r="AJ80">
        <v>120</v>
      </c>
      <c r="AK80">
        <v>2</v>
      </c>
    </row>
    <row r="81" spans="1:37" x14ac:dyDescent="0.25">
      <c r="A81" s="4" t="s">
        <v>354</v>
      </c>
      <c r="B81" t="s">
        <v>53</v>
      </c>
      <c r="C81">
        <v>2</v>
      </c>
      <c r="D81">
        <v>1</v>
      </c>
      <c r="E81">
        <v>1</v>
      </c>
      <c r="F81" t="s">
        <v>115</v>
      </c>
      <c r="G81" t="s">
        <v>55</v>
      </c>
      <c r="J81" t="s">
        <v>63</v>
      </c>
      <c r="K81">
        <v>2</v>
      </c>
      <c r="M81">
        <v>2</v>
      </c>
      <c r="N81" t="s">
        <v>103</v>
      </c>
      <c r="R81" t="s">
        <v>56</v>
      </c>
      <c r="S81">
        <v>2</v>
      </c>
      <c r="U81">
        <v>2</v>
      </c>
      <c r="V81" t="s">
        <v>57</v>
      </c>
      <c r="W81" t="s">
        <v>125</v>
      </c>
      <c r="Z81" t="s">
        <v>38</v>
      </c>
      <c r="AA81">
        <v>3</v>
      </c>
      <c r="AB81">
        <v>1</v>
      </c>
      <c r="AC81">
        <v>2</v>
      </c>
      <c r="AD81" t="s">
        <v>155</v>
      </c>
      <c r="AE81" t="s">
        <v>96</v>
      </c>
      <c r="AH81">
        <v>11</v>
      </c>
      <c r="AI81">
        <v>62</v>
      </c>
      <c r="AJ81">
        <v>120</v>
      </c>
      <c r="AK81">
        <v>2</v>
      </c>
    </row>
    <row r="82" spans="1:37" x14ac:dyDescent="0.25">
      <c r="A82" s="4" t="s">
        <v>355</v>
      </c>
      <c r="B82" t="s">
        <v>53</v>
      </c>
      <c r="C82">
        <v>2</v>
      </c>
      <c r="D82">
        <v>1</v>
      </c>
      <c r="E82">
        <v>1</v>
      </c>
      <c r="F82" t="s">
        <v>114</v>
      </c>
      <c r="G82" t="s">
        <v>55</v>
      </c>
      <c r="J82" t="s">
        <v>63</v>
      </c>
      <c r="K82">
        <v>2</v>
      </c>
      <c r="M82">
        <v>1</v>
      </c>
      <c r="N82" t="s">
        <v>103</v>
      </c>
      <c r="R82" t="s">
        <v>48</v>
      </c>
      <c r="S82">
        <v>1</v>
      </c>
      <c r="U82">
        <v>2</v>
      </c>
      <c r="V82" t="s">
        <v>49</v>
      </c>
      <c r="W82" t="s">
        <v>84</v>
      </c>
      <c r="Z82" t="s">
        <v>33</v>
      </c>
      <c r="AA82">
        <v>2</v>
      </c>
      <c r="AC82">
        <v>1</v>
      </c>
      <c r="AD82" t="s">
        <v>46</v>
      </c>
      <c r="AH82">
        <v>6</v>
      </c>
      <c r="AI82">
        <v>26</v>
      </c>
      <c r="AJ82">
        <v>120</v>
      </c>
      <c r="AK82">
        <v>2</v>
      </c>
    </row>
    <row r="83" spans="1:37" x14ac:dyDescent="0.25">
      <c r="A83" s="4" t="s">
        <v>356</v>
      </c>
      <c r="B83" t="s">
        <v>53</v>
      </c>
      <c r="C83">
        <v>3</v>
      </c>
      <c r="D83">
        <v>1</v>
      </c>
      <c r="E83">
        <v>1</v>
      </c>
      <c r="F83" t="s">
        <v>115</v>
      </c>
      <c r="G83" t="s">
        <v>55</v>
      </c>
      <c r="J83" t="s">
        <v>63</v>
      </c>
      <c r="K83">
        <v>3</v>
      </c>
      <c r="M83">
        <v>1</v>
      </c>
      <c r="N83" t="s">
        <v>72</v>
      </c>
      <c r="R83" t="s">
        <v>48</v>
      </c>
      <c r="S83">
        <v>1</v>
      </c>
      <c r="U83">
        <v>2</v>
      </c>
      <c r="V83" t="s">
        <v>49</v>
      </c>
      <c r="Z83" t="s">
        <v>43</v>
      </c>
      <c r="AA83">
        <v>1</v>
      </c>
      <c r="AC83">
        <v>3</v>
      </c>
      <c r="AD83" t="s">
        <v>138</v>
      </c>
      <c r="AE83" t="s">
        <v>74</v>
      </c>
      <c r="AF83" t="s">
        <v>140</v>
      </c>
      <c r="AG83" t="s">
        <v>142</v>
      </c>
      <c r="AH83">
        <v>11</v>
      </c>
      <c r="AI83">
        <v>35</v>
      </c>
      <c r="AJ83">
        <v>120</v>
      </c>
      <c r="AK83">
        <v>2</v>
      </c>
    </row>
    <row r="84" spans="1:37" x14ac:dyDescent="0.25">
      <c r="A84" s="4" t="s">
        <v>357</v>
      </c>
      <c r="B84" t="s">
        <v>48</v>
      </c>
      <c r="C84">
        <v>1</v>
      </c>
      <c r="E84">
        <v>2</v>
      </c>
      <c r="F84" t="s">
        <v>49</v>
      </c>
      <c r="G84" t="s">
        <v>50</v>
      </c>
      <c r="H84" t="s">
        <v>51</v>
      </c>
      <c r="I84" t="s">
        <v>52</v>
      </c>
      <c r="J84" t="s">
        <v>45</v>
      </c>
      <c r="K84">
        <v>3</v>
      </c>
      <c r="M84">
        <v>1</v>
      </c>
      <c r="N84" t="s">
        <v>86</v>
      </c>
      <c r="R84" t="s">
        <v>53</v>
      </c>
      <c r="S84">
        <v>1</v>
      </c>
      <c r="T84">
        <v>1</v>
      </c>
      <c r="U84">
        <v>3</v>
      </c>
      <c r="V84" t="s">
        <v>54</v>
      </c>
      <c r="Z84" t="s">
        <v>63</v>
      </c>
      <c r="AA84">
        <v>1</v>
      </c>
      <c r="AC84">
        <v>1</v>
      </c>
      <c r="AD84" t="s">
        <v>72</v>
      </c>
      <c r="AH84">
        <v>8</v>
      </c>
      <c r="AI84">
        <v>54</v>
      </c>
      <c r="AJ84">
        <v>120</v>
      </c>
      <c r="AK84">
        <v>2</v>
      </c>
    </row>
    <row r="85" spans="1:37" x14ac:dyDescent="0.25">
      <c r="A85" s="4" t="s">
        <v>358</v>
      </c>
      <c r="B85" t="s">
        <v>53</v>
      </c>
      <c r="C85">
        <v>2</v>
      </c>
      <c r="D85">
        <v>1</v>
      </c>
      <c r="E85">
        <v>1</v>
      </c>
      <c r="F85" t="s">
        <v>54</v>
      </c>
      <c r="G85" t="s">
        <v>55</v>
      </c>
      <c r="J85" t="s">
        <v>63</v>
      </c>
      <c r="K85">
        <v>2</v>
      </c>
      <c r="M85">
        <v>2</v>
      </c>
      <c r="N85" t="s">
        <v>103</v>
      </c>
      <c r="R85" t="s">
        <v>48</v>
      </c>
      <c r="S85">
        <v>1</v>
      </c>
      <c r="U85">
        <v>2</v>
      </c>
      <c r="V85" t="s">
        <v>49</v>
      </c>
      <c r="W85" t="s">
        <v>84</v>
      </c>
      <c r="X85" t="s">
        <v>90</v>
      </c>
      <c r="Z85" t="s">
        <v>38</v>
      </c>
      <c r="AA85">
        <v>1</v>
      </c>
      <c r="AB85">
        <v>1</v>
      </c>
      <c r="AC85">
        <v>2</v>
      </c>
      <c r="AD85" t="s">
        <v>155</v>
      </c>
      <c r="AH85">
        <v>8</v>
      </c>
      <c r="AI85">
        <v>31</v>
      </c>
      <c r="AJ85">
        <v>120</v>
      </c>
      <c r="AK85">
        <v>2</v>
      </c>
    </row>
    <row r="86" spans="1:37" x14ac:dyDescent="0.25">
      <c r="A86" s="4" t="s">
        <v>359</v>
      </c>
      <c r="B86" t="s">
        <v>53</v>
      </c>
      <c r="C86">
        <v>1</v>
      </c>
      <c r="D86">
        <v>3</v>
      </c>
      <c r="E86">
        <v>1</v>
      </c>
      <c r="F86" t="s">
        <v>115</v>
      </c>
      <c r="G86" t="s">
        <v>55</v>
      </c>
      <c r="H86" t="s">
        <v>105</v>
      </c>
      <c r="J86" t="s">
        <v>63</v>
      </c>
      <c r="K86">
        <v>2</v>
      </c>
      <c r="M86">
        <v>1</v>
      </c>
      <c r="N86" t="s">
        <v>72</v>
      </c>
      <c r="O86" t="s">
        <v>95</v>
      </c>
      <c r="R86" t="s">
        <v>33</v>
      </c>
      <c r="S86">
        <v>3</v>
      </c>
      <c r="U86">
        <v>2</v>
      </c>
      <c r="V86" t="s">
        <v>46</v>
      </c>
      <c r="Z86" t="s">
        <v>43</v>
      </c>
      <c r="AA86">
        <v>2</v>
      </c>
      <c r="AC86">
        <v>3</v>
      </c>
      <c r="AD86" t="s">
        <v>138</v>
      </c>
      <c r="AE86" t="s">
        <v>74</v>
      </c>
      <c r="AF86" t="s">
        <v>140</v>
      </c>
      <c r="AG86" t="s">
        <v>142</v>
      </c>
      <c r="AH86">
        <v>15</v>
      </c>
      <c r="AI86">
        <v>57</v>
      </c>
      <c r="AJ86">
        <v>120</v>
      </c>
      <c r="AK86">
        <v>2</v>
      </c>
    </row>
    <row r="87" spans="1:37" x14ac:dyDescent="0.25">
      <c r="A87" s="4" t="s">
        <v>360</v>
      </c>
      <c r="B87" t="s">
        <v>53</v>
      </c>
      <c r="C87">
        <v>2</v>
      </c>
      <c r="D87">
        <v>1</v>
      </c>
      <c r="E87">
        <v>1</v>
      </c>
      <c r="F87" t="s">
        <v>115</v>
      </c>
      <c r="G87" t="s">
        <v>55</v>
      </c>
      <c r="J87" t="s">
        <v>63</v>
      </c>
      <c r="K87">
        <v>1</v>
      </c>
      <c r="M87">
        <v>1</v>
      </c>
      <c r="N87" t="s">
        <v>72</v>
      </c>
      <c r="R87" t="s">
        <v>33</v>
      </c>
      <c r="S87">
        <v>2</v>
      </c>
      <c r="U87">
        <v>1</v>
      </c>
      <c r="V87" t="s">
        <v>46</v>
      </c>
      <c r="Z87" t="s">
        <v>45</v>
      </c>
      <c r="AA87">
        <v>1</v>
      </c>
      <c r="AC87">
        <v>2</v>
      </c>
      <c r="AD87" t="s">
        <v>86</v>
      </c>
      <c r="AE87" t="s">
        <v>92</v>
      </c>
      <c r="AH87">
        <v>5</v>
      </c>
      <c r="AI87">
        <v>33</v>
      </c>
      <c r="AJ87">
        <v>120</v>
      </c>
      <c r="AK87">
        <v>2</v>
      </c>
    </row>
    <row r="88" spans="1:37" x14ac:dyDescent="0.25">
      <c r="A88" s="4" t="s">
        <v>361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83</v>
      </c>
      <c r="H88" t="s">
        <v>97</v>
      </c>
      <c r="J88" t="s">
        <v>63</v>
      </c>
      <c r="K88">
        <v>1</v>
      </c>
      <c r="M88">
        <v>1</v>
      </c>
      <c r="N88" t="s">
        <v>72</v>
      </c>
      <c r="O88" t="s">
        <v>95</v>
      </c>
      <c r="R88" t="s">
        <v>33</v>
      </c>
      <c r="S88">
        <v>2</v>
      </c>
      <c r="U88">
        <v>1</v>
      </c>
      <c r="V88" t="s">
        <v>46</v>
      </c>
      <c r="Z88" t="s">
        <v>38</v>
      </c>
      <c r="AA88">
        <v>1</v>
      </c>
      <c r="AB88">
        <v>1</v>
      </c>
      <c r="AC88">
        <v>3</v>
      </c>
      <c r="AD88" t="s">
        <v>39</v>
      </c>
      <c r="AE88" t="s">
        <v>40</v>
      </c>
      <c r="AF88" t="s">
        <v>157</v>
      </c>
      <c r="AH88">
        <v>9</v>
      </c>
      <c r="AI88">
        <v>33</v>
      </c>
      <c r="AJ88">
        <v>120</v>
      </c>
      <c r="AK88">
        <v>2</v>
      </c>
    </row>
    <row r="89" spans="1:37" x14ac:dyDescent="0.25">
      <c r="A89" s="4" t="s">
        <v>362</v>
      </c>
      <c r="B89" t="s">
        <v>53</v>
      </c>
      <c r="C89">
        <v>2</v>
      </c>
      <c r="D89">
        <v>2</v>
      </c>
      <c r="E89">
        <v>3</v>
      </c>
      <c r="F89" t="s">
        <v>115</v>
      </c>
      <c r="G89" t="s">
        <v>83</v>
      </c>
      <c r="H89" t="s">
        <v>117</v>
      </c>
      <c r="J89" t="s">
        <v>63</v>
      </c>
      <c r="K89">
        <v>2</v>
      </c>
      <c r="M89">
        <v>1</v>
      </c>
      <c r="N89" t="s">
        <v>72</v>
      </c>
      <c r="O89" t="s">
        <v>95</v>
      </c>
      <c r="P89" t="s">
        <v>151</v>
      </c>
      <c r="R89" t="s">
        <v>43</v>
      </c>
      <c r="S89">
        <v>1</v>
      </c>
      <c r="U89">
        <v>3</v>
      </c>
      <c r="V89" t="s">
        <v>138</v>
      </c>
      <c r="W89" t="s">
        <v>74</v>
      </c>
      <c r="X89" t="s">
        <v>75</v>
      </c>
      <c r="Z89" t="s">
        <v>45</v>
      </c>
      <c r="AA89">
        <v>3</v>
      </c>
      <c r="AC89">
        <v>2</v>
      </c>
      <c r="AD89" t="s">
        <v>47</v>
      </c>
      <c r="AE89" t="s">
        <v>144</v>
      </c>
      <c r="AF89" t="s">
        <v>93</v>
      </c>
      <c r="AH89">
        <v>18</v>
      </c>
      <c r="AI89">
        <v>64</v>
      </c>
      <c r="AJ89">
        <v>120</v>
      </c>
      <c r="AK89">
        <v>2</v>
      </c>
    </row>
    <row r="90" spans="1:37" x14ac:dyDescent="0.25">
      <c r="A90" s="4" t="s">
        <v>363</v>
      </c>
      <c r="B90" t="s">
        <v>43</v>
      </c>
      <c r="C90">
        <v>3</v>
      </c>
      <c r="E90">
        <v>3</v>
      </c>
      <c r="F90" t="s">
        <v>138</v>
      </c>
      <c r="G90" t="s">
        <v>74</v>
      </c>
      <c r="H90" t="s">
        <v>75</v>
      </c>
      <c r="I90" t="s">
        <v>142</v>
      </c>
      <c r="J90" t="s">
        <v>38</v>
      </c>
      <c r="K90">
        <v>3</v>
      </c>
      <c r="L90">
        <v>1</v>
      </c>
      <c r="M90">
        <v>2</v>
      </c>
      <c r="N90" t="s">
        <v>155</v>
      </c>
      <c r="O90" t="s">
        <v>40</v>
      </c>
      <c r="R90" t="s">
        <v>53</v>
      </c>
      <c r="S90">
        <v>2</v>
      </c>
      <c r="T90">
        <v>1</v>
      </c>
      <c r="U90">
        <v>3</v>
      </c>
      <c r="V90" t="s">
        <v>115</v>
      </c>
      <c r="W90" t="s">
        <v>83</v>
      </c>
      <c r="X90" t="s">
        <v>117</v>
      </c>
      <c r="Z90" t="s">
        <v>63</v>
      </c>
      <c r="AA90">
        <v>1</v>
      </c>
      <c r="AC90">
        <v>1</v>
      </c>
      <c r="AD90" t="s">
        <v>72</v>
      </c>
      <c r="AH90">
        <v>16</v>
      </c>
      <c r="AI90">
        <v>46</v>
      </c>
      <c r="AJ90">
        <v>120</v>
      </c>
      <c r="AK90">
        <v>2</v>
      </c>
    </row>
    <row r="91" spans="1:37" x14ac:dyDescent="0.25">
      <c r="A91" s="4" t="s">
        <v>364</v>
      </c>
      <c r="B91" t="s">
        <v>45</v>
      </c>
      <c r="C91">
        <v>3</v>
      </c>
      <c r="E91">
        <v>2</v>
      </c>
      <c r="F91" t="s">
        <v>86</v>
      </c>
      <c r="G91" t="s">
        <v>76</v>
      </c>
      <c r="J91" t="s">
        <v>38</v>
      </c>
      <c r="K91">
        <v>2</v>
      </c>
      <c r="L91">
        <v>1</v>
      </c>
      <c r="M91">
        <v>3</v>
      </c>
      <c r="N91" t="s">
        <v>155</v>
      </c>
      <c r="O91" t="s">
        <v>40</v>
      </c>
      <c r="R91" t="s">
        <v>53</v>
      </c>
      <c r="S91">
        <v>2</v>
      </c>
      <c r="T91">
        <v>2</v>
      </c>
      <c r="U91">
        <v>1</v>
      </c>
      <c r="V91" t="s">
        <v>115</v>
      </c>
      <c r="W91" t="s">
        <v>83</v>
      </c>
      <c r="Z91" t="s">
        <v>63</v>
      </c>
      <c r="AA91">
        <v>1</v>
      </c>
      <c r="AC91">
        <v>2</v>
      </c>
      <c r="AD91" t="s">
        <v>72</v>
      </c>
      <c r="AH91">
        <v>12</v>
      </c>
      <c r="AI91">
        <v>43</v>
      </c>
      <c r="AJ91">
        <v>120</v>
      </c>
      <c r="AK91">
        <v>2</v>
      </c>
    </row>
    <row r="92" spans="1:37" x14ac:dyDescent="0.25">
      <c r="A92" s="4" t="s">
        <v>365</v>
      </c>
      <c r="B92" t="s">
        <v>53</v>
      </c>
      <c r="C92">
        <v>2</v>
      </c>
      <c r="D92">
        <v>1</v>
      </c>
      <c r="E92">
        <v>1</v>
      </c>
      <c r="F92" t="s">
        <v>54</v>
      </c>
      <c r="G92" t="s">
        <v>83</v>
      </c>
      <c r="J92" t="s">
        <v>38</v>
      </c>
      <c r="K92">
        <v>1</v>
      </c>
      <c r="L92">
        <v>1</v>
      </c>
      <c r="M92">
        <v>1</v>
      </c>
      <c r="N92" t="s">
        <v>39</v>
      </c>
      <c r="O92" t="s">
        <v>40</v>
      </c>
      <c r="P92" t="s">
        <v>41</v>
      </c>
      <c r="R92" t="s">
        <v>56</v>
      </c>
      <c r="S92">
        <v>1</v>
      </c>
      <c r="U92">
        <v>1</v>
      </c>
      <c r="V92" t="s">
        <v>57</v>
      </c>
      <c r="Z92" t="s">
        <v>48</v>
      </c>
      <c r="AA92">
        <v>1</v>
      </c>
      <c r="AC92">
        <v>2</v>
      </c>
      <c r="AD92" t="s">
        <v>49</v>
      </c>
      <c r="AH92">
        <v>5</v>
      </c>
      <c r="AI92">
        <v>35</v>
      </c>
      <c r="AJ92">
        <v>120</v>
      </c>
      <c r="AK92">
        <v>2</v>
      </c>
    </row>
    <row r="93" spans="1:37" x14ac:dyDescent="0.25">
      <c r="A93" s="4" t="s">
        <v>366</v>
      </c>
      <c r="B93" t="s">
        <v>53</v>
      </c>
      <c r="C93">
        <v>2</v>
      </c>
      <c r="D93">
        <v>3</v>
      </c>
      <c r="E93">
        <v>1</v>
      </c>
      <c r="F93" t="s">
        <v>115</v>
      </c>
      <c r="G93" t="s">
        <v>83</v>
      </c>
      <c r="H93" t="s">
        <v>105</v>
      </c>
      <c r="I93" t="s">
        <v>98</v>
      </c>
      <c r="J93" t="s">
        <v>38</v>
      </c>
      <c r="K93">
        <v>1</v>
      </c>
      <c r="L93">
        <v>1</v>
      </c>
      <c r="M93">
        <v>1</v>
      </c>
      <c r="N93" t="s">
        <v>39</v>
      </c>
      <c r="O93" t="s">
        <v>40</v>
      </c>
      <c r="P93" t="s">
        <v>156</v>
      </c>
      <c r="R93" t="s">
        <v>56</v>
      </c>
      <c r="S93">
        <v>3</v>
      </c>
      <c r="U93">
        <v>3</v>
      </c>
      <c r="V93" t="s">
        <v>123</v>
      </c>
      <c r="W93" t="s">
        <v>69</v>
      </c>
      <c r="X93" t="s">
        <v>126</v>
      </c>
      <c r="Z93" t="s">
        <v>33</v>
      </c>
      <c r="AA93">
        <v>2</v>
      </c>
      <c r="AC93">
        <v>1</v>
      </c>
      <c r="AD93" t="s">
        <v>46</v>
      </c>
      <c r="AH93">
        <v>15</v>
      </c>
      <c r="AI93">
        <v>58</v>
      </c>
      <c r="AJ93">
        <v>120</v>
      </c>
      <c r="AK93">
        <v>2</v>
      </c>
    </row>
    <row r="94" spans="1:37" x14ac:dyDescent="0.25">
      <c r="A94" s="4" t="s">
        <v>367</v>
      </c>
      <c r="B94" t="s">
        <v>56</v>
      </c>
      <c r="C94">
        <v>3</v>
      </c>
      <c r="E94">
        <v>3</v>
      </c>
      <c r="F94" t="s">
        <v>57</v>
      </c>
      <c r="G94" t="s">
        <v>125</v>
      </c>
      <c r="H94" t="s">
        <v>126</v>
      </c>
      <c r="I94" t="s">
        <v>88</v>
      </c>
      <c r="J94" t="s">
        <v>43</v>
      </c>
      <c r="K94">
        <v>1</v>
      </c>
      <c r="M94">
        <v>1</v>
      </c>
      <c r="N94" t="s">
        <v>73</v>
      </c>
      <c r="R94" t="s">
        <v>53</v>
      </c>
      <c r="S94">
        <v>2</v>
      </c>
      <c r="T94">
        <v>3</v>
      </c>
      <c r="U94">
        <v>2</v>
      </c>
      <c r="V94" t="s">
        <v>115</v>
      </c>
      <c r="W94" t="s">
        <v>83</v>
      </c>
      <c r="X94" t="s">
        <v>105</v>
      </c>
      <c r="Z94" t="s">
        <v>38</v>
      </c>
      <c r="AA94">
        <v>1</v>
      </c>
      <c r="AB94">
        <v>2</v>
      </c>
      <c r="AC94">
        <v>1</v>
      </c>
      <c r="AD94" t="s">
        <v>39</v>
      </c>
      <c r="AE94" t="s">
        <v>70</v>
      </c>
      <c r="AF94" t="s">
        <v>156</v>
      </c>
      <c r="AH94">
        <v>16</v>
      </c>
      <c r="AI94">
        <v>74</v>
      </c>
      <c r="AJ94">
        <v>120</v>
      </c>
      <c r="AK94">
        <v>2</v>
      </c>
    </row>
    <row r="95" spans="1:37" x14ac:dyDescent="0.25">
      <c r="A95" s="4" t="s">
        <v>368</v>
      </c>
      <c r="B95" t="s">
        <v>56</v>
      </c>
      <c r="C95">
        <v>3</v>
      </c>
      <c r="E95">
        <v>3</v>
      </c>
      <c r="F95" t="s">
        <v>57</v>
      </c>
      <c r="G95" t="s">
        <v>125</v>
      </c>
      <c r="H95" t="s">
        <v>85</v>
      </c>
      <c r="I95" t="s">
        <v>88</v>
      </c>
      <c r="J95" t="s">
        <v>45</v>
      </c>
      <c r="K95">
        <v>1</v>
      </c>
      <c r="M95">
        <v>2</v>
      </c>
      <c r="N95" t="s">
        <v>86</v>
      </c>
      <c r="R95" t="s">
        <v>53</v>
      </c>
      <c r="S95">
        <v>2</v>
      </c>
      <c r="T95">
        <v>3</v>
      </c>
      <c r="U95">
        <v>3</v>
      </c>
      <c r="V95" t="s">
        <v>54</v>
      </c>
      <c r="W95" t="s">
        <v>83</v>
      </c>
      <c r="Z95" t="s">
        <v>38</v>
      </c>
      <c r="AA95">
        <v>2</v>
      </c>
      <c r="AB95">
        <v>1</v>
      </c>
      <c r="AC95">
        <v>1</v>
      </c>
      <c r="AD95" t="s">
        <v>39</v>
      </c>
      <c r="AH95">
        <v>15</v>
      </c>
      <c r="AI95">
        <v>55</v>
      </c>
      <c r="AJ95">
        <v>120</v>
      </c>
      <c r="AK95">
        <v>2</v>
      </c>
    </row>
    <row r="96" spans="1:37" x14ac:dyDescent="0.25">
      <c r="A96" s="4" t="s">
        <v>369</v>
      </c>
      <c r="B96" t="s">
        <v>53</v>
      </c>
      <c r="C96">
        <v>2</v>
      </c>
      <c r="D96">
        <v>3</v>
      </c>
      <c r="E96">
        <v>3</v>
      </c>
      <c r="F96" t="s">
        <v>114</v>
      </c>
      <c r="G96" t="s">
        <v>55</v>
      </c>
      <c r="H96" t="s">
        <v>117</v>
      </c>
      <c r="I96" t="s">
        <v>118</v>
      </c>
      <c r="J96" t="s">
        <v>38</v>
      </c>
      <c r="K96">
        <v>3</v>
      </c>
      <c r="L96">
        <v>1</v>
      </c>
      <c r="M96">
        <v>1</v>
      </c>
      <c r="N96" t="s">
        <v>155</v>
      </c>
      <c r="O96" t="s">
        <v>70</v>
      </c>
      <c r="P96" t="s">
        <v>41</v>
      </c>
      <c r="Q96" t="s">
        <v>159</v>
      </c>
      <c r="R96" t="s">
        <v>56</v>
      </c>
      <c r="S96">
        <v>2</v>
      </c>
      <c r="U96">
        <v>1</v>
      </c>
      <c r="V96" t="s">
        <v>57</v>
      </c>
      <c r="W96" t="s">
        <v>125</v>
      </c>
      <c r="Z96" t="s">
        <v>63</v>
      </c>
      <c r="AA96">
        <v>1</v>
      </c>
      <c r="AC96">
        <v>2</v>
      </c>
      <c r="AD96" t="s">
        <v>103</v>
      </c>
      <c r="AE96" t="s">
        <v>95</v>
      </c>
      <c r="AF96" t="s">
        <v>151</v>
      </c>
      <c r="AG96" t="s">
        <v>152</v>
      </c>
      <c r="AH96">
        <v>19</v>
      </c>
      <c r="AI96">
        <v>99</v>
      </c>
      <c r="AJ96">
        <v>120</v>
      </c>
      <c r="AK96">
        <v>2</v>
      </c>
    </row>
    <row r="97" spans="1:37" x14ac:dyDescent="0.25">
      <c r="A97" s="4" t="s">
        <v>370</v>
      </c>
      <c r="B97" t="s">
        <v>53</v>
      </c>
      <c r="C97">
        <v>3</v>
      </c>
      <c r="D97">
        <v>1</v>
      </c>
      <c r="E97">
        <v>2</v>
      </c>
      <c r="F97" t="s">
        <v>54</v>
      </c>
      <c r="J97" t="s">
        <v>38</v>
      </c>
      <c r="K97">
        <v>2</v>
      </c>
      <c r="L97">
        <v>1</v>
      </c>
      <c r="M97">
        <v>1</v>
      </c>
      <c r="N97" t="s">
        <v>39</v>
      </c>
      <c r="O97" t="s">
        <v>40</v>
      </c>
      <c r="P97" t="s">
        <v>41</v>
      </c>
      <c r="R97" t="s">
        <v>48</v>
      </c>
      <c r="S97">
        <v>1</v>
      </c>
      <c r="U97">
        <v>2</v>
      </c>
      <c r="V97" t="s">
        <v>49</v>
      </c>
      <c r="W97" t="s">
        <v>84</v>
      </c>
      <c r="Z97" t="s">
        <v>33</v>
      </c>
      <c r="AA97">
        <v>2</v>
      </c>
      <c r="AC97">
        <v>2</v>
      </c>
      <c r="AD97" t="s">
        <v>65</v>
      </c>
      <c r="AH97">
        <v>10</v>
      </c>
      <c r="AI97">
        <v>43</v>
      </c>
      <c r="AJ97">
        <v>120</v>
      </c>
      <c r="AK97">
        <v>2</v>
      </c>
    </row>
    <row r="98" spans="1:37" x14ac:dyDescent="0.25">
      <c r="A98" s="4" t="s">
        <v>371</v>
      </c>
      <c r="B98" t="s">
        <v>53</v>
      </c>
      <c r="C98">
        <v>2</v>
      </c>
      <c r="D98">
        <v>1</v>
      </c>
      <c r="E98">
        <v>1</v>
      </c>
      <c r="F98" t="s">
        <v>115</v>
      </c>
      <c r="G98" t="s">
        <v>55</v>
      </c>
      <c r="J98" t="s">
        <v>38</v>
      </c>
      <c r="K98">
        <v>3</v>
      </c>
      <c r="L98">
        <v>1</v>
      </c>
      <c r="M98">
        <v>3</v>
      </c>
      <c r="N98" t="s">
        <v>39</v>
      </c>
      <c r="O98" t="s">
        <v>70</v>
      </c>
      <c r="P98" t="s">
        <v>157</v>
      </c>
      <c r="R98" t="s">
        <v>48</v>
      </c>
      <c r="S98">
        <v>3</v>
      </c>
      <c r="U98">
        <v>1</v>
      </c>
      <c r="V98" t="s">
        <v>49</v>
      </c>
      <c r="Z98" t="s">
        <v>43</v>
      </c>
      <c r="AA98">
        <v>3</v>
      </c>
      <c r="AC98">
        <v>1</v>
      </c>
      <c r="AD98" t="s">
        <v>138</v>
      </c>
      <c r="AE98" t="s">
        <v>99</v>
      </c>
      <c r="AH98">
        <v>13</v>
      </c>
      <c r="AI98">
        <v>37</v>
      </c>
      <c r="AJ98">
        <v>120</v>
      </c>
      <c r="AK98">
        <v>2</v>
      </c>
    </row>
    <row r="99" spans="1:37" x14ac:dyDescent="0.25">
      <c r="A99" s="4" t="s">
        <v>372</v>
      </c>
      <c r="B99" t="s">
        <v>48</v>
      </c>
      <c r="C99">
        <v>1</v>
      </c>
      <c r="E99">
        <v>1</v>
      </c>
      <c r="F99" t="s">
        <v>49</v>
      </c>
      <c r="J99" t="s">
        <v>45</v>
      </c>
      <c r="K99">
        <v>3</v>
      </c>
      <c r="M99">
        <v>1</v>
      </c>
      <c r="N99" t="s">
        <v>86</v>
      </c>
      <c r="O99" t="s">
        <v>144</v>
      </c>
      <c r="R99" t="s">
        <v>53</v>
      </c>
      <c r="S99">
        <v>2</v>
      </c>
      <c r="T99">
        <v>2</v>
      </c>
      <c r="U99">
        <v>1</v>
      </c>
      <c r="V99" t="s">
        <v>54</v>
      </c>
      <c r="Z99" t="s">
        <v>38</v>
      </c>
      <c r="AA99">
        <v>2</v>
      </c>
      <c r="AB99">
        <v>1</v>
      </c>
      <c r="AC99">
        <v>1</v>
      </c>
      <c r="AD99" t="s">
        <v>39</v>
      </c>
      <c r="AE99" t="s">
        <v>96</v>
      </c>
      <c r="AH99">
        <v>7</v>
      </c>
      <c r="AI99">
        <v>34</v>
      </c>
      <c r="AJ99">
        <v>120</v>
      </c>
      <c r="AK99">
        <v>2</v>
      </c>
    </row>
    <row r="100" spans="1:37" x14ac:dyDescent="0.25">
      <c r="A100" s="4" t="s">
        <v>373</v>
      </c>
      <c r="B100" t="s">
        <v>53</v>
      </c>
      <c r="C100">
        <v>3</v>
      </c>
      <c r="D100">
        <v>1</v>
      </c>
      <c r="E100">
        <v>3</v>
      </c>
      <c r="F100" t="s">
        <v>54</v>
      </c>
      <c r="G100" t="s">
        <v>55</v>
      </c>
      <c r="H100" t="s">
        <v>117</v>
      </c>
      <c r="I100" t="s">
        <v>98</v>
      </c>
      <c r="J100" t="s">
        <v>38</v>
      </c>
      <c r="K100">
        <v>1</v>
      </c>
      <c r="L100">
        <v>1</v>
      </c>
      <c r="M100">
        <v>1</v>
      </c>
      <c r="N100" t="s">
        <v>39</v>
      </c>
      <c r="O100" t="s">
        <v>70</v>
      </c>
      <c r="P100" t="s">
        <v>157</v>
      </c>
      <c r="R100" t="s">
        <v>48</v>
      </c>
      <c r="S100">
        <v>2</v>
      </c>
      <c r="U100">
        <v>1</v>
      </c>
      <c r="V100" t="s">
        <v>49</v>
      </c>
      <c r="Z100" t="s">
        <v>63</v>
      </c>
      <c r="AA100">
        <v>3</v>
      </c>
      <c r="AC100">
        <v>3</v>
      </c>
      <c r="AD100" t="s">
        <v>103</v>
      </c>
      <c r="AE100" t="s">
        <v>149</v>
      </c>
      <c r="AF100" t="s">
        <v>150</v>
      </c>
      <c r="AG100" t="s">
        <v>154</v>
      </c>
      <c r="AH100">
        <v>17</v>
      </c>
      <c r="AI100">
        <v>99</v>
      </c>
      <c r="AJ100">
        <v>120</v>
      </c>
      <c r="AK100">
        <v>2</v>
      </c>
    </row>
    <row r="101" spans="1:37" x14ac:dyDescent="0.25">
      <c r="A101" s="4" t="s">
        <v>374</v>
      </c>
      <c r="B101" t="s">
        <v>53</v>
      </c>
      <c r="C101">
        <v>3</v>
      </c>
      <c r="D101">
        <v>1</v>
      </c>
      <c r="E101">
        <v>1</v>
      </c>
      <c r="F101" t="s">
        <v>115</v>
      </c>
      <c r="G101" t="s">
        <v>83</v>
      </c>
      <c r="J101" t="s">
        <v>38</v>
      </c>
      <c r="K101">
        <v>1</v>
      </c>
      <c r="L101">
        <v>1</v>
      </c>
      <c r="M101">
        <v>1</v>
      </c>
      <c r="N101" t="s">
        <v>39</v>
      </c>
      <c r="O101" t="s">
        <v>70</v>
      </c>
      <c r="P101" t="s">
        <v>41</v>
      </c>
      <c r="Q101" t="s">
        <v>159</v>
      </c>
      <c r="R101" t="s">
        <v>33</v>
      </c>
      <c r="S101">
        <v>2</v>
      </c>
      <c r="U101">
        <v>1</v>
      </c>
      <c r="V101" t="s">
        <v>46</v>
      </c>
      <c r="W101" t="s">
        <v>66</v>
      </c>
      <c r="X101" t="s">
        <v>36</v>
      </c>
      <c r="Y101" t="s">
        <v>136</v>
      </c>
      <c r="Z101" t="s">
        <v>43</v>
      </c>
      <c r="AA101">
        <v>1</v>
      </c>
      <c r="AC101">
        <v>3</v>
      </c>
      <c r="AD101" t="s">
        <v>138</v>
      </c>
      <c r="AE101" t="s">
        <v>139</v>
      </c>
      <c r="AH101">
        <v>13</v>
      </c>
      <c r="AI101">
        <v>85</v>
      </c>
      <c r="AJ101">
        <v>120</v>
      </c>
      <c r="AK101">
        <v>2</v>
      </c>
    </row>
    <row r="102" spans="1:37" x14ac:dyDescent="0.25">
      <c r="A102" s="4" t="s">
        <v>375</v>
      </c>
      <c r="B102" t="s">
        <v>53</v>
      </c>
      <c r="C102">
        <v>2</v>
      </c>
      <c r="D102">
        <v>1</v>
      </c>
      <c r="E102">
        <v>1</v>
      </c>
      <c r="F102" t="s">
        <v>115</v>
      </c>
      <c r="G102" t="s">
        <v>55</v>
      </c>
      <c r="J102" t="s">
        <v>38</v>
      </c>
      <c r="K102">
        <v>1</v>
      </c>
      <c r="L102">
        <v>2</v>
      </c>
      <c r="M102">
        <v>1</v>
      </c>
      <c r="N102" t="s">
        <v>39</v>
      </c>
      <c r="O102" t="s">
        <v>70</v>
      </c>
      <c r="P102" t="s">
        <v>156</v>
      </c>
      <c r="Q102" t="s">
        <v>159</v>
      </c>
      <c r="R102" t="s">
        <v>33</v>
      </c>
      <c r="S102">
        <v>2</v>
      </c>
      <c r="U102">
        <v>1</v>
      </c>
      <c r="V102" t="s">
        <v>46</v>
      </c>
      <c r="W102" t="s">
        <v>66</v>
      </c>
      <c r="Z102" t="s">
        <v>45</v>
      </c>
      <c r="AA102">
        <v>3</v>
      </c>
      <c r="AC102">
        <v>2</v>
      </c>
      <c r="AD102" t="s">
        <v>86</v>
      </c>
      <c r="AH102">
        <v>11</v>
      </c>
      <c r="AI102">
        <v>34</v>
      </c>
      <c r="AJ102">
        <v>120</v>
      </c>
      <c r="AK102">
        <v>2</v>
      </c>
    </row>
    <row r="103" spans="1:37" x14ac:dyDescent="0.25">
      <c r="A103" s="4" t="s">
        <v>376</v>
      </c>
      <c r="B103" t="s">
        <v>33</v>
      </c>
      <c r="C103">
        <v>2</v>
      </c>
      <c r="E103">
        <v>2</v>
      </c>
      <c r="F103" t="s">
        <v>46</v>
      </c>
      <c r="J103" t="s">
        <v>63</v>
      </c>
      <c r="K103">
        <v>2</v>
      </c>
      <c r="M103">
        <v>1</v>
      </c>
      <c r="N103" t="s">
        <v>103</v>
      </c>
      <c r="O103" t="s">
        <v>95</v>
      </c>
      <c r="R103" t="s">
        <v>53</v>
      </c>
      <c r="S103">
        <v>1</v>
      </c>
      <c r="T103">
        <v>1</v>
      </c>
      <c r="U103">
        <v>1</v>
      </c>
      <c r="V103" t="s">
        <v>115</v>
      </c>
      <c r="W103" t="s">
        <v>55</v>
      </c>
      <c r="Z103" t="s">
        <v>38</v>
      </c>
      <c r="AA103">
        <v>1</v>
      </c>
      <c r="AB103">
        <v>1</v>
      </c>
      <c r="AC103">
        <v>1</v>
      </c>
      <c r="AD103" t="s">
        <v>39</v>
      </c>
      <c r="AE103" t="s">
        <v>40</v>
      </c>
      <c r="AH103">
        <v>6</v>
      </c>
      <c r="AI103">
        <v>32</v>
      </c>
      <c r="AJ103">
        <v>120</v>
      </c>
      <c r="AK103">
        <v>2</v>
      </c>
    </row>
    <row r="104" spans="1:37" x14ac:dyDescent="0.25">
      <c r="A104" s="4" t="s">
        <v>377</v>
      </c>
      <c r="B104" t="s">
        <v>53</v>
      </c>
      <c r="C104">
        <v>3</v>
      </c>
      <c r="D104">
        <v>1</v>
      </c>
      <c r="E104">
        <v>2</v>
      </c>
      <c r="F104" t="s">
        <v>115</v>
      </c>
      <c r="G104" t="s">
        <v>83</v>
      </c>
      <c r="J104" t="s">
        <v>38</v>
      </c>
      <c r="K104">
        <v>2</v>
      </c>
      <c r="L104">
        <v>1</v>
      </c>
      <c r="M104">
        <v>2</v>
      </c>
      <c r="N104" t="s">
        <v>39</v>
      </c>
      <c r="R104" t="s">
        <v>43</v>
      </c>
      <c r="S104">
        <v>2</v>
      </c>
      <c r="U104">
        <v>3</v>
      </c>
      <c r="V104" t="s">
        <v>138</v>
      </c>
      <c r="W104" t="s">
        <v>139</v>
      </c>
      <c r="Z104" t="s">
        <v>45</v>
      </c>
      <c r="AA104">
        <v>3</v>
      </c>
      <c r="AC104">
        <v>2</v>
      </c>
      <c r="AD104" t="s">
        <v>47</v>
      </c>
      <c r="AH104">
        <v>13</v>
      </c>
      <c r="AI104">
        <v>33</v>
      </c>
      <c r="AJ104">
        <v>120</v>
      </c>
      <c r="AK104">
        <v>2</v>
      </c>
    </row>
    <row r="105" spans="1:37" x14ac:dyDescent="0.25">
      <c r="A105" s="4" t="s">
        <v>378</v>
      </c>
      <c r="B105" t="s">
        <v>53</v>
      </c>
      <c r="C105">
        <v>3</v>
      </c>
      <c r="D105">
        <v>1</v>
      </c>
      <c r="E105">
        <v>1</v>
      </c>
      <c r="F105" t="s">
        <v>115</v>
      </c>
      <c r="G105" t="s">
        <v>55</v>
      </c>
      <c r="H105" t="s">
        <v>117</v>
      </c>
      <c r="J105" t="s">
        <v>38</v>
      </c>
      <c r="K105">
        <v>2</v>
      </c>
      <c r="L105">
        <v>2</v>
      </c>
      <c r="M105">
        <v>2</v>
      </c>
      <c r="N105" t="s">
        <v>39</v>
      </c>
      <c r="O105" t="s">
        <v>70</v>
      </c>
      <c r="P105" t="s">
        <v>156</v>
      </c>
      <c r="R105" t="s">
        <v>43</v>
      </c>
      <c r="S105">
        <v>2</v>
      </c>
      <c r="U105">
        <v>3</v>
      </c>
      <c r="V105" t="s">
        <v>138</v>
      </c>
      <c r="W105" t="s">
        <v>74</v>
      </c>
      <c r="X105" t="s">
        <v>75</v>
      </c>
      <c r="Z105" t="s">
        <v>63</v>
      </c>
      <c r="AA105">
        <v>1</v>
      </c>
      <c r="AC105">
        <v>1</v>
      </c>
      <c r="AD105" t="s">
        <v>103</v>
      </c>
      <c r="AH105">
        <v>14</v>
      </c>
      <c r="AI105">
        <v>77</v>
      </c>
      <c r="AJ105">
        <v>120</v>
      </c>
      <c r="AK105">
        <v>2</v>
      </c>
    </row>
    <row r="106" spans="1:37" x14ac:dyDescent="0.25">
      <c r="A106" s="4" t="s">
        <v>379</v>
      </c>
      <c r="B106" t="s">
        <v>45</v>
      </c>
      <c r="C106">
        <v>3</v>
      </c>
      <c r="E106">
        <v>1</v>
      </c>
      <c r="F106" t="s">
        <v>143</v>
      </c>
      <c r="J106" t="s">
        <v>63</v>
      </c>
      <c r="K106">
        <v>2</v>
      </c>
      <c r="M106">
        <v>2</v>
      </c>
      <c r="N106" t="s">
        <v>103</v>
      </c>
      <c r="R106" t="s">
        <v>53</v>
      </c>
      <c r="S106">
        <v>1</v>
      </c>
      <c r="T106">
        <v>1</v>
      </c>
      <c r="U106">
        <v>1</v>
      </c>
      <c r="V106" t="s">
        <v>54</v>
      </c>
      <c r="W106" t="s">
        <v>116</v>
      </c>
      <c r="Z106" t="s">
        <v>38</v>
      </c>
      <c r="AA106">
        <v>1</v>
      </c>
      <c r="AB106">
        <v>1</v>
      </c>
      <c r="AC106">
        <v>1</v>
      </c>
      <c r="AD106" t="s">
        <v>39</v>
      </c>
      <c r="AE106" t="s">
        <v>40</v>
      </c>
      <c r="AH106">
        <v>6</v>
      </c>
      <c r="AI106">
        <v>34</v>
      </c>
      <c r="AJ106">
        <v>120</v>
      </c>
      <c r="AK106">
        <v>2</v>
      </c>
    </row>
    <row r="107" spans="1:37" x14ac:dyDescent="0.25">
      <c r="A107" s="4" t="s">
        <v>380</v>
      </c>
      <c r="B107" t="s">
        <v>33</v>
      </c>
      <c r="C107">
        <v>3</v>
      </c>
      <c r="E107">
        <v>1</v>
      </c>
      <c r="F107" t="s">
        <v>46</v>
      </c>
      <c r="J107" t="s">
        <v>43</v>
      </c>
      <c r="K107">
        <v>1</v>
      </c>
      <c r="M107">
        <v>2</v>
      </c>
      <c r="N107" t="s">
        <v>73</v>
      </c>
      <c r="O107" t="s">
        <v>99</v>
      </c>
      <c r="R107" t="s">
        <v>56</v>
      </c>
      <c r="S107">
        <v>1</v>
      </c>
      <c r="U107">
        <v>1</v>
      </c>
      <c r="V107" t="s">
        <v>123</v>
      </c>
      <c r="W107" t="s">
        <v>69</v>
      </c>
      <c r="Z107" t="s">
        <v>48</v>
      </c>
      <c r="AA107">
        <v>2</v>
      </c>
      <c r="AC107">
        <v>1</v>
      </c>
      <c r="AD107" t="s">
        <v>129</v>
      </c>
      <c r="AH107">
        <v>6</v>
      </c>
      <c r="AI107">
        <v>27</v>
      </c>
      <c r="AJ107">
        <v>120</v>
      </c>
      <c r="AK107">
        <v>2</v>
      </c>
    </row>
    <row r="108" spans="1:37" x14ac:dyDescent="0.25">
      <c r="A108" s="4" t="s">
        <v>381</v>
      </c>
      <c r="B108" t="s">
        <v>33</v>
      </c>
      <c r="C108">
        <v>1</v>
      </c>
      <c r="E108">
        <v>1</v>
      </c>
      <c r="F108" t="s">
        <v>46</v>
      </c>
      <c r="J108" t="s">
        <v>45</v>
      </c>
      <c r="K108">
        <v>3</v>
      </c>
      <c r="M108">
        <v>2</v>
      </c>
      <c r="N108" t="s">
        <v>86</v>
      </c>
      <c r="R108" t="s">
        <v>56</v>
      </c>
      <c r="S108">
        <v>1</v>
      </c>
      <c r="U108">
        <v>2</v>
      </c>
      <c r="V108" t="s">
        <v>123</v>
      </c>
      <c r="W108" t="s">
        <v>69</v>
      </c>
      <c r="Z108" t="s">
        <v>48</v>
      </c>
      <c r="AA108">
        <v>1</v>
      </c>
      <c r="AC108">
        <v>3</v>
      </c>
      <c r="AD108" t="s">
        <v>89</v>
      </c>
      <c r="AH108">
        <v>7</v>
      </c>
      <c r="AI108">
        <v>33</v>
      </c>
      <c r="AJ108">
        <v>120</v>
      </c>
      <c r="AK108">
        <v>2</v>
      </c>
    </row>
    <row r="109" spans="1:37" x14ac:dyDescent="0.25">
      <c r="A109" s="4" t="s">
        <v>382</v>
      </c>
      <c r="B109" t="s">
        <v>56</v>
      </c>
      <c r="C109">
        <v>2</v>
      </c>
      <c r="E109">
        <v>1</v>
      </c>
      <c r="F109" t="s">
        <v>123</v>
      </c>
      <c r="G109" t="s">
        <v>69</v>
      </c>
      <c r="J109" t="s">
        <v>48</v>
      </c>
      <c r="K109">
        <v>3</v>
      </c>
      <c r="M109">
        <v>1</v>
      </c>
      <c r="N109" t="s">
        <v>49</v>
      </c>
      <c r="O109" t="s">
        <v>71</v>
      </c>
      <c r="R109" t="s">
        <v>33</v>
      </c>
      <c r="S109">
        <v>2</v>
      </c>
      <c r="U109">
        <v>1</v>
      </c>
      <c r="V109" t="s">
        <v>46</v>
      </c>
      <c r="W109" t="s">
        <v>66</v>
      </c>
      <c r="Z109" t="s">
        <v>63</v>
      </c>
      <c r="AA109">
        <v>2</v>
      </c>
      <c r="AC109">
        <v>2</v>
      </c>
      <c r="AD109" t="s">
        <v>103</v>
      </c>
      <c r="AE109" t="s">
        <v>149</v>
      </c>
      <c r="AH109">
        <v>10</v>
      </c>
      <c r="AI109">
        <v>33</v>
      </c>
      <c r="AJ109">
        <v>120</v>
      </c>
      <c r="AK109">
        <v>2</v>
      </c>
    </row>
    <row r="110" spans="1:37" x14ac:dyDescent="0.25">
      <c r="A110" s="4" t="s">
        <v>383</v>
      </c>
      <c r="B110" t="s">
        <v>33</v>
      </c>
      <c r="C110">
        <v>2</v>
      </c>
      <c r="E110">
        <v>1</v>
      </c>
      <c r="F110" t="s">
        <v>46</v>
      </c>
      <c r="G110" t="s">
        <v>133</v>
      </c>
      <c r="J110" t="s">
        <v>38</v>
      </c>
      <c r="K110">
        <v>3</v>
      </c>
      <c r="L110">
        <v>1</v>
      </c>
      <c r="M110">
        <v>1</v>
      </c>
      <c r="N110" t="s">
        <v>39</v>
      </c>
      <c r="O110" t="s">
        <v>96</v>
      </c>
      <c r="P110" t="s">
        <v>41</v>
      </c>
      <c r="R110" t="s">
        <v>56</v>
      </c>
      <c r="S110">
        <v>1</v>
      </c>
      <c r="U110">
        <v>1</v>
      </c>
      <c r="V110" t="s">
        <v>123</v>
      </c>
      <c r="Z110" t="s">
        <v>48</v>
      </c>
      <c r="AA110">
        <v>3</v>
      </c>
      <c r="AC110">
        <v>1</v>
      </c>
      <c r="AD110" t="s">
        <v>49</v>
      </c>
      <c r="AH110">
        <v>8</v>
      </c>
      <c r="AI110">
        <v>49</v>
      </c>
      <c r="AJ110">
        <v>120</v>
      </c>
      <c r="AK110">
        <v>2</v>
      </c>
    </row>
    <row r="111" spans="1:37" x14ac:dyDescent="0.25">
      <c r="A111" s="4" t="s">
        <v>384</v>
      </c>
      <c r="B111" t="s">
        <v>56</v>
      </c>
      <c r="C111">
        <v>1</v>
      </c>
      <c r="E111">
        <v>1</v>
      </c>
      <c r="F111" t="s">
        <v>123</v>
      </c>
      <c r="J111" t="s">
        <v>48</v>
      </c>
      <c r="K111">
        <v>1</v>
      </c>
      <c r="M111">
        <v>1</v>
      </c>
      <c r="N111" t="s">
        <v>89</v>
      </c>
      <c r="O111" t="s">
        <v>50</v>
      </c>
      <c r="R111" t="s">
        <v>43</v>
      </c>
      <c r="S111">
        <v>2</v>
      </c>
      <c r="U111">
        <v>1</v>
      </c>
      <c r="V111" t="s">
        <v>73</v>
      </c>
      <c r="W111" t="s">
        <v>99</v>
      </c>
      <c r="X111" t="s">
        <v>75</v>
      </c>
      <c r="Z111" t="s">
        <v>45</v>
      </c>
      <c r="AA111">
        <v>2</v>
      </c>
      <c r="AC111">
        <v>1</v>
      </c>
      <c r="AD111" t="s">
        <v>86</v>
      </c>
      <c r="AH111">
        <v>5</v>
      </c>
      <c r="AI111">
        <v>22</v>
      </c>
      <c r="AJ111">
        <v>120</v>
      </c>
      <c r="AK111">
        <v>2</v>
      </c>
    </row>
    <row r="112" spans="1:37" x14ac:dyDescent="0.25">
      <c r="A112" s="4" t="s">
        <v>385</v>
      </c>
      <c r="B112" t="s">
        <v>43</v>
      </c>
      <c r="C112">
        <v>1</v>
      </c>
      <c r="E112">
        <v>2</v>
      </c>
      <c r="F112" t="s">
        <v>73</v>
      </c>
      <c r="G112" t="s">
        <v>99</v>
      </c>
      <c r="J112" t="s">
        <v>63</v>
      </c>
      <c r="K112">
        <v>3</v>
      </c>
      <c r="M112">
        <v>1</v>
      </c>
      <c r="N112" t="s">
        <v>72</v>
      </c>
      <c r="O112" t="s">
        <v>95</v>
      </c>
      <c r="P112" t="s">
        <v>104</v>
      </c>
      <c r="R112" t="s">
        <v>56</v>
      </c>
      <c r="S112">
        <v>1</v>
      </c>
      <c r="U112">
        <v>1</v>
      </c>
      <c r="V112" t="s">
        <v>123</v>
      </c>
      <c r="Z112" t="s">
        <v>48</v>
      </c>
      <c r="AA112">
        <v>1</v>
      </c>
      <c r="AC112">
        <v>1</v>
      </c>
      <c r="AD112" t="s">
        <v>129</v>
      </c>
      <c r="AE112" t="s">
        <v>50</v>
      </c>
      <c r="AH112">
        <v>7</v>
      </c>
      <c r="AI112">
        <v>45</v>
      </c>
      <c r="AJ112">
        <v>120</v>
      </c>
      <c r="AK112">
        <v>2</v>
      </c>
    </row>
    <row r="113" spans="1:37" x14ac:dyDescent="0.25">
      <c r="A113" s="4" t="s">
        <v>386</v>
      </c>
      <c r="B113" t="s">
        <v>56</v>
      </c>
      <c r="C113">
        <v>1</v>
      </c>
      <c r="E113">
        <v>3</v>
      </c>
      <c r="F113" t="s">
        <v>123</v>
      </c>
      <c r="G113" t="s">
        <v>69</v>
      </c>
      <c r="H113" t="s">
        <v>85</v>
      </c>
      <c r="J113" t="s">
        <v>48</v>
      </c>
      <c r="K113">
        <v>3</v>
      </c>
      <c r="M113">
        <v>1</v>
      </c>
      <c r="N113" t="s">
        <v>89</v>
      </c>
      <c r="R113" t="s">
        <v>43</v>
      </c>
      <c r="S113">
        <v>1</v>
      </c>
      <c r="U113">
        <v>1</v>
      </c>
      <c r="V113" t="s">
        <v>73</v>
      </c>
      <c r="W113" t="s">
        <v>99</v>
      </c>
      <c r="Z113" t="s">
        <v>38</v>
      </c>
      <c r="AA113">
        <v>3</v>
      </c>
      <c r="AB113">
        <v>1</v>
      </c>
      <c r="AC113">
        <v>1</v>
      </c>
      <c r="AD113" t="s">
        <v>155</v>
      </c>
      <c r="AE113" t="s">
        <v>96</v>
      </c>
      <c r="AF113" t="s">
        <v>156</v>
      </c>
      <c r="AH113">
        <v>11</v>
      </c>
      <c r="AI113">
        <v>37</v>
      </c>
      <c r="AJ113">
        <v>120</v>
      </c>
      <c r="AK113">
        <v>2</v>
      </c>
    </row>
    <row r="114" spans="1:37" x14ac:dyDescent="0.25">
      <c r="A114" s="4" t="s">
        <v>387</v>
      </c>
      <c r="B114" t="s">
        <v>45</v>
      </c>
      <c r="C114">
        <v>3</v>
      </c>
      <c r="E114">
        <v>1</v>
      </c>
      <c r="F114" t="s">
        <v>86</v>
      </c>
      <c r="G114" t="s">
        <v>76</v>
      </c>
      <c r="J114" t="s">
        <v>63</v>
      </c>
      <c r="K114">
        <v>1</v>
      </c>
      <c r="M114">
        <v>1</v>
      </c>
      <c r="N114" t="s">
        <v>103</v>
      </c>
      <c r="O114" t="s">
        <v>95</v>
      </c>
      <c r="R114" t="s">
        <v>56</v>
      </c>
      <c r="S114">
        <v>1</v>
      </c>
      <c r="U114">
        <v>3</v>
      </c>
      <c r="V114" t="s">
        <v>68</v>
      </c>
      <c r="Z114" t="s">
        <v>48</v>
      </c>
      <c r="AA114">
        <v>1</v>
      </c>
      <c r="AC114">
        <v>2</v>
      </c>
      <c r="AD114" t="s">
        <v>49</v>
      </c>
      <c r="AE114" t="s">
        <v>50</v>
      </c>
      <c r="AH114">
        <v>8</v>
      </c>
      <c r="AI114">
        <v>48</v>
      </c>
      <c r="AJ114">
        <v>120</v>
      </c>
      <c r="AK114">
        <v>2</v>
      </c>
    </row>
    <row r="115" spans="1:37" x14ac:dyDescent="0.25">
      <c r="A115" s="4" t="s">
        <v>388</v>
      </c>
      <c r="B115" t="s">
        <v>45</v>
      </c>
      <c r="C115">
        <v>3</v>
      </c>
      <c r="E115">
        <v>1</v>
      </c>
      <c r="F115" t="s">
        <v>86</v>
      </c>
      <c r="J115" t="s">
        <v>38</v>
      </c>
      <c r="K115">
        <v>2</v>
      </c>
      <c r="L115">
        <v>1</v>
      </c>
      <c r="M115">
        <v>1</v>
      </c>
      <c r="N115" t="s">
        <v>39</v>
      </c>
      <c r="O115" t="s">
        <v>70</v>
      </c>
      <c r="R115" t="s">
        <v>56</v>
      </c>
      <c r="S115">
        <v>1</v>
      </c>
      <c r="U115">
        <v>2</v>
      </c>
      <c r="V115" t="s">
        <v>123</v>
      </c>
      <c r="Z115" t="s">
        <v>48</v>
      </c>
      <c r="AA115">
        <v>1</v>
      </c>
      <c r="AC115">
        <v>1</v>
      </c>
      <c r="AD115" t="s">
        <v>89</v>
      </c>
      <c r="AE115" t="s">
        <v>71</v>
      </c>
      <c r="AH115">
        <v>6</v>
      </c>
      <c r="AI115">
        <v>41</v>
      </c>
      <c r="AJ115">
        <v>120</v>
      </c>
      <c r="AK115">
        <v>2</v>
      </c>
    </row>
    <row r="116" spans="1:37" x14ac:dyDescent="0.25">
      <c r="A116" s="4" t="s">
        <v>389</v>
      </c>
      <c r="B116" t="s">
        <v>56</v>
      </c>
      <c r="C116">
        <v>1</v>
      </c>
      <c r="E116">
        <v>1</v>
      </c>
      <c r="F116" t="s">
        <v>123</v>
      </c>
      <c r="J116" t="s">
        <v>48</v>
      </c>
      <c r="K116">
        <v>3</v>
      </c>
      <c r="M116">
        <v>1</v>
      </c>
      <c r="N116" t="s">
        <v>49</v>
      </c>
      <c r="R116" t="s">
        <v>63</v>
      </c>
      <c r="S116">
        <v>1</v>
      </c>
      <c r="U116">
        <v>2</v>
      </c>
      <c r="V116" t="s">
        <v>103</v>
      </c>
      <c r="Z116" t="s">
        <v>38</v>
      </c>
      <c r="AA116">
        <v>2</v>
      </c>
      <c r="AB116">
        <v>1</v>
      </c>
      <c r="AC116">
        <v>1</v>
      </c>
      <c r="AD116" t="s">
        <v>39</v>
      </c>
      <c r="AH116">
        <v>4</v>
      </c>
      <c r="AI116">
        <v>37</v>
      </c>
      <c r="AJ116">
        <v>120</v>
      </c>
      <c r="AK116">
        <v>2</v>
      </c>
    </row>
    <row r="117" spans="1:37" x14ac:dyDescent="0.25">
      <c r="A117" s="4" t="s">
        <v>390</v>
      </c>
      <c r="B117" t="s">
        <v>56</v>
      </c>
      <c r="C117">
        <v>1</v>
      </c>
      <c r="E117">
        <v>1</v>
      </c>
      <c r="F117" t="s">
        <v>123</v>
      </c>
      <c r="G117" t="s">
        <v>125</v>
      </c>
      <c r="J117" t="s">
        <v>33</v>
      </c>
      <c r="K117">
        <v>2</v>
      </c>
      <c r="M117">
        <v>1</v>
      </c>
      <c r="N117" t="s">
        <v>46</v>
      </c>
      <c r="R117" t="s">
        <v>48</v>
      </c>
      <c r="S117">
        <v>3</v>
      </c>
      <c r="U117">
        <v>1</v>
      </c>
      <c r="V117" t="s">
        <v>89</v>
      </c>
      <c r="Z117" t="s">
        <v>43</v>
      </c>
      <c r="AA117">
        <v>1</v>
      </c>
      <c r="AC117">
        <v>1</v>
      </c>
      <c r="AD117" t="s">
        <v>73</v>
      </c>
      <c r="AE117" t="s">
        <v>99</v>
      </c>
      <c r="AH117">
        <v>5</v>
      </c>
      <c r="AI117">
        <v>27</v>
      </c>
      <c r="AJ117">
        <v>120</v>
      </c>
      <c r="AK117">
        <v>2</v>
      </c>
    </row>
    <row r="118" spans="1:37" x14ac:dyDescent="0.25">
      <c r="A118" s="4" t="s">
        <v>391</v>
      </c>
      <c r="B118" t="s">
        <v>48</v>
      </c>
      <c r="C118">
        <v>1</v>
      </c>
      <c r="E118">
        <v>1</v>
      </c>
      <c r="F118" t="s">
        <v>49</v>
      </c>
      <c r="J118" t="s">
        <v>45</v>
      </c>
      <c r="K118">
        <v>3</v>
      </c>
      <c r="M118">
        <v>1</v>
      </c>
      <c r="N118" t="s">
        <v>86</v>
      </c>
      <c r="R118" t="s">
        <v>56</v>
      </c>
      <c r="S118">
        <v>1</v>
      </c>
      <c r="U118">
        <v>1</v>
      </c>
      <c r="V118" t="s">
        <v>123</v>
      </c>
      <c r="Z118" t="s">
        <v>33</v>
      </c>
      <c r="AA118">
        <v>2</v>
      </c>
      <c r="AC118">
        <v>1</v>
      </c>
      <c r="AD118" t="s">
        <v>46</v>
      </c>
      <c r="AH118">
        <v>3</v>
      </c>
      <c r="AI118">
        <v>19</v>
      </c>
      <c r="AJ118">
        <v>120</v>
      </c>
      <c r="AK118">
        <v>2</v>
      </c>
    </row>
    <row r="119" spans="1:37" x14ac:dyDescent="0.25">
      <c r="A119" s="4" t="s">
        <v>392</v>
      </c>
      <c r="B119" t="s">
        <v>56</v>
      </c>
      <c r="C119">
        <v>2</v>
      </c>
      <c r="E119">
        <v>1</v>
      </c>
      <c r="F119" t="s">
        <v>123</v>
      </c>
      <c r="G119" t="s">
        <v>69</v>
      </c>
      <c r="H119" t="s">
        <v>87</v>
      </c>
      <c r="J119" t="s">
        <v>33</v>
      </c>
      <c r="K119">
        <v>2</v>
      </c>
      <c r="M119">
        <v>2</v>
      </c>
      <c r="N119" t="s">
        <v>46</v>
      </c>
      <c r="R119" t="s">
        <v>48</v>
      </c>
      <c r="S119">
        <v>1</v>
      </c>
      <c r="U119">
        <v>1</v>
      </c>
      <c r="V119" t="s">
        <v>49</v>
      </c>
      <c r="W119" t="s">
        <v>50</v>
      </c>
      <c r="Z119" t="s">
        <v>63</v>
      </c>
      <c r="AA119">
        <v>2</v>
      </c>
      <c r="AC119">
        <v>2</v>
      </c>
      <c r="AD119" t="s">
        <v>103</v>
      </c>
      <c r="AH119">
        <v>8</v>
      </c>
      <c r="AI119">
        <v>41</v>
      </c>
      <c r="AJ119">
        <v>120</v>
      </c>
      <c r="AK119">
        <v>2</v>
      </c>
    </row>
    <row r="120" spans="1:37" x14ac:dyDescent="0.25">
      <c r="A120" s="4" t="s">
        <v>393</v>
      </c>
      <c r="B120" t="s">
        <v>56</v>
      </c>
      <c r="C120">
        <v>2</v>
      </c>
      <c r="E120">
        <v>1</v>
      </c>
      <c r="F120" t="s">
        <v>57</v>
      </c>
      <c r="G120" t="s">
        <v>125</v>
      </c>
      <c r="H120" t="s">
        <v>126</v>
      </c>
      <c r="J120" t="s">
        <v>33</v>
      </c>
      <c r="K120">
        <v>3</v>
      </c>
      <c r="M120">
        <v>1</v>
      </c>
      <c r="N120" t="s">
        <v>46</v>
      </c>
      <c r="R120" t="s">
        <v>48</v>
      </c>
      <c r="S120">
        <v>3</v>
      </c>
      <c r="U120">
        <v>3</v>
      </c>
      <c r="V120" t="s">
        <v>89</v>
      </c>
      <c r="W120" t="s">
        <v>71</v>
      </c>
      <c r="Z120" t="s">
        <v>38</v>
      </c>
      <c r="AA120">
        <v>1</v>
      </c>
      <c r="AB120">
        <v>1</v>
      </c>
      <c r="AC120">
        <v>1</v>
      </c>
      <c r="AD120" t="s">
        <v>39</v>
      </c>
      <c r="AE120" t="s">
        <v>40</v>
      </c>
      <c r="AH120">
        <v>11</v>
      </c>
      <c r="AI120">
        <v>35</v>
      </c>
      <c r="AJ120">
        <v>120</v>
      </c>
      <c r="AK120">
        <v>2</v>
      </c>
    </row>
    <row r="121" spans="1:37" x14ac:dyDescent="0.25">
      <c r="A121" s="4" t="s">
        <v>394</v>
      </c>
      <c r="B121" t="s">
        <v>43</v>
      </c>
      <c r="C121">
        <v>3</v>
      </c>
      <c r="E121">
        <v>1</v>
      </c>
      <c r="F121" t="s">
        <v>138</v>
      </c>
      <c r="G121" t="s">
        <v>99</v>
      </c>
      <c r="J121" t="s">
        <v>45</v>
      </c>
      <c r="K121">
        <v>3</v>
      </c>
      <c r="M121">
        <v>1</v>
      </c>
      <c r="N121" t="s">
        <v>86</v>
      </c>
      <c r="R121" t="s">
        <v>56</v>
      </c>
      <c r="S121">
        <v>1</v>
      </c>
      <c r="U121">
        <v>3</v>
      </c>
      <c r="V121" t="s">
        <v>123</v>
      </c>
      <c r="W121" t="s">
        <v>69</v>
      </c>
      <c r="X121" t="s">
        <v>87</v>
      </c>
      <c r="Z121" t="s">
        <v>33</v>
      </c>
      <c r="AA121">
        <v>1</v>
      </c>
      <c r="AC121">
        <v>2</v>
      </c>
      <c r="AD121" t="s">
        <v>46</v>
      </c>
      <c r="AH121">
        <v>10</v>
      </c>
      <c r="AI121">
        <v>34</v>
      </c>
      <c r="AJ121">
        <v>120</v>
      </c>
      <c r="AK121">
        <v>2</v>
      </c>
    </row>
    <row r="122" spans="1:37" x14ac:dyDescent="0.25">
      <c r="A122" s="4" t="s">
        <v>395</v>
      </c>
      <c r="B122" t="s">
        <v>43</v>
      </c>
      <c r="C122">
        <v>3</v>
      </c>
      <c r="E122">
        <v>2</v>
      </c>
      <c r="F122" t="s">
        <v>73</v>
      </c>
      <c r="G122" t="s">
        <v>74</v>
      </c>
      <c r="H122" t="s">
        <v>140</v>
      </c>
      <c r="I122" t="s">
        <v>101</v>
      </c>
      <c r="J122" t="s">
        <v>63</v>
      </c>
      <c r="K122">
        <v>1</v>
      </c>
      <c r="M122">
        <v>1</v>
      </c>
      <c r="N122" t="s">
        <v>103</v>
      </c>
      <c r="R122" t="s">
        <v>56</v>
      </c>
      <c r="S122">
        <v>2</v>
      </c>
      <c r="U122">
        <v>2</v>
      </c>
      <c r="V122" t="s">
        <v>123</v>
      </c>
      <c r="W122" t="s">
        <v>69</v>
      </c>
      <c r="Z122" t="s">
        <v>33</v>
      </c>
      <c r="AA122">
        <v>2</v>
      </c>
      <c r="AC122">
        <v>2</v>
      </c>
      <c r="AD122" t="s">
        <v>46</v>
      </c>
      <c r="AH122">
        <v>11</v>
      </c>
      <c r="AI122">
        <v>61</v>
      </c>
      <c r="AJ122">
        <v>120</v>
      </c>
      <c r="AK122">
        <v>2</v>
      </c>
    </row>
    <row r="123" spans="1:37" x14ac:dyDescent="0.25">
      <c r="A123" s="4" t="s">
        <v>396</v>
      </c>
      <c r="B123" t="s">
        <v>56</v>
      </c>
      <c r="C123">
        <v>1</v>
      </c>
      <c r="E123">
        <v>1</v>
      </c>
      <c r="F123" t="s">
        <v>123</v>
      </c>
      <c r="G123" t="s">
        <v>69</v>
      </c>
      <c r="H123" t="s">
        <v>87</v>
      </c>
      <c r="J123" t="s">
        <v>33</v>
      </c>
      <c r="K123">
        <v>3</v>
      </c>
      <c r="M123">
        <v>1</v>
      </c>
      <c r="N123" t="s">
        <v>46</v>
      </c>
      <c r="O123" t="s">
        <v>35</v>
      </c>
      <c r="R123" t="s">
        <v>43</v>
      </c>
      <c r="S123">
        <v>1</v>
      </c>
      <c r="U123">
        <v>1</v>
      </c>
      <c r="V123" t="s">
        <v>73</v>
      </c>
      <c r="W123" t="s">
        <v>139</v>
      </c>
      <c r="Z123" t="s">
        <v>38</v>
      </c>
      <c r="AA123">
        <v>2</v>
      </c>
      <c r="AB123">
        <v>1</v>
      </c>
      <c r="AC123">
        <v>3</v>
      </c>
      <c r="AD123" t="s">
        <v>39</v>
      </c>
      <c r="AE123" t="s">
        <v>40</v>
      </c>
      <c r="AH123">
        <v>10</v>
      </c>
      <c r="AI123">
        <v>36</v>
      </c>
      <c r="AJ123">
        <v>120</v>
      </c>
      <c r="AK123">
        <v>2</v>
      </c>
    </row>
    <row r="124" spans="1:37" x14ac:dyDescent="0.25">
      <c r="A124" s="4" t="s">
        <v>397</v>
      </c>
      <c r="B124" t="s">
        <v>45</v>
      </c>
      <c r="C124">
        <v>2</v>
      </c>
      <c r="E124">
        <v>3</v>
      </c>
      <c r="F124" t="s">
        <v>86</v>
      </c>
      <c r="J124" t="s">
        <v>63</v>
      </c>
      <c r="K124">
        <v>2</v>
      </c>
      <c r="M124">
        <v>1</v>
      </c>
      <c r="N124" t="s">
        <v>103</v>
      </c>
      <c r="R124" t="s">
        <v>56</v>
      </c>
      <c r="S124">
        <v>2</v>
      </c>
      <c r="U124">
        <v>3</v>
      </c>
      <c r="V124" t="s">
        <v>68</v>
      </c>
      <c r="Z124" t="s">
        <v>33</v>
      </c>
      <c r="AA124">
        <v>1</v>
      </c>
      <c r="AC124">
        <v>1</v>
      </c>
      <c r="AD124" t="s">
        <v>46</v>
      </c>
      <c r="AH124">
        <v>7</v>
      </c>
      <c r="AI124">
        <v>45</v>
      </c>
      <c r="AJ124">
        <v>120</v>
      </c>
      <c r="AK124">
        <v>2</v>
      </c>
    </row>
    <row r="125" spans="1:37" x14ac:dyDescent="0.25">
      <c r="A125" s="4" t="s">
        <v>398</v>
      </c>
      <c r="B125" t="s">
        <v>45</v>
      </c>
      <c r="C125">
        <v>3</v>
      </c>
      <c r="E125">
        <v>1</v>
      </c>
      <c r="F125" t="s">
        <v>86</v>
      </c>
      <c r="J125" t="s">
        <v>38</v>
      </c>
      <c r="K125">
        <v>3</v>
      </c>
      <c r="L125">
        <v>1</v>
      </c>
      <c r="M125">
        <v>2</v>
      </c>
      <c r="N125" t="s">
        <v>39</v>
      </c>
      <c r="R125" t="s">
        <v>56</v>
      </c>
      <c r="S125">
        <v>1</v>
      </c>
      <c r="U125">
        <v>1</v>
      </c>
      <c r="V125" t="s">
        <v>123</v>
      </c>
      <c r="W125" t="s">
        <v>69</v>
      </c>
      <c r="Z125" t="s">
        <v>33</v>
      </c>
      <c r="AA125">
        <v>2</v>
      </c>
      <c r="AC125">
        <v>2</v>
      </c>
      <c r="AD125" t="s">
        <v>46</v>
      </c>
      <c r="AE125" t="s">
        <v>133</v>
      </c>
      <c r="AH125">
        <v>9</v>
      </c>
      <c r="AI125">
        <v>24</v>
      </c>
      <c r="AJ125">
        <v>120</v>
      </c>
      <c r="AK125">
        <v>2</v>
      </c>
    </row>
    <row r="126" spans="1:37" x14ac:dyDescent="0.25">
      <c r="A126" s="4" t="s">
        <v>399</v>
      </c>
      <c r="B126" t="s">
        <v>63</v>
      </c>
      <c r="C126">
        <v>2</v>
      </c>
      <c r="E126">
        <v>1</v>
      </c>
      <c r="F126" t="s">
        <v>72</v>
      </c>
      <c r="J126" t="s">
        <v>38</v>
      </c>
      <c r="K126">
        <v>1</v>
      </c>
      <c r="L126">
        <v>1</v>
      </c>
      <c r="M126">
        <v>1</v>
      </c>
      <c r="N126" t="s">
        <v>39</v>
      </c>
      <c r="O126" t="s">
        <v>40</v>
      </c>
      <c r="P126" t="s">
        <v>157</v>
      </c>
      <c r="R126" t="s">
        <v>56</v>
      </c>
      <c r="S126">
        <v>1</v>
      </c>
      <c r="U126">
        <v>1</v>
      </c>
      <c r="V126" t="s">
        <v>123</v>
      </c>
      <c r="W126" t="s">
        <v>69</v>
      </c>
      <c r="X126" t="s">
        <v>87</v>
      </c>
      <c r="Z126" t="s">
        <v>33</v>
      </c>
      <c r="AA126">
        <v>2</v>
      </c>
      <c r="AC126">
        <v>1</v>
      </c>
      <c r="AD126" t="s">
        <v>46</v>
      </c>
      <c r="AH126">
        <v>6</v>
      </c>
      <c r="AI126">
        <v>25</v>
      </c>
      <c r="AJ126">
        <v>120</v>
      </c>
      <c r="AK126">
        <v>2</v>
      </c>
    </row>
    <row r="127" spans="1:37" x14ac:dyDescent="0.25">
      <c r="A127" s="4" t="s">
        <v>400</v>
      </c>
      <c r="B127" t="s">
        <v>56</v>
      </c>
      <c r="C127">
        <v>1</v>
      </c>
      <c r="E127">
        <v>1</v>
      </c>
      <c r="F127" t="s">
        <v>123</v>
      </c>
      <c r="G127" t="s">
        <v>69</v>
      </c>
      <c r="J127" t="s">
        <v>43</v>
      </c>
      <c r="K127">
        <v>3</v>
      </c>
      <c r="M127">
        <v>1</v>
      </c>
      <c r="N127" t="s">
        <v>138</v>
      </c>
      <c r="O127" t="s">
        <v>74</v>
      </c>
      <c r="P127" t="s">
        <v>75</v>
      </c>
      <c r="R127" t="s">
        <v>48</v>
      </c>
      <c r="S127">
        <v>1</v>
      </c>
      <c r="U127">
        <v>2</v>
      </c>
      <c r="V127" t="s">
        <v>129</v>
      </c>
      <c r="W127" t="s">
        <v>84</v>
      </c>
      <c r="Z127" t="s">
        <v>33</v>
      </c>
      <c r="AA127">
        <v>1</v>
      </c>
      <c r="AC127">
        <v>2</v>
      </c>
      <c r="AD127" t="s">
        <v>46</v>
      </c>
      <c r="AH127">
        <v>8</v>
      </c>
      <c r="AI127">
        <v>39</v>
      </c>
      <c r="AJ127">
        <v>120</v>
      </c>
      <c r="AK127">
        <v>2</v>
      </c>
    </row>
    <row r="128" spans="1:37" x14ac:dyDescent="0.25">
      <c r="A128" s="4" t="s">
        <v>401</v>
      </c>
      <c r="B128" t="s">
        <v>56</v>
      </c>
      <c r="C128">
        <v>1</v>
      </c>
      <c r="E128">
        <v>1</v>
      </c>
      <c r="F128" t="s">
        <v>123</v>
      </c>
      <c r="J128" t="s">
        <v>43</v>
      </c>
      <c r="K128">
        <v>2</v>
      </c>
      <c r="M128">
        <v>1</v>
      </c>
      <c r="N128" t="s">
        <v>138</v>
      </c>
      <c r="O128" t="s">
        <v>99</v>
      </c>
      <c r="R128" t="s">
        <v>48</v>
      </c>
      <c r="S128">
        <v>3</v>
      </c>
      <c r="U128">
        <v>1</v>
      </c>
      <c r="V128" t="s">
        <v>129</v>
      </c>
      <c r="Z128" t="s">
        <v>45</v>
      </c>
      <c r="AA128">
        <v>2</v>
      </c>
      <c r="AC128">
        <v>1</v>
      </c>
      <c r="AD128" t="s">
        <v>86</v>
      </c>
      <c r="AH128">
        <v>5</v>
      </c>
      <c r="AI128">
        <v>33</v>
      </c>
      <c r="AJ128">
        <v>120</v>
      </c>
      <c r="AK128">
        <v>2</v>
      </c>
    </row>
    <row r="129" spans="1:37" x14ac:dyDescent="0.25">
      <c r="A129" s="4" t="s">
        <v>402</v>
      </c>
      <c r="B129" t="s">
        <v>56</v>
      </c>
      <c r="C129">
        <v>1</v>
      </c>
      <c r="E129">
        <v>2</v>
      </c>
      <c r="F129" t="s">
        <v>57</v>
      </c>
      <c r="G129" t="s">
        <v>125</v>
      </c>
      <c r="J129" t="s">
        <v>43</v>
      </c>
      <c r="K129">
        <v>2</v>
      </c>
      <c r="M129">
        <v>3</v>
      </c>
      <c r="N129" t="s">
        <v>73</v>
      </c>
      <c r="O129" t="s">
        <v>139</v>
      </c>
      <c r="P129" t="s">
        <v>75</v>
      </c>
      <c r="R129" t="s">
        <v>48</v>
      </c>
      <c r="S129">
        <v>3</v>
      </c>
      <c r="U129">
        <v>1</v>
      </c>
      <c r="V129" t="s">
        <v>89</v>
      </c>
      <c r="Z129" t="s">
        <v>63</v>
      </c>
      <c r="AA129">
        <v>2</v>
      </c>
      <c r="AC129">
        <v>1</v>
      </c>
      <c r="AD129" t="s">
        <v>103</v>
      </c>
      <c r="AE129" t="s">
        <v>95</v>
      </c>
      <c r="AH129">
        <v>11</v>
      </c>
      <c r="AI129">
        <v>54</v>
      </c>
      <c r="AJ129">
        <v>120</v>
      </c>
      <c r="AK129">
        <v>2</v>
      </c>
    </row>
    <row r="130" spans="1:37" x14ac:dyDescent="0.25">
      <c r="A130" s="4" t="s">
        <v>403</v>
      </c>
      <c r="B130" t="s">
        <v>56</v>
      </c>
      <c r="C130">
        <v>1</v>
      </c>
      <c r="E130">
        <v>1</v>
      </c>
      <c r="F130" t="s">
        <v>123</v>
      </c>
      <c r="G130" t="s">
        <v>69</v>
      </c>
      <c r="H130" t="s">
        <v>87</v>
      </c>
      <c r="J130" t="s">
        <v>43</v>
      </c>
      <c r="K130">
        <v>1</v>
      </c>
      <c r="M130">
        <v>2</v>
      </c>
      <c r="N130" t="s">
        <v>73</v>
      </c>
      <c r="O130" t="s">
        <v>99</v>
      </c>
      <c r="P130" t="s">
        <v>140</v>
      </c>
      <c r="Q130" t="s">
        <v>101</v>
      </c>
      <c r="R130" t="s">
        <v>48</v>
      </c>
      <c r="S130">
        <v>3</v>
      </c>
      <c r="U130">
        <v>1</v>
      </c>
      <c r="V130" t="s">
        <v>89</v>
      </c>
      <c r="Z130" t="s">
        <v>38</v>
      </c>
      <c r="AA130">
        <v>2</v>
      </c>
      <c r="AB130">
        <v>1</v>
      </c>
      <c r="AC130">
        <v>3</v>
      </c>
      <c r="AD130" t="s">
        <v>39</v>
      </c>
      <c r="AH130">
        <v>11</v>
      </c>
      <c r="AI130">
        <v>32</v>
      </c>
      <c r="AJ130">
        <v>120</v>
      </c>
      <c r="AK130">
        <v>2</v>
      </c>
    </row>
    <row r="131" spans="1:37" x14ac:dyDescent="0.25">
      <c r="A131" s="4" t="s">
        <v>404</v>
      </c>
      <c r="B131" t="s">
        <v>56</v>
      </c>
      <c r="C131">
        <v>1</v>
      </c>
      <c r="E131">
        <v>1</v>
      </c>
      <c r="F131" t="s">
        <v>123</v>
      </c>
      <c r="G131" t="s">
        <v>69</v>
      </c>
      <c r="J131" t="s">
        <v>43</v>
      </c>
      <c r="K131">
        <v>3</v>
      </c>
      <c r="M131">
        <v>2</v>
      </c>
      <c r="N131" t="s">
        <v>138</v>
      </c>
      <c r="O131" t="s">
        <v>74</v>
      </c>
      <c r="R131" t="s">
        <v>33</v>
      </c>
      <c r="S131">
        <v>3</v>
      </c>
      <c r="U131">
        <v>2</v>
      </c>
      <c r="V131" t="s">
        <v>46</v>
      </c>
      <c r="Z131" t="s">
        <v>45</v>
      </c>
      <c r="AA131">
        <v>2</v>
      </c>
      <c r="AC131">
        <v>1</v>
      </c>
      <c r="AD131" t="s">
        <v>86</v>
      </c>
      <c r="AH131">
        <v>9</v>
      </c>
      <c r="AI131">
        <v>25</v>
      </c>
      <c r="AJ131">
        <v>120</v>
      </c>
      <c r="AK131">
        <v>2</v>
      </c>
    </row>
    <row r="132" spans="1:37" x14ac:dyDescent="0.25">
      <c r="A132" s="4" t="s">
        <v>405</v>
      </c>
      <c r="B132" t="s">
        <v>56</v>
      </c>
      <c r="C132">
        <v>2</v>
      </c>
      <c r="E132">
        <v>1</v>
      </c>
      <c r="F132" t="s">
        <v>123</v>
      </c>
      <c r="G132" t="s">
        <v>69</v>
      </c>
      <c r="H132" t="s">
        <v>87</v>
      </c>
      <c r="J132" t="s">
        <v>43</v>
      </c>
      <c r="K132">
        <v>2</v>
      </c>
      <c r="M132">
        <v>1</v>
      </c>
      <c r="N132" t="s">
        <v>138</v>
      </c>
      <c r="O132" t="s">
        <v>139</v>
      </c>
      <c r="P132" t="s">
        <v>140</v>
      </c>
      <c r="Q132" t="s">
        <v>142</v>
      </c>
      <c r="R132" t="s">
        <v>33</v>
      </c>
      <c r="S132">
        <v>2</v>
      </c>
      <c r="U132">
        <v>1</v>
      </c>
      <c r="V132" t="s">
        <v>46</v>
      </c>
      <c r="Z132" t="s">
        <v>63</v>
      </c>
      <c r="AA132">
        <v>3</v>
      </c>
      <c r="AC132">
        <v>2</v>
      </c>
      <c r="AD132" t="s">
        <v>103</v>
      </c>
      <c r="AE132" t="s">
        <v>149</v>
      </c>
      <c r="AF132" t="s">
        <v>104</v>
      </c>
      <c r="AH132">
        <v>13</v>
      </c>
      <c r="AI132">
        <v>50</v>
      </c>
      <c r="AJ132">
        <v>120</v>
      </c>
      <c r="AK132">
        <v>2</v>
      </c>
    </row>
    <row r="133" spans="1:37" x14ac:dyDescent="0.25">
      <c r="A133" s="4" t="s">
        <v>406</v>
      </c>
      <c r="B133" t="s">
        <v>56</v>
      </c>
      <c r="C133">
        <v>1</v>
      </c>
      <c r="E133">
        <v>1</v>
      </c>
      <c r="F133" t="s">
        <v>123</v>
      </c>
      <c r="G133" t="s">
        <v>69</v>
      </c>
      <c r="J133" t="s">
        <v>43</v>
      </c>
      <c r="K133">
        <v>1</v>
      </c>
      <c r="M133">
        <v>2</v>
      </c>
      <c r="N133" t="s">
        <v>44</v>
      </c>
      <c r="O133" t="s">
        <v>99</v>
      </c>
      <c r="R133" t="s">
        <v>33</v>
      </c>
      <c r="S133">
        <v>3</v>
      </c>
      <c r="U133">
        <v>1</v>
      </c>
      <c r="V133" t="s">
        <v>46</v>
      </c>
      <c r="Z133" t="s">
        <v>38</v>
      </c>
      <c r="AA133">
        <v>1</v>
      </c>
      <c r="AB133">
        <v>1</v>
      </c>
      <c r="AC133">
        <v>1</v>
      </c>
      <c r="AD133" t="s">
        <v>39</v>
      </c>
      <c r="AE133" t="s">
        <v>40</v>
      </c>
      <c r="AH133">
        <v>6</v>
      </c>
      <c r="AI133">
        <v>22</v>
      </c>
      <c r="AJ133">
        <v>120</v>
      </c>
      <c r="AK133">
        <v>2</v>
      </c>
    </row>
    <row r="134" spans="1:37" x14ac:dyDescent="0.25">
      <c r="A134" s="4" t="s">
        <v>407</v>
      </c>
      <c r="B134" t="s">
        <v>45</v>
      </c>
      <c r="C134">
        <v>3</v>
      </c>
      <c r="E134">
        <v>1</v>
      </c>
      <c r="F134" t="s">
        <v>86</v>
      </c>
      <c r="G134" t="s">
        <v>92</v>
      </c>
      <c r="H134" t="s">
        <v>102</v>
      </c>
      <c r="J134" t="s">
        <v>63</v>
      </c>
      <c r="K134">
        <v>2</v>
      </c>
      <c r="M134">
        <v>3</v>
      </c>
      <c r="N134" t="s">
        <v>103</v>
      </c>
      <c r="R134" t="s">
        <v>56</v>
      </c>
      <c r="S134">
        <v>2</v>
      </c>
      <c r="U134">
        <v>3</v>
      </c>
      <c r="V134" t="s">
        <v>123</v>
      </c>
      <c r="W134" t="s">
        <v>69</v>
      </c>
      <c r="X134" t="s">
        <v>87</v>
      </c>
      <c r="Z134" t="s">
        <v>43</v>
      </c>
      <c r="AA134">
        <v>1</v>
      </c>
      <c r="AC134">
        <v>1</v>
      </c>
      <c r="AD134" t="s">
        <v>138</v>
      </c>
      <c r="AH134">
        <v>12</v>
      </c>
      <c r="AI134">
        <v>44</v>
      </c>
      <c r="AJ134">
        <v>120</v>
      </c>
      <c r="AK134">
        <v>2</v>
      </c>
    </row>
    <row r="135" spans="1:37" x14ac:dyDescent="0.25">
      <c r="A135" s="4" t="s">
        <v>408</v>
      </c>
      <c r="B135" t="s">
        <v>45</v>
      </c>
      <c r="C135">
        <v>2</v>
      </c>
      <c r="E135">
        <v>2</v>
      </c>
      <c r="F135" t="s">
        <v>86</v>
      </c>
      <c r="J135" t="s">
        <v>38</v>
      </c>
      <c r="K135">
        <v>2</v>
      </c>
      <c r="L135">
        <v>1</v>
      </c>
      <c r="M135">
        <v>1</v>
      </c>
      <c r="N135" t="s">
        <v>39</v>
      </c>
      <c r="O135" t="s">
        <v>70</v>
      </c>
      <c r="R135" t="s">
        <v>56</v>
      </c>
      <c r="S135">
        <v>1</v>
      </c>
      <c r="U135">
        <v>1</v>
      </c>
      <c r="V135" t="s">
        <v>123</v>
      </c>
      <c r="W135" t="s">
        <v>69</v>
      </c>
      <c r="Z135" t="s">
        <v>43</v>
      </c>
      <c r="AA135">
        <v>2</v>
      </c>
      <c r="AC135">
        <v>1</v>
      </c>
      <c r="AD135" t="s">
        <v>138</v>
      </c>
      <c r="AE135" t="s">
        <v>74</v>
      </c>
      <c r="AH135">
        <v>7</v>
      </c>
      <c r="AI135">
        <v>33</v>
      </c>
      <c r="AJ135">
        <v>120</v>
      </c>
      <c r="AK135">
        <v>2</v>
      </c>
    </row>
    <row r="136" spans="1:37" x14ac:dyDescent="0.25">
      <c r="A136" s="4" t="s">
        <v>409</v>
      </c>
      <c r="B136" t="s">
        <v>56</v>
      </c>
      <c r="C136">
        <v>2</v>
      </c>
      <c r="E136">
        <v>1</v>
      </c>
      <c r="F136" t="s">
        <v>57</v>
      </c>
      <c r="G136" t="s">
        <v>125</v>
      </c>
      <c r="H136" t="s">
        <v>126</v>
      </c>
      <c r="J136" t="s">
        <v>43</v>
      </c>
      <c r="K136">
        <v>3</v>
      </c>
      <c r="M136">
        <v>1</v>
      </c>
      <c r="N136" t="s">
        <v>73</v>
      </c>
      <c r="O136" t="s">
        <v>99</v>
      </c>
      <c r="P136" t="s">
        <v>75</v>
      </c>
      <c r="R136" t="s">
        <v>63</v>
      </c>
      <c r="S136">
        <v>3</v>
      </c>
      <c r="U136">
        <v>3</v>
      </c>
      <c r="V136" t="s">
        <v>103</v>
      </c>
      <c r="W136" t="s">
        <v>149</v>
      </c>
      <c r="Z136" t="s">
        <v>38</v>
      </c>
      <c r="AA136">
        <v>2</v>
      </c>
      <c r="AB136">
        <v>1</v>
      </c>
      <c r="AC136">
        <v>3</v>
      </c>
      <c r="AD136" t="s">
        <v>39</v>
      </c>
      <c r="AH136">
        <v>15</v>
      </c>
      <c r="AI136">
        <v>36</v>
      </c>
      <c r="AJ136">
        <v>120</v>
      </c>
      <c r="AK136">
        <v>2</v>
      </c>
    </row>
    <row r="137" spans="1:37" x14ac:dyDescent="0.25">
      <c r="A137" s="4" t="s">
        <v>410</v>
      </c>
      <c r="B137" t="s">
        <v>56</v>
      </c>
      <c r="C137">
        <v>1</v>
      </c>
      <c r="E137">
        <v>2</v>
      </c>
      <c r="F137" t="s">
        <v>123</v>
      </c>
      <c r="G137" t="s">
        <v>69</v>
      </c>
      <c r="H137" t="s">
        <v>126</v>
      </c>
      <c r="J137" t="s">
        <v>45</v>
      </c>
      <c r="K137">
        <v>2</v>
      </c>
      <c r="M137">
        <v>1</v>
      </c>
      <c r="N137" t="s">
        <v>47</v>
      </c>
      <c r="R137" t="s">
        <v>48</v>
      </c>
      <c r="S137">
        <v>2</v>
      </c>
      <c r="U137">
        <v>1</v>
      </c>
      <c r="V137" t="s">
        <v>89</v>
      </c>
      <c r="Z137" t="s">
        <v>33</v>
      </c>
      <c r="AA137">
        <v>1</v>
      </c>
      <c r="AC137">
        <v>3</v>
      </c>
      <c r="AD137" t="s">
        <v>46</v>
      </c>
      <c r="AH137">
        <v>7</v>
      </c>
      <c r="AI137">
        <v>31</v>
      </c>
      <c r="AJ137">
        <v>120</v>
      </c>
      <c r="AK137">
        <v>2</v>
      </c>
    </row>
    <row r="138" spans="1:37" x14ac:dyDescent="0.25">
      <c r="A138" s="4" t="s">
        <v>411</v>
      </c>
      <c r="B138" t="s">
        <v>56</v>
      </c>
      <c r="C138">
        <v>1</v>
      </c>
      <c r="E138">
        <v>1</v>
      </c>
      <c r="F138" t="s">
        <v>123</v>
      </c>
      <c r="J138" t="s">
        <v>45</v>
      </c>
      <c r="K138">
        <v>3</v>
      </c>
      <c r="M138">
        <v>1</v>
      </c>
      <c r="N138" t="s">
        <v>86</v>
      </c>
      <c r="R138" t="s">
        <v>48</v>
      </c>
      <c r="S138">
        <v>1</v>
      </c>
      <c r="U138">
        <v>2</v>
      </c>
      <c r="V138" t="s">
        <v>49</v>
      </c>
      <c r="W138" t="s">
        <v>84</v>
      </c>
      <c r="Z138" t="s">
        <v>43</v>
      </c>
      <c r="AA138">
        <v>2</v>
      </c>
      <c r="AC138">
        <v>1</v>
      </c>
      <c r="AD138" t="s">
        <v>138</v>
      </c>
      <c r="AE138" t="s">
        <v>74</v>
      </c>
      <c r="AH138">
        <v>6</v>
      </c>
      <c r="AI138">
        <v>29</v>
      </c>
      <c r="AJ138">
        <v>120</v>
      </c>
      <c r="AK138">
        <v>2</v>
      </c>
    </row>
    <row r="139" spans="1:37" x14ac:dyDescent="0.25">
      <c r="A139" s="4" t="s">
        <v>412</v>
      </c>
      <c r="B139" t="s">
        <v>56</v>
      </c>
      <c r="C139">
        <v>1</v>
      </c>
      <c r="E139">
        <v>1</v>
      </c>
      <c r="F139" t="s">
        <v>123</v>
      </c>
      <c r="J139" t="s">
        <v>45</v>
      </c>
      <c r="K139">
        <v>3</v>
      </c>
      <c r="M139">
        <v>1</v>
      </c>
      <c r="N139" t="s">
        <v>86</v>
      </c>
      <c r="R139" t="s">
        <v>48</v>
      </c>
      <c r="S139">
        <v>1</v>
      </c>
      <c r="U139">
        <v>1</v>
      </c>
      <c r="V139" t="s">
        <v>49</v>
      </c>
      <c r="W139" t="s">
        <v>50</v>
      </c>
      <c r="X139" t="s">
        <v>130</v>
      </c>
      <c r="Z139" t="s">
        <v>63</v>
      </c>
      <c r="AA139">
        <v>2</v>
      </c>
      <c r="AC139">
        <v>1</v>
      </c>
      <c r="AD139" t="s">
        <v>72</v>
      </c>
      <c r="AH139">
        <v>5</v>
      </c>
      <c r="AI139">
        <v>20</v>
      </c>
      <c r="AJ139">
        <v>120</v>
      </c>
      <c r="AK139">
        <v>2</v>
      </c>
    </row>
    <row r="140" spans="1:37" x14ac:dyDescent="0.25">
      <c r="A140" s="4" t="s">
        <v>413</v>
      </c>
      <c r="B140" t="s">
        <v>56</v>
      </c>
      <c r="C140">
        <v>1</v>
      </c>
      <c r="E140">
        <v>1</v>
      </c>
      <c r="F140" t="s">
        <v>68</v>
      </c>
      <c r="G140" t="s">
        <v>69</v>
      </c>
      <c r="J140" t="s">
        <v>45</v>
      </c>
      <c r="K140">
        <v>3</v>
      </c>
      <c r="M140">
        <v>2</v>
      </c>
      <c r="N140" t="s">
        <v>86</v>
      </c>
      <c r="R140" t="s">
        <v>48</v>
      </c>
      <c r="S140">
        <v>1</v>
      </c>
      <c r="U140">
        <v>2</v>
      </c>
      <c r="V140" t="s">
        <v>89</v>
      </c>
      <c r="W140" t="s">
        <v>84</v>
      </c>
      <c r="X140" t="s">
        <v>51</v>
      </c>
      <c r="Z140" t="s">
        <v>38</v>
      </c>
      <c r="AA140">
        <v>2</v>
      </c>
      <c r="AB140">
        <v>1</v>
      </c>
      <c r="AC140">
        <v>2</v>
      </c>
      <c r="AD140" t="s">
        <v>39</v>
      </c>
      <c r="AE140" t="s">
        <v>40</v>
      </c>
      <c r="AH140">
        <v>10</v>
      </c>
      <c r="AI140">
        <v>29</v>
      </c>
      <c r="AJ140">
        <v>120</v>
      </c>
      <c r="AK140">
        <v>2</v>
      </c>
    </row>
    <row r="141" spans="1:37" x14ac:dyDescent="0.25">
      <c r="A141" s="4" t="s">
        <v>414</v>
      </c>
      <c r="B141" t="s">
        <v>56</v>
      </c>
      <c r="C141">
        <v>1</v>
      </c>
      <c r="E141">
        <v>2</v>
      </c>
      <c r="F141" t="s">
        <v>123</v>
      </c>
      <c r="G141" t="s">
        <v>69</v>
      </c>
      <c r="J141" t="s">
        <v>45</v>
      </c>
      <c r="K141">
        <v>3</v>
      </c>
      <c r="M141">
        <v>1</v>
      </c>
      <c r="N141" t="s">
        <v>143</v>
      </c>
      <c r="R141" t="s">
        <v>33</v>
      </c>
      <c r="S141">
        <v>2</v>
      </c>
      <c r="U141">
        <v>1</v>
      </c>
      <c r="V141" t="s">
        <v>46</v>
      </c>
      <c r="W141" t="s">
        <v>35</v>
      </c>
      <c r="Z141" t="s">
        <v>43</v>
      </c>
      <c r="AA141">
        <v>1</v>
      </c>
      <c r="AC141">
        <v>3</v>
      </c>
      <c r="AD141" t="s">
        <v>138</v>
      </c>
      <c r="AE141" t="s">
        <v>74</v>
      </c>
      <c r="AH141">
        <v>9</v>
      </c>
      <c r="AI141">
        <v>30</v>
      </c>
      <c r="AJ141">
        <v>120</v>
      </c>
      <c r="AK141">
        <v>2</v>
      </c>
    </row>
    <row r="142" spans="1:37" x14ac:dyDescent="0.25">
      <c r="A142" s="4" t="s">
        <v>415</v>
      </c>
      <c r="B142" t="s">
        <v>33</v>
      </c>
      <c r="C142">
        <v>1</v>
      </c>
      <c r="E142">
        <v>3</v>
      </c>
      <c r="F142" t="s">
        <v>46</v>
      </c>
      <c r="G142" t="s">
        <v>35</v>
      </c>
      <c r="J142" t="s">
        <v>63</v>
      </c>
      <c r="K142">
        <v>1</v>
      </c>
      <c r="M142">
        <v>1</v>
      </c>
      <c r="N142" t="s">
        <v>72</v>
      </c>
      <c r="R142" t="s">
        <v>56</v>
      </c>
      <c r="S142">
        <v>1</v>
      </c>
      <c r="U142">
        <v>1</v>
      </c>
      <c r="V142" t="s">
        <v>123</v>
      </c>
      <c r="W142" t="s">
        <v>69</v>
      </c>
      <c r="Z142" t="s">
        <v>45</v>
      </c>
      <c r="AA142">
        <v>1</v>
      </c>
      <c r="AC142">
        <v>1</v>
      </c>
      <c r="AD142" t="s">
        <v>143</v>
      </c>
      <c r="AH142">
        <v>4</v>
      </c>
      <c r="AI142">
        <v>43</v>
      </c>
      <c r="AJ142">
        <v>120</v>
      </c>
      <c r="AK142">
        <v>2</v>
      </c>
    </row>
    <row r="143" spans="1:37" x14ac:dyDescent="0.25">
      <c r="A143" s="4" t="s">
        <v>416</v>
      </c>
      <c r="B143" t="s">
        <v>33</v>
      </c>
      <c r="C143">
        <v>1</v>
      </c>
      <c r="E143">
        <v>1</v>
      </c>
      <c r="F143" t="s">
        <v>46</v>
      </c>
      <c r="J143" t="s">
        <v>38</v>
      </c>
      <c r="K143">
        <v>3</v>
      </c>
      <c r="L143">
        <v>1</v>
      </c>
      <c r="M143">
        <v>2</v>
      </c>
      <c r="N143" t="s">
        <v>39</v>
      </c>
      <c r="O143" t="s">
        <v>96</v>
      </c>
      <c r="P143" t="s">
        <v>157</v>
      </c>
      <c r="Q143" t="s">
        <v>42</v>
      </c>
      <c r="R143" t="s">
        <v>56</v>
      </c>
      <c r="S143">
        <v>2</v>
      </c>
      <c r="U143">
        <v>1</v>
      </c>
      <c r="V143" t="s">
        <v>123</v>
      </c>
      <c r="W143" t="s">
        <v>69</v>
      </c>
      <c r="Z143" t="s">
        <v>45</v>
      </c>
      <c r="AA143">
        <v>2</v>
      </c>
      <c r="AC143">
        <v>1</v>
      </c>
      <c r="AD143" t="s">
        <v>143</v>
      </c>
      <c r="AH143">
        <v>9</v>
      </c>
      <c r="AI143">
        <v>33</v>
      </c>
      <c r="AJ143">
        <v>120</v>
      </c>
      <c r="AK143">
        <v>2</v>
      </c>
    </row>
    <row r="144" spans="1:37" x14ac:dyDescent="0.25">
      <c r="A144" s="4" t="s">
        <v>417</v>
      </c>
      <c r="B144" t="s">
        <v>56</v>
      </c>
      <c r="C144">
        <v>1</v>
      </c>
      <c r="E144">
        <v>2</v>
      </c>
      <c r="F144" t="s">
        <v>123</v>
      </c>
      <c r="G144" t="s">
        <v>69</v>
      </c>
      <c r="J144" t="s">
        <v>45</v>
      </c>
      <c r="K144">
        <v>3</v>
      </c>
      <c r="M144">
        <v>1</v>
      </c>
      <c r="N144" t="s">
        <v>86</v>
      </c>
      <c r="R144" t="s">
        <v>43</v>
      </c>
      <c r="S144">
        <v>2</v>
      </c>
      <c r="U144">
        <v>1</v>
      </c>
      <c r="V144" t="s">
        <v>73</v>
      </c>
      <c r="W144" t="s">
        <v>99</v>
      </c>
      <c r="Z144" t="s">
        <v>63</v>
      </c>
      <c r="AA144">
        <v>2</v>
      </c>
      <c r="AC144">
        <v>2</v>
      </c>
      <c r="AD144" t="s">
        <v>103</v>
      </c>
      <c r="AE144" t="s">
        <v>149</v>
      </c>
      <c r="AH144">
        <v>9</v>
      </c>
      <c r="AI144">
        <v>31</v>
      </c>
      <c r="AJ144">
        <v>120</v>
      </c>
      <c r="AK144">
        <v>2</v>
      </c>
    </row>
    <row r="145" spans="1:37" x14ac:dyDescent="0.25">
      <c r="A145" s="4" t="s">
        <v>418</v>
      </c>
      <c r="B145" t="s">
        <v>56</v>
      </c>
      <c r="C145">
        <v>1</v>
      </c>
      <c r="E145">
        <v>1</v>
      </c>
      <c r="F145" t="s">
        <v>123</v>
      </c>
      <c r="J145" t="s">
        <v>45</v>
      </c>
      <c r="K145">
        <v>2</v>
      </c>
      <c r="M145">
        <v>1</v>
      </c>
      <c r="N145" t="s">
        <v>143</v>
      </c>
      <c r="R145" t="s">
        <v>43</v>
      </c>
      <c r="S145">
        <v>2</v>
      </c>
      <c r="U145">
        <v>1</v>
      </c>
      <c r="V145" t="s">
        <v>138</v>
      </c>
      <c r="Z145" t="s">
        <v>38</v>
      </c>
      <c r="AA145">
        <v>2</v>
      </c>
      <c r="AB145">
        <v>1</v>
      </c>
      <c r="AC145">
        <v>1</v>
      </c>
      <c r="AD145" t="s">
        <v>39</v>
      </c>
      <c r="AH145">
        <v>3</v>
      </c>
      <c r="AI145">
        <v>17</v>
      </c>
      <c r="AJ145">
        <v>120</v>
      </c>
      <c r="AK145">
        <v>2</v>
      </c>
    </row>
    <row r="146" spans="1:37" x14ac:dyDescent="0.25">
      <c r="A146" s="4" t="s">
        <v>419</v>
      </c>
      <c r="B146" t="s">
        <v>63</v>
      </c>
      <c r="C146">
        <v>1</v>
      </c>
      <c r="E146">
        <v>1</v>
      </c>
      <c r="F146" t="s">
        <v>72</v>
      </c>
      <c r="J146" t="s">
        <v>38</v>
      </c>
      <c r="K146">
        <v>2</v>
      </c>
      <c r="L146">
        <v>1</v>
      </c>
      <c r="M146">
        <v>3</v>
      </c>
      <c r="N146" t="s">
        <v>39</v>
      </c>
      <c r="O146" t="s">
        <v>96</v>
      </c>
      <c r="P146" t="s">
        <v>157</v>
      </c>
      <c r="R146" t="s">
        <v>56</v>
      </c>
      <c r="S146">
        <v>3</v>
      </c>
      <c r="U146">
        <v>1</v>
      </c>
      <c r="V146" t="s">
        <v>68</v>
      </c>
      <c r="W146" t="s">
        <v>125</v>
      </c>
      <c r="Z146" t="s">
        <v>45</v>
      </c>
      <c r="AA146">
        <v>3</v>
      </c>
      <c r="AC146">
        <v>1</v>
      </c>
      <c r="AD146" t="s">
        <v>86</v>
      </c>
      <c r="AH146">
        <v>10</v>
      </c>
      <c r="AI146">
        <v>33</v>
      </c>
      <c r="AJ146">
        <v>120</v>
      </c>
      <c r="AK146">
        <v>2</v>
      </c>
    </row>
    <row r="147" spans="1:37" x14ac:dyDescent="0.25">
      <c r="A147" s="4" t="s">
        <v>420</v>
      </c>
      <c r="B147" t="s">
        <v>48</v>
      </c>
      <c r="C147">
        <v>1</v>
      </c>
      <c r="E147">
        <v>1</v>
      </c>
      <c r="F147" t="s">
        <v>49</v>
      </c>
      <c r="J147" t="s">
        <v>33</v>
      </c>
      <c r="K147">
        <v>3</v>
      </c>
      <c r="M147">
        <v>2</v>
      </c>
      <c r="N147" t="s">
        <v>46</v>
      </c>
      <c r="O147" t="s">
        <v>35</v>
      </c>
      <c r="R147" t="s">
        <v>56</v>
      </c>
      <c r="S147">
        <v>1</v>
      </c>
      <c r="U147">
        <v>2</v>
      </c>
      <c r="V147" t="s">
        <v>123</v>
      </c>
      <c r="W147" t="s">
        <v>69</v>
      </c>
      <c r="Z147" t="s">
        <v>63</v>
      </c>
      <c r="AA147">
        <v>1</v>
      </c>
      <c r="AC147">
        <v>1</v>
      </c>
      <c r="AD147" t="s">
        <v>103</v>
      </c>
      <c r="AH147">
        <v>6</v>
      </c>
      <c r="AI147">
        <v>35</v>
      </c>
      <c r="AJ147">
        <v>120</v>
      </c>
      <c r="AK147">
        <v>2</v>
      </c>
    </row>
    <row r="148" spans="1:37" x14ac:dyDescent="0.25">
      <c r="A148" s="4" t="s">
        <v>421</v>
      </c>
      <c r="B148" t="s">
        <v>56</v>
      </c>
      <c r="C148">
        <v>1</v>
      </c>
      <c r="E148">
        <v>1</v>
      </c>
      <c r="F148" t="s">
        <v>123</v>
      </c>
      <c r="G148" t="s">
        <v>69</v>
      </c>
      <c r="H148" t="s">
        <v>87</v>
      </c>
      <c r="J148" t="s">
        <v>63</v>
      </c>
      <c r="K148">
        <v>1</v>
      </c>
      <c r="M148">
        <v>1</v>
      </c>
      <c r="N148" t="s">
        <v>103</v>
      </c>
      <c r="R148" t="s">
        <v>48</v>
      </c>
      <c r="S148">
        <v>3</v>
      </c>
      <c r="U148">
        <v>1</v>
      </c>
      <c r="V148" t="s">
        <v>49</v>
      </c>
      <c r="Z148" t="s">
        <v>43</v>
      </c>
      <c r="AA148">
        <v>1</v>
      </c>
      <c r="AC148">
        <v>1</v>
      </c>
      <c r="AD148" t="s">
        <v>73</v>
      </c>
      <c r="AE148" t="s">
        <v>99</v>
      </c>
      <c r="AF148" t="s">
        <v>75</v>
      </c>
      <c r="AG148" t="s">
        <v>101</v>
      </c>
      <c r="AH148">
        <v>7</v>
      </c>
      <c r="AI148">
        <v>29</v>
      </c>
      <c r="AJ148">
        <v>120</v>
      </c>
      <c r="AK148">
        <v>2</v>
      </c>
    </row>
    <row r="149" spans="1:37" x14ac:dyDescent="0.25">
      <c r="A149" s="4" t="s">
        <v>422</v>
      </c>
      <c r="B149" t="s">
        <v>56</v>
      </c>
      <c r="C149">
        <v>2</v>
      </c>
      <c r="E149">
        <v>3</v>
      </c>
      <c r="F149" t="s">
        <v>123</v>
      </c>
      <c r="G149" t="s">
        <v>69</v>
      </c>
      <c r="H149" t="s">
        <v>87</v>
      </c>
      <c r="J149" t="s">
        <v>63</v>
      </c>
      <c r="K149">
        <v>3</v>
      </c>
      <c r="M149">
        <v>3</v>
      </c>
      <c r="N149" t="s">
        <v>103</v>
      </c>
      <c r="O149" t="s">
        <v>149</v>
      </c>
      <c r="P149" t="s">
        <v>104</v>
      </c>
      <c r="Q149" t="s">
        <v>153</v>
      </c>
      <c r="R149" t="s">
        <v>48</v>
      </c>
      <c r="S149">
        <v>1</v>
      </c>
      <c r="U149">
        <v>1</v>
      </c>
      <c r="V149" t="s">
        <v>49</v>
      </c>
      <c r="Z149" t="s">
        <v>45</v>
      </c>
      <c r="AA149">
        <v>3</v>
      </c>
      <c r="AC149">
        <v>3</v>
      </c>
      <c r="AD149" t="s">
        <v>86</v>
      </c>
      <c r="AE149" t="s">
        <v>144</v>
      </c>
      <c r="AF149" t="s">
        <v>102</v>
      </c>
      <c r="AG149" t="s">
        <v>147</v>
      </c>
      <c r="AH149">
        <v>19</v>
      </c>
      <c r="AI149">
        <v>104</v>
      </c>
      <c r="AJ149">
        <v>120</v>
      </c>
      <c r="AK149">
        <v>2</v>
      </c>
    </row>
    <row r="150" spans="1:37" x14ac:dyDescent="0.25">
      <c r="A150" s="4" t="s">
        <v>423</v>
      </c>
      <c r="B150" t="s">
        <v>56</v>
      </c>
      <c r="C150">
        <v>2</v>
      </c>
      <c r="E150">
        <v>2</v>
      </c>
      <c r="F150" t="s">
        <v>123</v>
      </c>
      <c r="G150" t="s">
        <v>69</v>
      </c>
      <c r="H150" t="s">
        <v>87</v>
      </c>
      <c r="J150" t="s">
        <v>63</v>
      </c>
      <c r="K150">
        <v>2</v>
      </c>
      <c r="M150">
        <v>1</v>
      </c>
      <c r="N150" t="s">
        <v>72</v>
      </c>
      <c r="R150" t="s">
        <v>48</v>
      </c>
      <c r="S150">
        <v>1</v>
      </c>
      <c r="U150">
        <v>1</v>
      </c>
      <c r="V150" t="s">
        <v>49</v>
      </c>
      <c r="W150" t="s">
        <v>84</v>
      </c>
      <c r="Z150" t="s">
        <v>38</v>
      </c>
      <c r="AA150">
        <v>2</v>
      </c>
      <c r="AB150">
        <v>1</v>
      </c>
      <c r="AC150">
        <v>3</v>
      </c>
      <c r="AD150" t="s">
        <v>39</v>
      </c>
      <c r="AE150" t="s">
        <v>40</v>
      </c>
      <c r="AH150">
        <v>10</v>
      </c>
      <c r="AI150">
        <v>43</v>
      </c>
      <c r="AJ150">
        <v>120</v>
      </c>
      <c r="AK150">
        <v>2</v>
      </c>
    </row>
    <row r="151" spans="1:37" x14ac:dyDescent="0.25">
      <c r="A151" s="4" t="s">
        <v>424</v>
      </c>
      <c r="B151" t="s">
        <v>56</v>
      </c>
      <c r="C151">
        <v>1</v>
      </c>
      <c r="E151">
        <v>1</v>
      </c>
      <c r="F151" t="s">
        <v>123</v>
      </c>
      <c r="G151" t="s">
        <v>69</v>
      </c>
      <c r="J151" t="s">
        <v>63</v>
      </c>
      <c r="K151">
        <v>1</v>
      </c>
      <c r="M151">
        <v>1</v>
      </c>
      <c r="N151" t="s">
        <v>103</v>
      </c>
      <c r="R151" t="s">
        <v>33</v>
      </c>
      <c r="S151">
        <v>3</v>
      </c>
      <c r="U151">
        <v>1</v>
      </c>
      <c r="V151" t="s">
        <v>46</v>
      </c>
      <c r="Z151" t="s">
        <v>43</v>
      </c>
      <c r="AA151">
        <v>1</v>
      </c>
      <c r="AC151">
        <v>2</v>
      </c>
      <c r="AD151" t="s">
        <v>73</v>
      </c>
      <c r="AE151" t="s">
        <v>99</v>
      </c>
      <c r="AH151">
        <v>5</v>
      </c>
      <c r="AI151">
        <v>22</v>
      </c>
      <c r="AJ151">
        <v>120</v>
      </c>
      <c r="AK151">
        <v>2</v>
      </c>
    </row>
    <row r="152" spans="1:37" x14ac:dyDescent="0.25">
      <c r="A152" s="4" t="s">
        <v>425</v>
      </c>
      <c r="B152" t="s">
        <v>33</v>
      </c>
      <c r="C152">
        <v>2</v>
      </c>
      <c r="E152">
        <v>1</v>
      </c>
      <c r="F152" t="s">
        <v>46</v>
      </c>
      <c r="J152" t="s">
        <v>45</v>
      </c>
      <c r="K152">
        <v>2</v>
      </c>
      <c r="M152">
        <v>1</v>
      </c>
      <c r="N152" t="s">
        <v>86</v>
      </c>
      <c r="R152" t="s">
        <v>56</v>
      </c>
      <c r="S152">
        <v>1</v>
      </c>
      <c r="U152">
        <v>1</v>
      </c>
      <c r="V152" t="s">
        <v>123</v>
      </c>
      <c r="Z152" t="s">
        <v>63</v>
      </c>
      <c r="AA152">
        <v>1</v>
      </c>
      <c r="AC152">
        <v>1</v>
      </c>
      <c r="AD152" t="s">
        <v>72</v>
      </c>
      <c r="AH152">
        <v>2</v>
      </c>
      <c r="AI152">
        <v>31</v>
      </c>
      <c r="AJ152">
        <v>120</v>
      </c>
      <c r="AK152">
        <v>2</v>
      </c>
    </row>
    <row r="153" spans="1:37" x14ac:dyDescent="0.25">
      <c r="A153" s="4" t="s">
        <v>426</v>
      </c>
      <c r="B153" t="s">
        <v>56</v>
      </c>
      <c r="C153">
        <v>3</v>
      </c>
      <c r="E153">
        <v>3</v>
      </c>
      <c r="F153" t="s">
        <v>123</v>
      </c>
      <c r="G153" t="s">
        <v>69</v>
      </c>
      <c r="H153" t="s">
        <v>87</v>
      </c>
      <c r="J153" t="s">
        <v>63</v>
      </c>
      <c r="K153">
        <v>1</v>
      </c>
      <c r="M153">
        <v>1</v>
      </c>
      <c r="N153" t="s">
        <v>72</v>
      </c>
      <c r="R153" t="s">
        <v>33</v>
      </c>
      <c r="S153">
        <v>2</v>
      </c>
      <c r="U153">
        <v>2</v>
      </c>
      <c r="V153" t="s">
        <v>46</v>
      </c>
      <c r="W153" t="s">
        <v>35</v>
      </c>
      <c r="Z153" t="s">
        <v>38</v>
      </c>
      <c r="AA153">
        <v>2</v>
      </c>
      <c r="AB153">
        <v>1</v>
      </c>
      <c r="AC153">
        <v>1</v>
      </c>
      <c r="AD153" t="s">
        <v>39</v>
      </c>
      <c r="AE153" t="s">
        <v>40</v>
      </c>
      <c r="AH153">
        <v>11</v>
      </c>
      <c r="AI153">
        <v>44</v>
      </c>
      <c r="AJ153">
        <v>120</v>
      </c>
      <c r="AK153">
        <v>2</v>
      </c>
    </row>
    <row r="154" spans="1:37" x14ac:dyDescent="0.25">
      <c r="A154" s="4" t="s">
        <v>427</v>
      </c>
      <c r="B154" t="s">
        <v>56</v>
      </c>
      <c r="C154">
        <v>1</v>
      </c>
      <c r="E154">
        <v>1</v>
      </c>
      <c r="F154" t="s">
        <v>123</v>
      </c>
      <c r="J154" t="s">
        <v>63</v>
      </c>
      <c r="K154">
        <v>3</v>
      </c>
      <c r="M154">
        <v>3</v>
      </c>
      <c r="N154" t="s">
        <v>103</v>
      </c>
      <c r="O154" t="s">
        <v>149</v>
      </c>
      <c r="R154" t="s">
        <v>43</v>
      </c>
      <c r="S154">
        <v>3</v>
      </c>
      <c r="U154">
        <v>3</v>
      </c>
      <c r="V154" t="s">
        <v>138</v>
      </c>
      <c r="W154" t="s">
        <v>139</v>
      </c>
      <c r="X154" t="s">
        <v>75</v>
      </c>
      <c r="Y154" t="s">
        <v>142</v>
      </c>
      <c r="Z154" t="s">
        <v>45</v>
      </c>
      <c r="AA154">
        <v>2</v>
      </c>
      <c r="AC154">
        <v>1</v>
      </c>
      <c r="AD154" t="s">
        <v>86</v>
      </c>
      <c r="AH154">
        <v>13</v>
      </c>
      <c r="AI154">
        <v>55</v>
      </c>
      <c r="AJ154">
        <v>120</v>
      </c>
      <c r="AK154">
        <v>2</v>
      </c>
    </row>
    <row r="155" spans="1:37" x14ac:dyDescent="0.25">
      <c r="A155" s="4" t="s">
        <v>428</v>
      </c>
      <c r="B155" t="s">
        <v>56</v>
      </c>
      <c r="C155">
        <v>1</v>
      </c>
      <c r="E155">
        <v>1</v>
      </c>
      <c r="F155" t="s">
        <v>123</v>
      </c>
      <c r="J155" t="s">
        <v>63</v>
      </c>
      <c r="K155">
        <v>3</v>
      </c>
      <c r="M155">
        <v>1</v>
      </c>
      <c r="N155" t="s">
        <v>72</v>
      </c>
      <c r="R155" t="s">
        <v>43</v>
      </c>
      <c r="S155">
        <v>1</v>
      </c>
      <c r="U155">
        <v>1</v>
      </c>
      <c r="V155" t="s">
        <v>73</v>
      </c>
      <c r="W155" t="s">
        <v>139</v>
      </c>
      <c r="Z155" t="s">
        <v>38</v>
      </c>
      <c r="AA155">
        <v>2</v>
      </c>
      <c r="AB155">
        <v>1</v>
      </c>
      <c r="AC155">
        <v>1</v>
      </c>
      <c r="AD155" t="s">
        <v>39</v>
      </c>
      <c r="AH155">
        <v>4</v>
      </c>
      <c r="AI155">
        <v>23</v>
      </c>
      <c r="AJ155">
        <v>120</v>
      </c>
      <c r="AK155">
        <v>2</v>
      </c>
    </row>
    <row r="156" spans="1:37" x14ac:dyDescent="0.25">
      <c r="A156" s="4" t="s">
        <v>429</v>
      </c>
      <c r="B156" t="s">
        <v>45</v>
      </c>
      <c r="C156">
        <v>3</v>
      </c>
      <c r="E156">
        <v>2</v>
      </c>
      <c r="F156" t="s">
        <v>86</v>
      </c>
      <c r="J156" t="s">
        <v>38</v>
      </c>
      <c r="K156">
        <v>3</v>
      </c>
      <c r="L156">
        <v>3</v>
      </c>
      <c r="M156">
        <v>3</v>
      </c>
      <c r="N156" t="s">
        <v>39</v>
      </c>
      <c r="O156" t="s">
        <v>40</v>
      </c>
      <c r="P156" t="s">
        <v>157</v>
      </c>
      <c r="Q156" t="s">
        <v>159</v>
      </c>
      <c r="R156" t="s">
        <v>56</v>
      </c>
      <c r="S156">
        <v>3</v>
      </c>
      <c r="U156">
        <v>2</v>
      </c>
      <c r="V156" t="s">
        <v>68</v>
      </c>
      <c r="W156" t="s">
        <v>69</v>
      </c>
      <c r="X156" t="s">
        <v>87</v>
      </c>
      <c r="Y156" t="s">
        <v>128</v>
      </c>
      <c r="Z156" t="s">
        <v>63</v>
      </c>
      <c r="AA156">
        <v>3</v>
      </c>
      <c r="AC156">
        <v>3</v>
      </c>
      <c r="AD156" t="s">
        <v>72</v>
      </c>
      <c r="AE156" t="s">
        <v>149</v>
      </c>
      <c r="AF156" t="s">
        <v>150</v>
      </c>
      <c r="AG156" t="s">
        <v>154</v>
      </c>
      <c r="AH156">
        <v>25</v>
      </c>
      <c r="AI156">
        <v>102</v>
      </c>
      <c r="AJ156">
        <v>120</v>
      </c>
      <c r="AK156">
        <v>2</v>
      </c>
    </row>
    <row r="157" spans="1:37" x14ac:dyDescent="0.25">
      <c r="A157" s="4" t="s">
        <v>430</v>
      </c>
      <c r="B157" t="s">
        <v>48</v>
      </c>
      <c r="C157">
        <v>1</v>
      </c>
      <c r="E157">
        <v>1</v>
      </c>
      <c r="F157" t="s">
        <v>49</v>
      </c>
      <c r="J157" t="s">
        <v>33</v>
      </c>
      <c r="K157">
        <v>3</v>
      </c>
      <c r="M157">
        <v>3</v>
      </c>
      <c r="N157" t="s">
        <v>46</v>
      </c>
      <c r="R157" t="s">
        <v>56</v>
      </c>
      <c r="S157">
        <v>1</v>
      </c>
      <c r="U157">
        <v>1</v>
      </c>
      <c r="V157" t="s">
        <v>123</v>
      </c>
      <c r="Z157" t="s">
        <v>38</v>
      </c>
      <c r="AA157">
        <v>3</v>
      </c>
      <c r="AB157">
        <v>1</v>
      </c>
      <c r="AC157">
        <v>1</v>
      </c>
      <c r="AD157" t="s">
        <v>39</v>
      </c>
      <c r="AH157">
        <v>6</v>
      </c>
      <c r="AI157">
        <v>21</v>
      </c>
      <c r="AJ157">
        <v>120</v>
      </c>
      <c r="AK157">
        <v>2</v>
      </c>
    </row>
    <row r="158" spans="1:37" x14ac:dyDescent="0.25">
      <c r="A158" s="4" t="s">
        <v>431</v>
      </c>
      <c r="B158" t="s">
        <v>56</v>
      </c>
      <c r="C158">
        <v>1</v>
      </c>
      <c r="E158">
        <v>2</v>
      </c>
      <c r="F158" t="s">
        <v>123</v>
      </c>
      <c r="G158" t="s">
        <v>69</v>
      </c>
      <c r="J158" t="s">
        <v>38</v>
      </c>
      <c r="K158">
        <v>2</v>
      </c>
      <c r="L158">
        <v>1</v>
      </c>
      <c r="M158">
        <v>1</v>
      </c>
      <c r="N158" t="s">
        <v>39</v>
      </c>
      <c r="O158" t="s">
        <v>70</v>
      </c>
      <c r="P158" t="s">
        <v>41</v>
      </c>
      <c r="R158" t="s">
        <v>48</v>
      </c>
      <c r="S158">
        <v>3</v>
      </c>
      <c r="U158">
        <v>2</v>
      </c>
      <c r="V158" t="s">
        <v>49</v>
      </c>
      <c r="Z158" t="s">
        <v>43</v>
      </c>
      <c r="AA158">
        <v>1</v>
      </c>
      <c r="AC158">
        <v>1</v>
      </c>
      <c r="AD158" t="s">
        <v>138</v>
      </c>
      <c r="AH158">
        <v>8</v>
      </c>
      <c r="AI158">
        <v>43</v>
      </c>
      <c r="AJ158">
        <v>120</v>
      </c>
      <c r="AK158">
        <v>2</v>
      </c>
    </row>
    <row r="159" spans="1:37" x14ac:dyDescent="0.25">
      <c r="A159" s="4" t="s">
        <v>432</v>
      </c>
      <c r="B159" t="s">
        <v>56</v>
      </c>
      <c r="C159">
        <v>1</v>
      </c>
      <c r="E159">
        <v>1</v>
      </c>
      <c r="F159" t="s">
        <v>123</v>
      </c>
      <c r="G159" t="s">
        <v>125</v>
      </c>
      <c r="J159" t="s">
        <v>38</v>
      </c>
      <c r="K159">
        <v>2</v>
      </c>
      <c r="L159">
        <v>1</v>
      </c>
      <c r="M159">
        <v>1</v>
      </c>
      <c r="N159" t="s">
        <v>39</v>
      </c>
      <c r="R159" t="s">
        <v>48</v>
      </c>
      <c r="S159">
        <v>2</v>
      </c>
      <c r="U159">
        <v>1</v>
      </c>
      <c r="V159" t="s">
        <v>49</v>
      </c>
      <c r="Z159" t="s">
        <v>45</v>
      </c>
      <c r="AA159">
        <v>2</v>
      </c>
      <c r="AC159">
        <v>1</v>
      </c>
      <c r="AD159" t="s">
        <v>86</v>
      </c>
      <c r="AH159">
        <v>4</v>
      </c>
      <c r="AI159">
        <v>26</v>
      </c>
      <c r="AJ159">
        <v>120</v>
      </c>
      <c r="AK159">
        <v>2</v>
      </c>
    </row>
    <row r="160" spans="1:37" x14ac:dyDescent="0.25">
      <c r="A160" s="4" t="s">
        <v>433</v>
      </c>
      <c r="B160" t="s">
        <v>56</v>
      </c>
      <c r="C160">
        <v>1</v>
      </c>
      <c r="E160">
        <v>1</v>
      </c>
      <c r="F160" t="s">
        <v>123</v>
      </c>
      <c r="G160" t="s">
        <v>69</v>
      </c>
      <c r="J160" t="s">
        <v>38</v>
      </c>
      <c r="K160">
        <v>2</v>
      </c>
      <c r="L160">
        <v>1</v>
      </c>
      <c r="M160">
        <v>1</v>
      </c>
      <c r="N160" t="s">
        <v>39</v>
      </c>
      <c r="O160" t="s">
        <v>40</v>
      </c>
      <c r="P160" t="s">
        <v>157</v>
      </c>
      <c r="R160" t="s">
        <v>48</v>
      </c>
      <c r="S160">
        <v>3</v>
      </c>
      <c r="U160">
        <v>1</v>
      </c>
      <c r="V160" t="s">
        <v>49</v>
      </c>
      <c r="Z160" t="s">
        <v>63</v>
      </c>
      <c r="AA160">
        <v>2</v>
      </c>
      <c r="AC160">
        <v>1</v>
      </c>
      <c r="AD160" t="s">
        <v>72</v>
      </c>
      <c r="AE160" t="s">
        <v>95</v>
      </c>
      <c r="AF160" t="s">
        <v>150</v>
      </c>
      <c r="AH160">
        <v>9</v>
      </c>
      <c r="AI160">
        <v>37</v>
      </c>
      <c r="AJ160">
        <v>120</v>
      </c>
      <c r="AK160">
        <v>2</v>
      </c>
    </row>
    <row r="161" spans="1:37" x14ac:dyDescent="0.25">
      <c r="A161" s="4" t="s">
        <v>434</v>
      </c>
      <c r="B161" t="s">
        <v>56</v>
      </c>
      <c r="C161">
        <v>1</v>
      </c>
      <c r="E161">
        <v>2</v>
      </c>
      <c r="F161" t="s">
        <v>123</v>
      </c>
      <c r="J161" t="s">
        <v>38</v>
      </c>
      <c r="K161">
        <v>1</v>
      </c>
      <c r="L161">
        <v>1</v>
      </c>
      <c r="M161">
        <v>3</v>
      </c>
      <c r="N161" t="s">
        <v>39</v>
      </c>
      <c r="O161" t="s">
        <v>70</v>
      </c>
      <c r="R161" t="s">
        <v>33</v>
      </c>
      <c r="S161">
        <v>3</v>
      </c>
      <c r="U161">
        <v>1</v>
      </c>
      <c r="V161" t="s">
        <v>46</v>
      </c>
      <c r="Z161" t="s">
        <v>43</v>
      </c>
      <c r="AA161">
        <v>2</v>
      </c>
      <c r="AC161">
        <v>1</v>
      </c>
      <c r="AD161" t="s">
        <v>138</v>
      </c>
      <c r="AE161" t="s">
        <v>99</v>
      </c>
      <c r="AH161">
        <v>8</v>
      </c>
      <c r="AI161">
        <v>29</v>
      </c>
      <c r="AJ161">
        <v>120</v>
      </c>
      <c r="AK161">
        <v>2</v>
      </c>
    </row>
    <row r="162" spans="1:37" x14ac:dyDescent="0.25">
      <c r="A162" s="4" t="s">
        <v>435</v>
      </c>
      <c r="B162" t="s">
        <v>56</v>
      </c>
      <c r="C162">
        <v>1</v>
      </c>
      <c r="E162">
        <v>1</v>
      </c>
      <c r="F162" t="s">
        <v>123</v>
      </c>
      <c r="J162" t="s">
        <v>38</v>
      </c>
      <c r="K162">
        <v>2</v>
      </c>
      <c r="L162">
        <v>1</v>
      </c>
      <c r="M162">
        <v>2</v>
      </c>
      <c r="N162" t="s">
        <v>39</v>
      </c>
      <c r="R162" t="s">
        <v>33</v>
      </c>
      <c r="S162">
        <v>1</v>
      </c>
      <c r="U162">
        <v>2</v>
      </c>
      <c r="V162" t="s">
        <v>46</v>
      </c>
      <c r="Z162" t="s">
        <v>45</v>
      </c>
      <c r="AA162">
        <v>3</v>
      </c>
      <c r="AC162">
        <v>1</v>
      </c>
      <c r="AD162" t="s">
        <v>86</v>
      </c>
      <c r="AH162">
        <v>5</v>
      </c>
      <c r="AI162">
        <v>23</v>
      </c>
      <c r="AJ162">
        <v>120</v>
      </c>
      <c r="AK162">
        <v>2</v>
      </c>
    </row>
    <row r="163" spans="1:37" x14ac:dyDescent="0.25">
      <c r="A163" s="4" t="s">
        <v>436</v>
      </c>
      <c r="B163" t="s">
        <v>33</v>
      </c>
      <c r="C163">
        <v>3</v>
      </c>
      <c r="E163">
        <v>3</v>
      </c>
      <c r="F163" t="s">
        <v>46</v>
      </c>
      <c r="G163" t="s">
        <v>35</v>
      </c>
      <c r="H163" t="s">
        <v>134</v>
      </c>
      <c r="J163" t="s">
        <v>63</v>
      </c>
      <c r="K163">
        <v>1</v>
      </c>
      <c r="M163">
        <v>1</v>
      </c>
      <c r="N163" t="s">
        <v>103</v>
      </c>
      <c r="R163" t="s">
        <v>56</v>
      </c>
      <c r="S163">
        <v>1</v>
      </c>
      <c r="U163">
        <v>2</v>
      </c>
      <c r="V163" t="s">
        <v>123</v>
      </c>
      <c r="Z163" t="s">
        <v>38</v>
      </c>
      <c r="AA163">
        <v>1</v>
      </c>
      <c r="AB163">
        <v>1</v>
      </c>
      <c r="AC163">
        <v>3</v>
      </c>
      <c r="AD163" t="s">
        <v>39</v>
      </c>
      <c r="AE163" t="s">
        <v>40</v>
      </c>
      <c r="AH163">
        <v>10</v>
      </c>
      <c r="AI163">
        <v>57</v>
      </c>
      <c r="AJ163">
        <v>120</v>
      </c>
      <c r="AK163">
        <v>2</v>
      </c>
    </row>
    <row r="164" spans="1:37" x14ac:dyDescent="0.25">
      <c r="A164" s="4" t="s">
        <v>437</v>
      </c>
      <c r="B164" t="s">
        <v>56</v>
      </c>
      <c r="C164">
        <v>1</v>
      </c>
      <c r="E164">
        <v>1</v>
      </c>
      <c r="F164" t="s">
        <v>123</v>
      </c>
      <c r="G164" t="s">
        <v>69</v>
      </c>
      <c r="H164" t="s">
        <v>87</v>
      </c>
      <c r="J164" t="s">
        <v>38</v>
      </c>
      <c r="K164">
        <v>3</v>
      </c>
      <c r="L164">
        <v>1</v>
      </c>
      <c r="M164">
        <v>3</v>
      </c>
      <c r="N164" t="s">
        <v>39</v>
      </c>
      <c r="O164" t="s">
        <v>70</v>
      </c>
      <c r="P164" t="s">
        <v>41</v>
      </c>
      <c r="Q164" t="s">
        <v>159</v>
      </c>
      <c r="R164" t="s">
        <v>43</v>
      </c>
      <c r="S164">
        <v>3</v>
      </c>
      <c r="U164">
        <v>2</v>
      </c>
      <c r="V164" t="s">
        <v>138</v>
      </c>
      <c r="W164" t="s">
        <v>139</v>
      </c>
      <c r="X164" t="s">
        <v>140</v>
      </c>
      <c r="Y164" t="s">
        <v>141</v>
      </c>
      <c r="Z164" t="s">
        <v>45</v>
      </c>
      <c r="AA164">
        <v>1</v>
      </c>
      <c r="AC164">
        <v>1</v>
      </c>
      <c r="AD164" t="s">
        <v>86</v>
      </c>
      <c r="AH164">
        <v>15</v>
      </c>
      <c r="AI164">
        <v>46</v>
      </c>
      <c r="AJ164">
        <v>120</v>
      </c>
      <c r="AK164">
        <v>2</v>
      </c>
    </row>
    <row r="165" spans="1:37" x14ac:dyDescent="0.25">
      <c r="A165" s="4" t="s">
        <v>438</v>
      </c>
      <c r="B165" t="s">
        <v>56</v>
      </c>
      <c r="C165">
        <v>1</v>
      </c>
      <c r="E165">
        <v>1</v>
      </c>
      <c r="F165" t="s">
        <v>123</v>
      </c>
      <c r="G165" t="s">
        <v>69</v>
      </c>
      <c r="J165" t="s">
        <v>38</v>
      </c>
      <c r="K165">
        <v>2</v>
      </c>
      <c r="L165">
        <v>2</v>
      </c>
      <c r="M165">
        <v>2</v>
      </c>
      <c r="N165" t="s">
        <v>39</v>
      </c>
      <c r="O165" t="s">
        <v>70</v>
      </c>
      <c r="P165" t="s">
        <v>157</v>
      </c>
      <c r="R165" t="s">
        <v>43</v>
      </c>
      <c r="S165">
        <v>2</v>
      </c>
      <c r="U165">
        <v>1</v>
      </c>
      <c r="V165" t="s">
        <v>138</v>
      </c>
      <c r="Z165" t="s">
        <v>63</v>
      </c>
      <c r="AA165">
        <v>2</v>
      </c>
      <c r="AC165">
        <v>2</v>
      </c>
      <c r="AD165" t="s">
        <v>103</v>
      </c>
      <c r="AH165">
        <v>9</v>
      </c>
      <c r="AI165">
        <v>36</v>
      </c>
      <c r="AJ165">
        <v>120</v>
      </c>
      <c r="AK165">
        <v>2</v>
      </c>
    </row>
    <row r="166" spans="1:37" x14ac:dyDescent="0.25">
      <c r="A166" s="4" t="s">
        <v>439</v>
      </c>
      <c r="B166" t="s">
        <v>45</v>
      </c>
      <c r="C166">
        <v>3</v>
      </c>
      <c r="E166">
        <v>1</v>
      </c>
      <c r="F166" t="s">
        <v>86</v>
      </c>
      <c r="J166" t="s">
        <v>63</v>
      </c>
      <c r="K166">
        <v>2</v>
      </c>
      <c r="M166">
        <v>1</v>
      </c>
      <c r="N166" t="s">
        <v>103</v>
      </c>
      <c r="R166" t="s">
        <v>56</v>
      </c>
      <c r="S166">
        <v>1</v>
      </c>
      <c r="U166">
        <v>2</v>
      </c>
      <c r="V166" t="s">
        <v>68</v>
      </c>
      <c r="Z166" t="s">
        <v>38</v>
      </c>
      <c r="AA166">
        <v>1</v>
      </c>
      <c r="AB166">
        <v>1</v>
      </c>
      <c r="AC166">
        <v>1</v>
      </c>
      <c r="AD166" t="s">
        <v>39</v>
      </c>
      <c r="AE166" t="s">
        <v>96</v>
      </c>
      <c r="AH166">
        <v>5</v>
      </c>
      <c r="AI166">
        <v>20</v>
      </c>
      <c r="AJ166">
        <v>120</v>
      </c>
      <c r="AK166">
        <v>2</v>
      </c>
    </row>
    <row r="167" spans="1:37" x14ac:dyDescent="0.25">
      <c r="A167" s="4" t="s">
        <v>440</v>
      </c>
      <c r="B167" t="s">
        <v>43</v>
      </c>
      <c r="C167">
        <v>1</v>
      </c>
      <c r="E167">
        <v>1</v>
      </c>
      <c r="F167" t="s">
        <v>138</v>
      </c>
      <c r="J167" t="s">
        <v>45</v>
      </c>
      <c r="K167">
        <v>3</v>
      </c>
      <c r="M167">
        <v>1</v>
      </c>
      <c r="N167" t="s">
        <v>47</v>
      </c>
      <c r="R167" t="s">
        <v>48</v>
      </c>
      <c r="S167">
        <v>2</v>
      </c>
      <c r="U167">
        <v>1</v>
      </c>
      <c r="V167" t="s">
        <v>129</v>
      </c>
      <c r="Z167" t="s">
        <v>33</v>
      </c>
      <c r="AA167">
        <v>2</v>
      </c>
      <c r="AC167">
        <v>2</v>
      </c>
      <c r="AD167" t="s">
        <v>46</v>
      </c>
      <c r="AE167" t="s">
        <v>66</v>
      </c>
      <c r="AH167">
        <v>6</v>
      </c>
      <c r="AI167">
        <v>28</v>
      </c>
      <c r="AJ167">
        <v>120</v>
      </c>
      <c r="AK167">
        <v>2</v>
      </c>
    </row>
    <row r="168" spans="1:37" x14ac:dyDescent="0.25">
      <c r="A168" s="4" t="s">
        <v>441</v>
      </c>
      <c r="B168" t="s">
        <v>48</v>
      </c>
      <c r="C168">
        <v>1</v>
      </c>
      <c r="E168">
        <v>1</v>
      </c>
      <c r="F168" t="s">
        <v>129</v>
      </c>
      <c r="G168" t="s">
        <v>50</v>
      </c>
      <c r="H168" t="s">
        <v>130</v>
      </c>
      <c r="J168" t="s">
        <v>33</v>
      </c>
      <c r="K168">
        <v>3</v>
      </c>
      <c r="M168">
        <v>3</v>
      </c>
      <c r="N168" t="s">
        <v>46</v>
      </c>
      <c r="O168" t="s">
        <v>66</v>
      </c>
      <c r="R168" t="s">
        <v>43</v>
      </c>
      <c r="S168">
        <v>3</v>
      </c>
      <c r="U168">
        <v>3</v>
      </c>
      <c r="V168" t="s">
        <v>138</v>
      </c>
      <c r="W168" t="s">
        <v>74</v>
      </c>
      <c r="X168" t="s">
        <v>140</v>
      </c>
      <c r="Y168" t="s">
        <v>142</v>
      </c>
      <c r="Z168" t="s">
        <v>63</v>
      </c>
      <c r="AA168">
        <v>1</v>
      </c>
      <c r="AC168">
        <v>1</v>
      </c>
      <c r="AD168" t="s">
        <v>103</v>
      </c>
      <c r="AH168">
        <v>14</v>
      </c>
      <c r="AI168">
        <v>51</v>
      </c>
      <c r="AJ168">
        <v>120</v>
      </c>
      <c r="AK168">
        <v>2</v>
      </c>
    </row>
    <row r="169" spans="1:37" x14ac:dyDescent="0.25">
      <c r="A169" s="4" t="s">
        <v>442</v>
      </c>
      <c r="B169" t="s">
        <v>43</v>
      </c>
      <c r="C169">
        <v>3</v>
      </c>
      <c r="E169">
        <v>2</v>
      </c>
      <c r="F169" t="s">
        <v>138</v>
      </c>
      <c r="G169" t="s">
        <v>74</v>
      </c>
      <c r="H169" t="s">
        <v>75</v>
      </c>
      <c r="J169" t="s">
        <v>38</v>
      </c>
      <c r="K169">
        <v>2</v>
      </c>
      <c r="L169">
        <v>1</v>
      </c>
      <c r="M169">
        <v>1</v>
      </c>
      <c r="N169" t="s">
        <v>39</v>
      </c>
      <c r="O169" t="s">
        <v>40</v>
      </c>
      <c r="P169" t="s">
        <v>156</v>
      </c>
      <c r="Q169" t="s">
        <v>159</v>
      </c>
      <c r="R169" t="s">
        <v>48</v>
      </c>
      <c r="S169">
        <v>1</v>
      </c>
      <c r="U169">
        <v>2</v>
      </c>
      <c r="V169" t="s">
        <v>129</v>
      </c>
      <c r="W169" t="s">
        <v>84</v>
      </c>
      <c r="Z169" t="s">
        <v>33</v>
      </c>
      <c r="AA169">
        <v>1</v>
      </c>
      <c r="AC169">
        <v>1</v>
      </c>
      <c r="AD169" t="s">
        <v>65</v>
      </c>
      <c r="AH169">
        <v>11</v>
      </c>
      <c r="AI169">
        <v>51</v>
      </c>
      <c r="AJ169">
        <v>120</v>
      </c>
      <c r="AK169">
        <v>2</v>
      </c>
    </row>
    <row r="170" spans="1:37" x14ac:dyDescent="0.25">
      <c r="A170" s="4" t="s">
        <v>443</v>
      </c>
      <c r="B170" t="s">
        <v>45</v>
      </c>
      <c r="C170">
        <v>3</v>
      </c>
      <c r="E170">
        <v>1</v>
      </c>
      <c r="F170" t="s">
        <v>86</v>
      </c>
      <c r="J170" t="s">
        <v>63</v>
      </c>
      <c r="K170">
        <v>2</v>
      </c>
      <c r="M170">
        <v>1</v>
      </c>
      <c r="N170" t="s">
        <v>103</v>
      </c>
      <c r="R170" t="s">
        <v>48</v>
      </c>
      <c r="S170">
        <v>1</v>
      </c>
      <c r="U170">
        <v>2</v>
      </c>
      <c r="V170" t="s">
        <v>89</v>
      </c>
      <c r="W170" t="s">
        <v>84</v>
      </c>
      <c r="Z170" t="s">
        <v>33</v>
      </c>
      <c r="AA170">
        <v>1</v>
      </c>
      <c r="AC170">
        <v>1</v>
      </c>
      <c r="AD170" t="s">
        <v>46</v>
      </c>
      <c r="AE170" t="s">
        <v>133</v>
      </c>
      <c r="AF170" t="s">
        <v>36</v>
      </c>
      <c r="AH170">
        <v>7</v>
      </c>
      <c r="AI170">
        <v>55</v>
      </c>
      <c r="AJ170">
        <v>120</v>
      </c>
      <c r="AK170">
        <v>2</v>
      </c>
    </row>
    <row r="171" spans="1:37" x14ac:dyDescent="0.25">
      <c r="A171" s="4" t="s">
        <v>444</v>
      </c>
      <c r="B171" t="s">
        <v>45</v>
      </c>
      <c r="C171">
        <v>2</v>
      </c>
      <c r="E171">
        <v>1</v>
      </c>
      <c r="F171" t="s">
        <v>86</v>
      </c>
      <c r="J171" t="s">
        <v>38</v>
      </c>
      <c r="K171">
        <v>1</v>
      </c>
      <c r="L171">
        <v>1</v>
      </c>
      <c r="M171">
        <v>2</v>
      </c>
      <c r="N171" t="s">
        <v>39</v>
      </c>
      <c r="O171" t="s">
        <v>40</v>
      </c>
      <c r="P171" t="s">
        <v>157</v>
      </c>
      <c r="R171" t="s">
        <v>48</v>
      </c>
      <c r="S171">
        <v>2</v>
      </c>
      <c r="U171">
        <v>1</v>
      </c>
      <c r="V171" t="s">
        <v>89</v>
      </c>
      <c r="Z171" t="s">
        <v>33</v>
      </c>
      <c r="AA171">
        <v>3</v>
      </c>
      <c r="AC171">
        <v>1</v>
      </c>
      <c r="AD171" t="s">
        <v>46</v>
      </c>
      <c r="AH171">
        <v>7</v>
      </c>
      <c r="AI171">
        <v>23</v>
      </c>
      <c r="AJ171">
        <v>120</v>
      </c>
      <c r="AK171">
        <v>2</v>
      </c>
    </row>
    <row r="172" spans="1:37" x14ac:dyDescent="0.25">
      <c r="A172" s="4" t="s">
        <v>445</v>
      </c>
      <c r="B172" t="s">
        <v>63</v>
      </c>
      <c r="C172">
        <v>2</v>
      </c>
      <c r="E172">
        <v>2</v>
      </c>
      <c r="F172" t="s">
        <v>103</v>
      </c>
      <c r="J172" t="s">
        <v>38</v>
      </c>
      <c r="K172">
        <v>3</v>
      </c>
      <c r="L172">
        <v>1</v>
      </c>
      <c r="M172">
        <v>3</v>
      </c>
      <c r="N172" t="s">
        <v>39</v>
      </c>
      <c r="O172" t="s">
        <v>70</v>
      </c>
      <c r="P172" t="s">
        <v>157</v>
      </c>
      <c r="Q172" t="s">
        <v>159</v>
      </c>
      <c r="R172" t="s">
        <v>48</v>
      </c>
      <c r="S172">
        <v>3</v>
      </c>
      <c r="U172">
        <v>3</v>
      </c>
      <c r="V172" t="s">
        <v>89</v>
      </c>
      <c r="W172" t="s">
        <v>84</v>
      </c>
      <c r="X172" t="s">
        <v>130</v>
      </c>
      <c r="Y172" t="s">
        <v>52</v>
      </c>
      <c r="Z172" t="s">
        <v>33</v>
      </c>
      <c r="AA172">
        <v>3</v>
      </c>
      <c r="AC172">
        <v>1</v>
      </c>
      <c r="AD172" t="s">
        <v>46</v>
      </c>
      <c r="AH172">
        <v>18</v>
      </c>
      <c r="AI172">
        <v>61</v>
      </c>
      <c r="AJ172">
        <v>120</v>
      </c>
      <c r="AK172">
        <v>2</v>
      </c>
    </row>
    <row r="173" spans="1:37" x14ac:dyDescent="0.25">
      <c r="A173" s="4" t="s">
        <v>446</v>
      </c>
      <c r="B173" t="s">
        <v>48</v>
      </c>
      <c r="C173">
        <v>2</v>
      </c>
      <c r="E173">
        <v>1</v>
      </c>
      <c r="F173" t="s">
        <v>89</v>
      </c>
      <c r="J173" t="s">
        <v>43</v>
      </c>
      <c r="K173">
        <v>2</v>
      </c>
      <c r="M173">
        <v>2</v>
      </c>
      <c r="N173" t="s">
        <v>138</v>
      </c>
      <c r="O173" t="s">
        <v>74</v>
      </c>
      <c r="R173" t="s">
        <v>33</v>
      </c>
      <c r="S173">
        <v>1</v>
      </c>
      <c r="U173">
        <v>1</v>
      </c>
      <c r="V173" t="s">
        <v>46</v>
      </c>
      <c r="Z173" t="s">
        <v>45</v>
      </c>
      <c r="AA173">
        <v>3</v>
      </c>
      <c r="AC173">
        <v>1</v>
      </c>
      <c r="AD173" t="s">
        <v>86</v>
      </c>
      <c r="AH173">
        <v>7</v>
      </c>
      <c r="AI173">
        <v>20</v>
      </c>
      <c r="AJ173">
        <v>120</v>
      </c>
      <c r="AK173">
        <v>2</v>
      </c>
    </row>
    <row r="174" spans="1:37" x14ac:dyDescent="0.25">
      <c r="A174" s="4" t="s">
        <v>447</v>
      </c>
      <c r="B174" t="s">
        <v>33</v>
      </c>
      <c r="C174">
        <v>3</v>
      </c>
      <c r="E174">
        <v>3</v>
      </c>
      <c r="F174" t="s">
        <v>65</v>
      </c>
      <c r="G174" t="s">
        <v>35</v>
      </c>
      <c r="H174" t="s">
        <v>36</v>
      </c>
      <c r="I174" t="s">
        <v>136</v>
      </c>
      <c r="J174" t="s">
        <v>63</v>
      </c>
      <c r="K174">
        <v>2</v>
      </c>
      <c r="M174">
        <v>2</v>
      </c>
      <c r="N174" t="s">
        <v>103</v>
      </c>
      <c r="O174" t="s">
        <v>95</v>
      </c>
      <c r="P174" t="s">
        <v>104</v>
      </c>
      <c r="Q174" t="s">
        <v>154</v>
      </c>
      <c r="R174" t="s">
        <v>48</v>
      </c>
      <c r="S174">
        <v>3</v>
      </c>
      <c r="U174">
        <v>2</v>
      </c>
      <c r="V174" t="s">
        <v>49</v>
      </c>
      <c r="W174" t="s">
        <v>71</v>
      </c>
      <c r="X174" t="s">
        <v>130</v>
      </c>
      <c r="Y174" t="s">
        <v>131</v>
      </c>
      <c r="Z174" t="s">
        <v>43</v>
      </c>
      <c r="AA174">
        <v>3</v>
      </c>
      <c r="AC174">
        <v>1</v>
      </c>
      <c r="AD174" t="s">
        <v>138</v>
      </c>
      <c r="AE174" t="s">
        <v>139</v>
      </c>
      <c r="AH174">
        <v>21</v>
      </c>
      <c r="AI174">
        <v>95</v>
      </c>
      <c r="AJ174">
        <v>120</v>
      </c>
      <c r="AK174">
        <v>2</v>
      </c>
    </row>
    <row r="175" spans="1:37" x14ac:dyDescent="0.25">
      <c r="A175" s="4" t="s">
        <v>448</v>
      </c>
      <c r="B175" t="s">
        <v>33</v>
      </c>
      <c r="C175">
        <v>2</v>
      </c>
      <c r="E175">
        <v>2</v>
      </c>
      <c r="F175" t="s">
        <v>65</v>
      </c>
      <c r="G175" t="s">
        <v>35</v>
      </c>
      <c r="H175" t="s">
        <v>134</v>
      </c>
      <c r="J175" t="s">
        <v>38</v>
      </c>
      <c r="K175">
        <v>3</v>
      </c>
      <c r="L175">
        <v>2</v>
      </c>
      <c r="M175">
        <v>1</v>
      </c>
      <c r="N175" t="s">
        <v>39</v>
      </c>
      <c r="O175" t="s">
        <v>40</v>
      </c>
      <c r="P175" t="s">
        <v>156</v>
      </c>
      <c r="Q175" t="s">
        <v>158</v>
      </c>
      <c r="R175" t="s">
        <v>48</v>
      </c>
      <c r="S175">
        <v>1</v>
      </c>
      <c r="U175">
        <v>2</v>
      </c>
      <c r="V175" t="s">
        <v>89</v>
      </c>
      <c r="W175" t="s">
        <v>84</v>
      </c>
      <c r="Z175" t="s">
        <v>43</v>
      </c>
      <c r="AA175">
        <v>2</v>
      </c>
      <c r="AC175">
        <v>3</v>
      </c>
      <c r="AD175" t="s">
        <v>138</v>
      </c>
      <c r="AE175" t="s">
        <v>99</v>
      </c>
      <c r="AH175">
        <v>17</v>
      </c>
      <c r="AI175">
        <v>48</v>
      </c>
      <c r="AJ175">
        <v>120</v>
      </c>
      <c r="AK175">
        <v>2</v>
      </c>
    </row>
    <row r="176" spans="1:37" x14ac:dyDescent="0.25">
      <c r="A176" s="4" t="s">
        <v>449</v>
      </c>
      <c r="B176" t="s">
        <v>45</v>
      </c>
      <c r="C176">
        <v>3</v>
      </c>
      <c r="E176">
        <v>1</v>
      </c>
      <c r="F176" t="s">
        <v>86</v>
      </c>
      <c r="J176" t="s">
        <v>63</v>
      </c>
      <c r="K176">
        <v>1</v>
      </c>
      <c r="M176">
        <v>1</v>
      </c>
      <c r="N176" t="s">
        <v>103</v>
      </c>
      <c r="R176" t="s">
        <v>48</v>
      </c>
      <c r="S176">
        <v>1</v>
      </c>
      <c r="U176">
        <v>2</v>
      </c>
      <c r="V176" t="s">
        <v>49</v>
      </c>
      <c r="W176" t="s">
        <v>84</v>
      </c>
      <c r="X176" t="s">
        <v>90</v>
      </c>
      <c r="Y176" t="s">
        <v>52</v>
      </c>
      <c r="Z176" t="s">
        <v>43</v>
      </c>
      <c r="AA176">
        <v>2</v>
      </c>
      <c r="AC176">
        <v>1</v>
      </c>
      <c r="AD176" t="s">
        <v>73</v>
      </c>
      <c r="AE176" t="s">
        <v>139</v>
      </c>
      <c r="AH176">
        <v>8</v>
      </c>
      <c r="AI176">
        <v>41</v>
      </c>
      <c r="AJ176">
        <v>120</v>
      </c>
      <c r="AK176">
        <v>2</v>
      </c>
    </row>
    <row r="177" spans="1:37" x14ac:dyDescent="0.25">
      <c r="A177" s="4" t="s">
        <v>450</v>
      </c>
      <c r="B177" t="s">
        <v>45</v>
      </c>
      <c r="C177">
        <v>3</v>
      </c>
      <c r="E177">
        <v>2</v>
      </c>
      <c r="F177" t="s">
        <v>86</v>
      </c>
      <c r="J177" t="s">
        <v>38</v>
      </c>
      <c r="K177">
        <v>2</v>
      </c>
      <c r="L177">
        <v>1</v>
      </c>
      <c r="M177">
        <v>1</v>
      </c>
      <c r="N177" t="s">
        <v>39</v>
      </c>
      <c r="R177" t="s">
        <v>48</v>
      </c>
      <c r="S177">
        <v>1</v>
      </c>
      <c r="U177">
        <v>1</v>
      </c>
      <c r="V177" t="s">
        <v>89</v>
      </c>
      <c r="W177" t="s">
        <v>50</v>
      </c>
      <c r="Z177" t="s">
        <v>43</v>
      </c>
      <c r="AA177">
        <v>3</v>
      </c>
      <c r="AC177">
        <v>1</v>
      </c>
      <c r="AD177" t="s">
        <v>138</v>
      </c>
      <c r="AE177" t="s">
        <v>74</v>
      </c>
      <c r="AH177">
        <v>8</v>
      </c>
      <c r="AI177">
        <v>22</v>
      </c>
      <c r="AJ177">
        <v>120</v>
      </c>
      <c r="AK177">
        <v>2</v>
      </c>
    </row>
    <row r="178" spans="1:37" x14ac:dyDescent="0.25">
      <c r="A178" s="4" t="s">
        <v>451</v>
      </c>
      <c r="B178" t="s">
        <v>63</v>
      </c>
      <c r="C178">
        <v>1</v>
      </c>
      <c r="E178">
        <v>1</v>
      </c>
      <c r="F178" t="s">
        <v>72</v>
      </c>
      <c r="G178" t="s">
        <v>149</v>
      </c>
      <c r="J178" t="s">
        <v>38</v>
      </c>
      <c r="K178">
        <v>3</v>
      </c>
      <c r="L178">
        <v>1</v>
      </c>
      <c r="M178">
        <v>3</v>
      </c>
      <c r="N178" t="s">
        <v>39</v>
      </c>
      <c r="O178" t="s">
        <v>40</v>
      </c>
      <c r="P178" t="s">
        <v>157</v>
      </c>
      <c r="Q178" t="s">
        <v>159</v>
      </c>
      <c r="R178" t="s">
        <v>48</v>
      </c>
      <c r="S178">
        <v>3</v>
      </c>
      <c r="U178">
        <v>1</v>
      </c>
      <c r="V178" t="s">
        <v>49</v>
      </c>
      <c r="W178" t="s">
        <v>50</v>
      </c>
      <c r="X178" t="s">
        <v>51</v>
      </c>
      <c r="Z178" t="s">
        <v>43</v>
      </c>
      <c r="AA178">
        <v>2</v>
      </c>
      <c r="AC178">
        <v>1</v>
      </c>
      <c r="AD178" t="s">
        <v>73</v>
      </c>
      <c r="AE178" t="s">
        <v>99</v>
      </c>
      <c r="AF178" t="s">
        <v>75</v>
      </c>
      <c r="AG178" t="s">
        <v>142</v>
      </c>
      <c r="AH178">
        <v>16</v>
      </c>
      <c r="AI178">
        <v>40</v>
      </c>
      <c r="AJ178">
        <v>120</v>
      </c>
      <c r="AK178">
        <v>2</v>
      </c>
    </row>
    <row r="179" spans="1:37" x14ac:dyDescent="0.25">
      <c r="A179" s="4" t="s">
        <v>452</v>
      </c>
      <c r="B179" t="s">
        <v>48</v>
      </c>
      <c r="C179">
        <v>1</v>
      </c>
      <c r="E179">
        <v>1</v>
      </c>
      <c r="F179" t="s">
        <v>129</v>
      </c>
      <c r="G179" t="s">
        <v>50</v>
      </c>
      <c r="J179" t="s">
        <v>45</v>
      </c>
      <c r="K179">
        <v>3</v>
      </c>
      <c r="M179">
        <v>1</v>
      </c>
      <c r="N179" t="s">
        <v>86</v>
      </c>
      <c r="R179" t="s">
        <v>33</v>
      </c>
      <c r="S179">
        <v>1</v>
      </c>
      <c r="U179">
        <v>1</v>
      </c>
      <c r="V179" t="s">
        <v>46</v>
      </c>
      <c r="Z179" t="s">
        <v>43</v>
      </c>
      <c r="AA179">
        <v>2</v>
      </c>
      <c r="AC179">
        <v>3</v>
      </c>
      <c r="AD179" t="s">
        <v>138</v>
      </c>
      <c r="AE179" t="s">
        <v>139</v>
      </c>
      <c r="AH179">
        <v>7</v>
      </c>
      <c r="AI179">
        <v>45</v>
      </c>
      <c r="AJ179">
        <v>120</v>
      </c>
      <c r="AK179">
        <v>2</v>
      </c>
    </row>
    <row r="180" spans="1:37" x14ac:dyDescent="0.25">
      <c r="A180" s="4" t="s">
        <v>453</v>
      </c>
      <c r="B180" t="s">
        <v>48</v>
      </c>
      <c r="C180">
        <v>1</v>
      </c>
      <c r="E180">
        <v>1</v>
      </c>
      <c r="F180" t="s">
        <v>49</v>
      </c>
      <c r="G180" t="s">
        <v>50</v>
      </c>
      <c r="J180" t="s">
        <v>45</v>
      </c>
      <c r="K180">
        <v>3</v>
      </c>
      <c r="M180">
        <v>1</v>
      </c>
      <c r="N180" t="s">
        <v>47</v>
      </c>
      <c r="R180" t="s">
        <v>33</v>
      </c>
      <c r="S180">
        <v>1</v>
      </c>
      <c r="U180">
        <v>2</v>
      </c>
      <c r="V180" t="s">
        <v>46</v>
      </c>
      <c r="Z180" t="s">
        <v>63</v>
      </c>
      <c r="AA180">
        <v>1</v>
      </c>
      <c r="AC180">
        <v>2</v>
      </c>
      <c r="AD180" t="s">
        <v>103</v>
      </c>
      <c r="AH180">
        <v>5</v>
      </c>
      <c r="AI180">
        <v>39</v>
      </c>
      <c r="AJ180">
        <v>120</v>
      </c>
      <c r="AK180">
        <v>2</v>
      </c>
    </row>
    <row r="181" spans="1:37" x14ac:dyDescent="0.25">
      <c r="A181" s="4" t="s">
        <v>454</v>
      </c>
      <c r="B181" t="s">
        <v>48</v>
      </c>
      <c r="C181">
        <v>3</v>
      </c>
      <c r="E181">
        <v>3</v>
      </c>
      <c r="F181" t="s">
        <v>89</v>
      </c>
      <c r="G181" t="s">
        <v>84</v>
      </c>
      <c r="J181" t="s">
        <v>45</v>
      </c>
      <c r="K181">
        <v>2</v>
      </c>
      <c r="M181">
        <v>1</v>
      </c>
      <c r="N181" t="s">
        <v>47</v>
      </c>
      <c r="R181" t="s">
        <v>33</v>
      </c>
      <c r="S181">
        <v>3</v>
      </c>
      <c r="U181">
        <v>3</v>
      </c>
      <c r="V181" t="s">
        <v>46</v>
      </c>
      <c r="W181" t="s">
        <v>35</v>
      </c>
      <c r="X181" t="s">
        <v>36</v>
      </c>
      <c r="Y181" t="s">
        <v>136</v>
      </c>
      <c r="Z181" t="s">
        <v>38</v>
      </c>
      <c r="AA181">
        <v>2</v>
      </c>
      <c r="AB181">
        <v>1</v>
      </c>
      <c r="AC181">
        <v>1</v>
      </c>
      <c r="AD181" t="s">
        <v>39</v>
      </c>
      <c r="AH181">
        <v>14</v>
      </c>
      <c r="AI181">
        <v>42</v>
      </c>
      <c r="AJ181">
        <v>120</v>
      </c>
      <c r="AK181">
        <v>2</v>
      </c>
    </row>
    <row r="182" spans="1:37" x14ac:dyDescent="0.25">
      <c r="A182" s="4" t="s">
        <v>455</v>
      </c>
      <c r="B182" t="s">
        <v>48</v>
      </c>
      <c r="C182">
        <v>3</v>
      </c>
      <c r="E182">
        <v>1</v>
      </c>
      <c r="F182" t="s">
        <v>49</v>
      </c>
      <c r="J182" t="s">
        <v>45</v>
      </c>
      <c r="K182">
        <v>3</v>
      </c>
      <c r="M182">
        <v>1</v>
      </c>
      <c r="N182" t="s">
        <v>86</v>
      </c>
      <c r="R182" t="s">
        <v>43</v>
      </c>
      <c r="S182">
        <v>2</v>
      </c>
      <c r="U182">
        <v>3</v>
      </c>
      <c r="V182" t="s">
        <v>73</v>
      </c>
      <c r="Z182" t="s">
        <v>63</v>
      </c>
      <c r="AA182">
        <v>1</v>
      </c>
      <c r="AC182">
        <v>2</v>
      </c>
      <c r="AD182" t="s">
        <v>103</v>
      </c>
      <c r="AH182">
        <v>8</v>
      </c>
      <c r="AI182">
        <v>51</v>
      </c>
      <c r="AJ182">
        <v>120</v>
      </c>
      <c r="AK182">
        <v>2</v>
      </c>
    </row>
    <row r="183" spans="1:37" x14ac:dyDescent="0.25">
      <c r="A183" s="4" t="s">
        <v>456</v>
      </c>
      <c r="B183" t="s">
        <v>48</v>
      </c>
      <c r="C183">
        <v>1</v>
      </c>
      <c r="E183">
        <v>1</v>
      </c>
      <c r="F183" t="s">
        <v>89</v>
      </c>
      <c r="J183" t="s">
        <v>45</v>
      </c>
      <c r="K183">
        <v>2</v>
      </c>
      <c r="M183">
        <v>1</v>
      </c>
      <c r="N183" t="s">
        <v>86</v>
      </c>
      <c r="R183" t="s">
        <v>43</v>
      </c>
      <c r="S183">
        <v>2</v>
      </c>
      <c r="U183">
        <v>1</v>
      </c>
      <c r="V183" t="s">
        <v>138</v>
      </c>
      <c r="Z183" t="s">
        <v>38</v>
      </c>
      <c r="AA183">
        <v>2</v>
      </c>
      <c r="AB183">
        <v>1</v>
      </c>
      <c r="AC183">
        <v>1</v>
      </c>
      <c r="AD183" t="s">
        <v>39</v>
      </c>
      <c r="AH183">
        <v>3</v>
      </c>
      <c r="AI183">
        <v>24</v>
      </c>
      <c r="AJ183">
        <v>120</v>
      </c>
      <c r="AK183">
        <v>2</v>
      </c>
    </row>
    <row r="184" spans="1:37" x14ac:dyDescent="0.25">
      <c r="A184" s="4" t="s">
        <v>457</v>
      </c>
      <c r="B184" t="s">
        <v>48</v>
      </c>
      <c r="C184">
        <v>2</v>
      </c>
      <c r="E184">
        <v>1</v>
      </c>
      <c r="F184" t="s">
        <v>49</v>
      </c>
      <c r="J184" t="s">
        <v>45</v>
      </c>
      <c r="K184">
        <v>3</v>
      </c>
      <c r="M184">
        <v>2</v>
      </c>
      <c r="N184" t="s">
        <v>86</v>
      </c>
      <c r="R184" t="s">
        <v>63</v>
      </c>
      <c r="S184">
        <v>1</v>
      </c>
      <c r="U184">
        <v>1</v>
      </c>
      <c r="V184" t="s">
        <v>72</v>
      </c>
      <c r="Z184" t="s">
        <v>38</v>
      </c>
      <c r="AA184">
        <v>2</v>
      </c>
      <c r="AB184">
        <v>1</v>
      </c>
      <c r="AC184">
        <v>1</v>
      </c>
      <c r="AD184" t="s">
        <v>39</v>
      </c>
      <c r="AE184" t="s">
        <v>40</v>
      </c>
      <c r="AH184">
        <v>6</v>
      </c>
      <c r="AI184">
        <v>29</v>
      </c>
      <c r="AJ184">
        <v>120</v>
      </c>
      <c r="AK184">
        <v>2</v>
      </c>
    </row>
    <row r="185" spans="1:37" x14ac:dyDescent="0.25">
      <c r="A185" s="4" t="s">
        <v>458</v>
      </c>
      <c r="B185" t="s">
        <v>33</v>
      </c>
      <c r="C185">
        <v>3</v>
      </c>
      <c r="E185">
        <v>1</v>
      </c>
      <c r="F185" t="s">
        <v>46</v>
      </c>
      <c r="J185" t="s">
        <v>43</v>
      </c>
      <c r="K185">
        <v>3</v>
      </c>
      <c r="M185">
        <v>1</v>
      </c>
      <c r="N185" t="s">
        <v>138</v>
      </c>
      <c r="O185" t="s">
        <v>99</v>
      </c>
      <c r="R185" t="s">
        <v>48</v>
      </c>
      <c r="S185">
        <v>2</v>
      </c>
      <c r="U185">
        <v>1</v>
      </c>
      <c r="V185" t="s">
        <v>129</v>
      </c>
      <c r="Z185" t="s">
        <v>63</v>
      </c>
      <c r="AA185">
        <v>2</v>
      </c>
      <c r="AC185">
        <v>1</v>
      </c>
      <c r="AD185" t="s">
        <v>72</v>
      </c>
      <c r="AH185">
        <v>7</v>
      </c>
      <c r="AI185">
        <v>31</v>
      </c>
      <c r="AJ185">
        <v>120</v>
      </c>
      <c r="AK185">
        <v>2</v>
      </c>
    </row>
    <row r="186" spans="1:37" x14ac:dyDescent="0.25">
      <c r="A186" s="4" t="s">
        <v>459</v>
      </c>
      <c r="B186" t="s">
        <v>33</v>
      </c>
      <c r="C186">
        <v>2</v>
      </c>
      <c r="E186">
        <v>1</v>
      </c>
      <c r="F186" t="s">
        <v>46</v>
      </c>
      <c r="J186" t="s">
        <v>45</v>
      </c>
      <c r="K186">
        <v>3</v>
      </c>
      <c r="M186">
        <v>1</v>
      </c>
      <c r="N186" t="s">
        <v>86</v>
      </c>
      <c r="O186" t="s">
        <v>144</v>
      </c>
      <c r="R186" t="s">
        <v>48</v>
      </c>
      <c r="S186">
        <v>1</v>
      </c>
      <c r="U186">
        <v>1</v>
      </c>
      <c r="V186" t="s">
        <v>89</v>
      </c>
      <c r="Z186" t="s">
        <v>63</v>
      </c>
      <c r="AA186">
        <v>1</v>
      </c>
      <c r="AC186">
        <v>1</v>
      </c>
      <c r="AD186" t="s">
        <v>103</v>
      </c>
      <c r="AH186">
        <v>4</v>
      </c>
      <c r="AI186">
        <v>28</v>
      </c>
      <c r="AJ186">
        <v>120</v>
      </c>
      <c r="AK186">
        <v>2</v>
      </c>
    </row>
    <row r="187" spans="1:37" x14ac:dyDescent="0.25">
      <c r="A187" s="4" t="s">
        <v>460</v>
      </c>
      <c r="B187" t="s">
        <v>48</v>
      </c>
      <c r="C187">
        <v>3</v>
      </c>
      <c r="E187">
        <v>2</v>
      </c>
      <c r="F187" t="s">
        <v>89</v>
      </c>
      <c r="G187" t="s">
        <v>71</v>
      </c>
      <c r="J187" t="s">
        <v>63</v>
      </c>
      <c r="K187">
        <v>1</v>
      </c>
      <c r="M187">
        <v>1</v>
      </c>
      <c r="N187" t="s">
        <v>72</v>
      </c>
      <c r="R187" t="s">
        <v>33</v>
      </c>
      <c r="S187">
        <v>3</v>
      </c>
      <c r="U187">
        <v>1</v>
      </c>
      <c r="V187" t="s">
        <v>46</v>
      </c>
      <c r="Z187" t="s">
        <v>38</v>
      </c>
      <c r="AA187">
        <v>3</v>
      </c>
      <c r="AB187">
        <v>1</v>
      </c>
      <c r="AC187">
        <v>3</v>
      </c>
      <c r="AD187" t="s">
        <v>39</v>
      </c>
      <c r="AE187" t="s">
        <v>70</v>
      </c>
      <c r="AH187">
        <v>11</v>
      </c>
      <c r="AI187">
        <v>40</v>
      </c>
      <c r="AJ187">
        <v>120</v>
      </c>
      <c r="AK187">
        <v>2</v>
      </c>
    </row>
    <row r="188" spans="1:37" x14ac:dyDescent="0.25">
      <c r="A188" s="4" t="s">
        <v>461</v>
      </c>
      <c r="B188" t="s">
        <v>43</v>
      </c>
      <c r="C188">
        <v>2</v>
      </c>
      <c r="E188">
        <v>1</v>
      </c>
      <c r="F188" t="s">
        <v>138</v>
      </c>
      <c r="G188" t="s">
        <v>99</v>
      </c>
      <c r="H188" t="s">
        <v>140</v>
      </c>
      <c r="J188" t="s">
        <v>45</v>
      </c>
      <c r="K188">
        <v>3</v>
      </c>
      <c r="M188">
        <v>1</v>
      </c>
      <c r="N188" t="s">
        <v>86</v>
      </c>
      <c r="R188" t="s">
        <v>48</v>
      </c>
      <c r="S188">
        <v>2</v>
      </c>
      <c r="U188">
        <v>1</v>
      </c>
      <c r="V188" t="s">
        <v>129</v>
      </c>
      <c r="W188" t="s">
        <v>71</v>
      </c>
      <c r="Z188" t="s">
        <v>63</v>
      </c>
      <c r="AA188">
        <v>1</v>
      </c>
      <c r="AC188">
        <v>1</v>
      </c>
      <c r="AD188" t="s">
        <v>72</v>
      </c>
      <c r="AH188">
        <v>7</v>
      </c>
      <c r="AI188">
        <v>25</v>
      </c>
      <c r="AJ188">
        <v>120</v>
      </c>
      <c r="AK188">
        <v>2</v>
      </c>
    </row>
    <row r="189" spans="1:37" x14ac:dyDescent="0.25">
      <c r="A189" s="4" t="s">
        <v>462</v>
      </c>
      <c r="B189" t="s">
        <v>43</v>
      </c>
      <c r="C189">
        <v>2</v>
      </c>
      <c r="E189">
        <v>1</v>
      </c>
      <c r="F189" t="s">
        <v>73</v>
      </c>
      <c r="G189" t="s">
        <v>99</v>
      </c>
      <c r="H189" t="s">
        <v>75</v>
      </c>
      <c r="J189" t="s">
        <v>38</v>
      </c>
      <c r="K189">
        <v>3</v>
      </c>
      <c r="L189">
        <v>1</v>
      </c>
      <c r="M189">
        <v>1</v>
      </c>
      <c r="N189" t="s">
        <v>39</v>
      </c>
      <c r="R189" t="s">
        <v>48</v>
      </c>
      <c r="S189">
        <v>3</v>
      </c>
      <c r="U189">
        <v>1</v>
      </c>
      <c r="V189" t="s">
        <v>89</v>
      </c>
      <c r="Z189" t="s">
        <v>63</v>
      </c>
      <c r="AA189">
        <v>1</v>
      </c>
      <c r="AC189">
        <v>2</v>
      </c>
      <c r="AD189" t="s">
        <v>72</v>
      </c>
      <c r="AE189" t="s">
        <v>95</v>
      </c>
      <c r="AF189" t="s">
        <v>104</v>
      </c>
      <c r="AH189">
        <v>10</v>
      </c>
      <c r="AI189">
        <v>34</v>
      </c>
      <c r="AJ189">
        <v>120</v>
      </c>
      <c r="AK189">
        <v>2</v>
      </c>
    </row>
    <row r="190" spans="1:37" x14ac:dyDescent="0.25">
      <c r="A190" s="4" t="s">
        <v>463</v>
      </c>
      <c r="B190" t="s">
        <v>48</v>
      </c>
      <c r="C190">
        <v>3</v>
      </c>
      <c r="E190">
        <v>1</v>
      </c>
      <c r="F190" t="s">
        <v>89</v>
      </c>
      <c r="G190" t="s">
        <v>71</v>
      </c>
      <c r="J190" t="s">
        <v>63</v>
      </c>
      <c r="K190">
        <v>2</v>
      </c>
      <c r="M190">
        <v>1</v>
      </c>
      <c r="N190" t="s">
        <v>72</v>
      </c>
      <c r="R190" t="s">
        <v>45</v>
      </c>
      <c r="S190">
        <v>3</v>
      </c>
      <c r="U190">
        <v>2</v>
      </c>
      <c r="V190" t="s">
        <v>86</v>
      </c>
      <c r="Z190" t="s">
        <v>38</v>
      </c>
      <c r="AA190">
        <v>1</v>
      </c>
      <c r="AB190">
        <v>1</v>
      </c>
      <c r="AC190">
        <v>1</v>
      </c>
      <c r="AD190" t="s">
        <v>39</v>
      </c>
      <c r="AH190">
        <v>7</v>
      </c>
      <c r="AI190">
        <v>34</v>
      </c>
      <c r="AJ190">
        <v>120</v>
      </c>
      <c r="AK190">
        <v>2</v>
      </c>
    </row>
    <row r="191" spans="1:37" x14ac:dyDescent="0.25">
      <c r="A191" s="4" t="s">
        <v>464</v>
      </c>
      <c r="B191" t="s">
        <v>33</v>
      </c>
      <c r="C191">
        <v>3</v>
      </c>
      <c r="E191">
        <v>1</v>
      </c>
      <c r="F191" t="s">
        <v>46</v>
      </c>
      <c r="G191" t="s">
        <v>35</v>
      </c>
      <c r="J191" t="s">
        <v>43</v>
      </c>
      <c r="K191">
        <v>2</v>
      </c>
      <c r="M191">
        <v>1</v>
      </c>
      <c r="N191" t="s">
        <v>138</v>
      </c>
      <c r="R191" t="s">
        <v>48</v>
      </c>
      <c r="S191">
        <v>1</v>
      </c>
      <c r="U191">
        <v>1</v>
      </c>
      <c r="V191" t="s">
        <v>129</v>
      </c>
      <c r="Z191" t="s">
        <v>38</v>
      </c>
      <c r="AA191">
        <v>2</v>
      </c>
      <c r="AB191">
        <v>1</v>
      </c>
      <c r="AC191">
        <v>2</v>
      </c>
      <c r="AD191" t="s">
        <v>39</v>
      </c>
      <c r="AH191">
        <v>6</v>
      </c>
      <c r="AI191">
        <v>34</v>
      </c>
      <c r="AJ191">
        <v>120</v>
      </c>
      <c r="AK191">
        <v>2</v>
      </c>
    </row>
    <row r="192" spans="1:37" x14ac:dyDescent="0.25">
      <c r="A192" s="4" t="s">
        <v>465</v>
      </c>
      <c r="B192" t="s">
        <v>48</v>
      </c>
      <c r="C192">
        <v>1</v>
      </c>
      <c r="E192">
        <v>1</v>
      </c>
      <c r="F192" t="s">
        <v>89</v>
      </c>
      <c r="J192" t="s">
        <v>38</v>
      </c>
      <c r="K192">
        <v>2</v>
      </c>
      <c r="L192">
        <v>1</v>
      </c>
      <c r="M192">
        <v>2</v>
      </c>
      <c r="N192" t="s">
        <v>39</v>
      </c>
      <c r="O192" t="s">
        <v>40</v>
      </c>
      <c r="R192" t="s">
        <v>33</v>
      </c>
      <c r="S192">
        <v>2</v>
      </c>
      <c r="U192">
        <v>1</v>
      </c>
      <c r="V192" t="s">
        <v>46</v>
      </c>
      <c r="W192" t="s">
        <v>66</v>
      </c>
      <c r="Z192" t="s">
        <v>45</v>
      </c>
      <c r="AA192">
        <v>2</v>
      </c>
      <c r="AC192">
        <v>1</v>
      </c>
      <c r="AD192" t="s">
        <v>86</v>
      </c>
      <c r="AH192">
        <v>6</v>
      </c>
      <c r="AI192">
        <v>27</v>
      </c>
      <c r="AJ192">
        <v>120</v>
      </c>
      <c r="AK192">
        <v>2</v>
      </c>
    </row>
    <row r="193" spans="1:37" x14ac:dyDescent="0.25">
      <c r="A193" s="4" t="s">
        <v>466</v>
      </c>
      <c r="B193" t="s">
        <v>48</v>
      </c>
      <c r="C193">
        <v>2</v>
      </c>
      <c r="E193">
        <v>1</v>
      </c>
      <c r="F193" t="s">
        <v>49</v>
      </c>
      <c r="J193" t="s">
        <v>38</v>
      </c>
      <c r="K193">
        <v>2</v>
      </c>
      <c r="L193">
        <v>1</v>
      </c>
      <c r="M193">
        <v>3</v>
      </c>
      <c r="N193" t="s">
        <v>39</v>
      </c>
      <c r="O193" t="s">
        <v>70</v>
      </c>
      <c r="P193" t="s">
        <v>156</v>
      </c>
      <c r="R193" t="s">
        <v>33</v>
      </c>
      <c r="S193">
        <v>3</v>
      </c>
      <c r="U193">
        <v>1</v>
      </c>
      <c r="V193" t="s">
        <v>46</v>
      </c>
      <c r="W193" t="s">
        <v>35</v>
      </c>
      <c r="Z193" t="s">
        <v>63</v>
      </c>
      <c r="AA193">
        <v>2</v>
      </c>
      <c r="AC193">
        <v>1</v>
      </c>
      <c r="AD193" t="s">
        <v>72</v>
      </c>
      <c r="AH193">
        <v>10</v>
      </c>
      <c r="AI193">
        <v>36</v>
      </c>
      <c r="AJ193">
        <v>120</v>
      </c>
      <c r="AK193">
        <v>2</v>
      </c>
    </row>
    <row r="194" spans="1:37" x14ac:dyDescent="0.25">
      <c r="A194" s="4" t="s">
        <v>467</v>
      </c>
      <c r="B194" t="s">
        <v>43</v>
      </c>
      <c r="C194">
        <v>1</v>
      </c>
      <c r="E194">
        <v>1</v>
      </c>
      <c r="F194" t="s">
        <v>73</v>
      </c>
      <c r="J194" t="s">
        <v>45</v>
      </c>
      <c r="K194">
        <v>3</v>
      </c>
      <c r="M194">
        <v>2</v>
      </c>
      <c r="N194" t="s">
        <v>86</v>
      </c>
      <c r="R194" t="s">
        <v>48</v>
      </c>
      <c r="S194">
        <v>1</v>
      </c>
      <c r="U194">
        <v>1</v>
      </c>
      <c r="V194" t="s">
        <v>89</v>
      </c>
      <c r="Z194" t="s">
        <v>38</v>
      </c>
      <c r="AA194">
        <v>1</v>
      </c>
      <c r="AB194">
        <v>2</v>
      </c>
      <c r="AC194">
        <v>2</v>
      </c>
      <c r="AD194" t="s">
        <v>39</v>
      </c>
      <c r="AH194">
        <v>5</v>
      </c>
      <c r="AI194">
        <v>27</v>
      </c>
      <c r="AJ194">
        <v>120</v>
      </c>
      <c r="AK194">
        <v>2</v>
      </c>
    </row>
    <row r="195" spans="1:37" x14ac:dyDescent="0.25">
      <c r="A195" s="4" t="s">
        <v>468</v>
      </c>
      <c r="B195" t="s">
        <v>48</v>
      </c>
      <c r="C195">
        <v>3</v>
      </c>
      <c r="E195">
        <v>1</v>
      </c>
      <c r="F195" t="s">
        <v>49</v>
      </c>
      <c r="G195" t="s">
        <v>71</v>
      </c>
      <c r="H195" t="s">
        <v>130</v>
      </c>
      <c r="I195" t="s">
        <v>52</v>
      </c>
      <c r="J195" t="s">
        <v>38</v>
      </c>
      <c r="K195">
        <v>3</v>
      </c>
      <c r="L195">
        <v>1</v>
      </c>
      <c r="M195">
        <v>1</v>
      </c>
      <c r="N195" t="s">
        <v>39</v>
      </c>
      <c r="O195" t="s">
        <v>70</v>
      </c>
      <c r="P195" t="s">
        <v>41</v>
      </c>
      <c r="Q195" t="s">
        <v>159</v>
      </c>
      <c r="R195" t="s">
        <v>43</v>
      </c>
      <c r="S195">
        <v>1</v>
      </c>
      <c r="U195">
        <v>2</v>
      </c>
      <c r="V195" t="s">
        <v>73</v>
      </c>
      <c r="Z195" t="s">
        <v>63</v>
      </c>
      <c r="AA195">
        <v>1</v>
      </c>
      <c r="AC195">
        <v>2</v>
      </c>
      <c r="AD195" t="s">
        <v>103</v>
      </c>
      <c r="AH195">
        <v>12</v>
      </c>
      <c r="AI195">
        <v>40</v>
      </c>
      <c r="AJ195">
        <v>120</v>
      </c>
      <c r="AK195">
        <v>2</v>
      </c>
    </row>
    <row r="196" spans="1:37" x14ac:dyDescent="0.25">
      <c r="A196" s="4" t="s">
        <v>469</v>
      </c>
      <c r="B196" t="s">
        <v>48</v>
      </c>
      <c r="C196">
        <v>1</v>
      </c>
      <c r="E196">
        <v>1</v>
      </c>
      <c r="F196" t="s">
        <v>49</v>
      </c>
      <c r="J196" t="s">
        <v>38</v>
      </c>
      <c r="K196">
        <v>2</v>
      </c>
      <c r="L196">
        <v>1</v>
      </c>
      <c r="M196">
        <v>3</v>
      </c>
      <c r="N196" t="s">
        <v>39</v>
      </c>
      <c r="O196" t="s">
        <v>70</v>
      </c>
      <c r="R196" t="s">
        <v>45</v>
      </c>
      <c r="S196">
        <v>3</v>
      </c>
      <c r="U196">
        <v>2</v>
      </c>
      <c r="V196" t="s">
        <v>86</v>
      </c>
      <c r="Z196" t="s">
        <v>63</v>
      </c>
      <c r="AA196">
        <v>2</v>
      </c>
      <c r="AC196">
        <v>1</v>
      </c>
      <c r="AD196" t="s">
        <v>103</v>
      </c>
      <c r="AH196">
        <v>8</v>
      </c>
      <c r="AI196">
        <v>49</v>
      </c>
      <c r="AJ196">
        <v>120</v>
      </c>
      <c r="AK196">
        <v>2</v>
      </c>
    </row>
    <row r="197" spans="1:37" x14ac:dyDescent="0.25">
      <c r="A197" s="4" t="s">
        <v>470</v>
      </c>
      <c r="B197" t="s">
        <v>45</v>
      </c>
      <c r="C197">
        <v>2</v>
      </c>
      <c r="E197">
        <v>1</v>
      </c>
      <c r="F197" t="s">
        <v>143</v>
      </c>
      <c r="J197" t="s">
        <v>63</v>
      </c>
      <c r="K197">
        <v>2</v>
      </c>
      <c r="M197">
        <v>1</v>
      </c>
      <c r="N197" t="s">
        <v>103</v>
      </c>
      <c r="R197" t="s">
        <v>33</v>
      </c>
      <c r="S197">
        <v>2</v>
      </c>
      <c r="U197">
        <v>3</v>
      </c>
      <c r="V197" t="s">
        <v>46</v>
      </c>
      <c r="W197" t="s">
        <v>66</v>
      </c>
      <c r="X197" t="s">
        <v>135</v>
      </c>
      <c r="Z197" t="s">
        <v>43</v>
      </c>
      <c r="AA197">
        <v>2</v>
      </c>
      <c r="AC197">
        <v>1</v>
      </c>
      <c r="AD197" t="s">
        <v>138</v>
      </c>
      <c r="AH197">
        <v>8</v>
      </c>
      <c r="AI197">
        <v>36</v>
      </c>
      <c r="AJ197">
        <v>120</v>
      </c>
      <c r="AK197">
        <v>2</v>
      </c>
    </row>
    <row r="198" spans="1:37" x14ac:dyDescent="0.25">
      <c r="A198" s="4" t="s">
        <v>471</v>
      </c>
      <c r="B198" t="s">
        <v>45</v>
      </c>
      <c r="C198">
        <v>3</v>
      </c>
      <c r="E198">
        <v>1</v>
      </c>
      <c r="F198" t="s">
        <v>47</v>
      </c>
      <c r="J198" t="s">
        <v>38</v>
      </c>
      <c r="K198">
        <v>2</v>
      </c>
      <c r="L198">
        <v>1</v>
      </c>
      <c r="M198">
        <v>2</v>
      </c>
      <c r="N198" t="s">
        <v>39</v>
      </c>
      <c r="O198" t="s">
        <v>40</v>
      </c>
      <c r="R198" t="s">
        <v>33</v>
      </c>
      <c r="S198">
        <v>2</v>
      </c>
      <c r="U198">
        <v>2</v>
      </c>
      <c r="V198" t="s">
        <v>46</v>
      </c>
      <c r="W198" t="s">
        <v>35</v>
      </c>
      <c r="Z198" t="s">
        <v>43</v>
      </c>
      <c r="AA198">
        <v>3</v>
      </c>
      <c r="AC198">
        <v>1</v>
      </c>
      <c r="AD198" t="s">
        <v>138</v>
      </c>
      <c r="AE198" t="s">
        <v>99</v>
      </c>
      <c r="AF198" t="s">
        <v>75</v>
      </c>
      <c r="AH198">
        <v>12</v>
      </c>
      <c r="AI198">
        <v>35</v>
      </c>
      <c r="AJ198">
        <v>120</v>
      </c>
      <c r="AK198">
        <v>2</v>
      </c>
    </row>
    <row r="199" spans="1:37" x14ac:dyDescent="0.25">
      <c r="A199" s="4" t="s">
        <v>472</v>
      </c>
      <c r="B199" t="s">
        <v>33</v>
      </c>
      <c r="C199">
        <v>3</v>
      </c>
      <c r="E199">
        <v>2</v>
      </c>
      <c r="F199" t="s">
        <v>46</v>
      </c>
      <c r="J199" t="s">
        <v>43</v>
      </c>
      <c r="K199">
        <v>1</v>
      </c>
      <c r="M199">
        <v>1</v>
      </c>
      <c r="N199" t="s">
        <v>138</v>
      </c>
      <c r="R199" t="s">
        <v>63</v>
      </c>
      <c r="S199">
        <v>3</v>
      </c>
      <c r="U199">
        <v>1</v>
      </c>
      <c r="V199" t="s">
        <v>103</v>
      </c>
      <c r="Z199" t="s">
        <v>38</v>
      </c>
      <c r="AA199">
        <v>1</v>
      </c>
      <c r="AB199">
        <v>1</v>
      </c>
      <c r="AC199">
        <v>1</v>
      </c>
      <c r="AD199" t="s">
        <v>39</v>
      </c>
      <c r="AE199" t="s">
        <v>70</v>
      </c>
      <c r="AH199">
        <v>6</v>
      </c>
      <c r="AI199">
        <v>29</v>
      </c>
      <c r="AJ199">
        <v>120</v>
      </c>
      <c r="AK199">
        <v>2</v>
      </c>
    </row>
    <row r="200" spans="1:37" x14ac:dyDescent="0.25">
      <c r="A200" s="4" t="s">
        <v>473</v>
      </c>
      <c r="B200" t="s">
        <v>43</v>
      </c>
      <c r="C200">
        <v>3</v>
      </c>
      <c r="E200">
        <v>1</v>
      </c>
      <c r="F200" t="s">
        <v>138</v>
      </c>
      <c r="J200" t="s">
        <v>63</v>
      </c>
      <c r="K200">
        <v>2</v>
      </c>
      <c r="M200">
        <v>1</v>
      </c>
      <c r="N200" t="s">
        <v>72</v>
      </c>
      <c r="R200" t="s">
        <v>33</v>
      </c>
      <c r="S200">
        <v>1</v>
      </c>
      <c r="U200">
        <v>2</v>
      </c>
      <c r="V200" t="s">
        <v>46</v>
      </c>
      <c r="Z200" t="s">
        <v>45</v>
      </c>
      <c r="AA200">
        <v>3</v>
      </c>
      <c r="AC200">
        <v>1</v>
      </c>
      <c r="AD200" t="s">
        <v>143</v>
      </c>
      <c r="AH200">
        <v>6</v>
      </c>
      <c r="AI200">
        <v>23</v>
      </c>
      <c r="AJ200">
        <v>120</v>
      </c>
      <c r="AK200">
        <v>2</v>
      </c>
    </row>
    <row r="201" spans="1:37" x14ac:dyDescent="0.25">
      <c r="A201" s="4" t="s">
        <v>474</v>
      </c>
      <c r="B201" t="s">
        <v>43</v>
      </c>
      <c r="C201">
        <v>1</v>
      </c>
      <c r="E201">
        <v>1</v>
      </c>
      <c r="F201" t="s">
        <v>138</v>
      </c>
      <c r="J201" t="s">
        <v>38</v>
      </c>
      <c r="K201">
        <v>2</v>
      </c>
      <c r="L201">
        <v>3</v>
      </c>
      <c r="M201">
        <v>3</v>
      </c>
      <c r="N201" t="s">
        <v>39</v>
      </c>
      <c r="O201" t="s">
        <v>70</v>
      </c>
      <c r="P201" t="s">
        <v>156</v>
      </c>
      <c r="R201" t="s">
        <v>33</v>
      </c>
      <c r="S201">
        <v>2</v>
      </c>
      <c r="U201">
        <v>3</v>
      </c>
      <c r="V201" t="s">
        <v>46</v>
      </c>
      <c r="W201" t="s">
        <v>66</v>
      </c>
      <c r="Z201" t="s">
        <v>45</v>
      </c>
      <c r="AA201">
        <v>2</v>
      </c>
      <c r="AC201">
        <v>1</v>
      </c>
      <c r="AD201" t="s">
        <v>143</v>
      </c>
      <c r="AH201">
        <v>12</v>
      </c>
      <c r="AI201">
        <v>40</v>
      </c>
      <c r="AJ201">
        <v>120</v>
      </c>
      <c r="AK201">
        <v>2</v>
      </c>
    </row>
    <row r="202" spans="1:37" x14ac:dyDescent="0.25">
      <c r="A202" s="4" t="s">
        <v>475</v>
      </c>
      <c r="B202" t="s">
        <v>63</v>
      </c>
      <c r="C202">
        <v>2</v>
      </c>
      <c r="E202">
        <v>1</v>
      </c>
      <c r="F202" t="s">
        <v>72</v>
      </c>
      <c r="J202" t="s">
        <v>38</v>
      </c>
      <c r="K202">
        <v>2</v>
      </c>
      <c r="L202">
        <v>1</v>
      </c>
      <c r="M202">
        <v>2</v>
      </c>
      <c r="N202" t="s">
        <v>39</v>
      </c>
      <c r="O202" t="s">
        <v>70</v>
      </c>
      <c r="R202" t="s">
        <v>33</v>
      </c>
      <c r="S202">
        <v>1</v>
      </c>
      <c r="U202">
        <v>1</v>
      </c>
      <c r="V202" t="s">
        <v>46</v>
      </c>
      <c r="Z202" t="s">
        <v>45</v>
      </c>
      <c r="AA202">
        <v>2</v>
      </c>
      <c r="AC202">
        <v>1</v>
      </c>
      <c r="AD202" t="s">
        <v>86</v>
      </c>
      <c r="AE202" t="s">
        <v>144</v>
      </c>
      <c r="AH202">
        <v>6</v>
      </c>
      <c r="AI202">
        <v>45</v>
      </c>
      <c r="AJ202">
        <v>120</v>
      </c>
      <c r="AK202">
        <v>2</v>
      </c>
    </row>
    <row r="203" spans="1:37" x14ac:dyDescent="0.25">
      <c r="A203" s="4" t="s">
        <v>476</v>
      </c>
      <c r="B203" t="s">
        <v>43</v>
      </c>
      <c r="C203">
        <v>1</v>
      </c>
      <c r="E203">
        <v>1</v>
      </c>
      <c r="F203" t="s">
        <v>138</v>
      </c>
      <c r="G203" t="s">
        <v>74</v>
      </c>
      <c r="J203" t="s">
        <v>45</v>
      </c>
      <c r="K203">
        <v>3</v>
      </c>
      <c r="M203">
        <v>1</v>
      </c>
      <c r="N203" t="s">
        <v>86</v>
      </c>
      <c r="R203" t="s">
        <v>33</v>
      </c>
      <c r="S203">
        <v>1</v>
      </c>
      <c r="U203">
        <v>1</v>
      </c>
      <c r="V203" t="s">
        <v>46</v>
      </c>
      <c r="W203" t="s">
        <v>66</v>
      </c>
      <c r="Z203" t="s">
        <v>63</v>
      </c>
      <c r="AA203">
        <v>1</v>
      </c>
      <c r="AC203">
        <v>2</v>
      </c>
      <c r="AD203" t="s">
        <v>103</v>
      </c>
      <c r="AH203">
        <v>5</v>
      </c>
      <c r="AI203">
        <v>34</v>
      </c>
      <c r="AJ203">
        <v>120</v>
      </c>
      <c r="AK203">
        <v>2</v>
      </c>
    </row>
    <row r="204" spans="1:37" x14ac:dyDescent="0.25">
      <c r="A204" s="4" t="s">
        <v>477</v>
      </c>
      <c r="B204" t="s">
        <v>43</v>
      </c>
      <c r="C204">
        <v>1</v>
      </c>
      <c r="E204">
        <v>1</v>
      </c>
      <c r="F204" t="s">
        <v>138</v>
      </c>
      <c r="G204" t="s">
        <v>139</v>
      </c>
      <c r="J204" t="s">
        <v>38</v>
      </c>
      <c r="K204">
        <v>3</v>
      </c>
      <c r="L204">
        <v>2</v>
      </c>
      <c r="M204">
        <v>3</v>
      </c>
      <c r="N204" t="s">
        <v>39</v>
      </c>
      <c r="R204" t="s">
        <v>33</v>
      </c>
      <c r="S204">
        <v>3</v>
      </c>
      <c r="U204">
        <v>2</v>
      </c>
      <c r="V204" t="s">
        <v>65</v>
      </c>
      <c r="W204" t="s">
        <v>35</v>
      </c>
      <c r="Z204" t="s">
        <v>63</v>
      </c>
      <c r="AA204">
        <v>1</v>
      </c>
      <c r="AC204">
        <v>1</v>
      </c>
      <c r="AD204" t="s">
        <v>103</v>
      </c>
      <c r="AH204">
        <v>10</v>
      </c>
      <c r="AI204">
        <v>34</v>
      </c>
      <c r="AJ204">
        <v>120</v>
      </c>
      <c r="AK204">
        <v>2</v>
      </c>
    </row>
    <row r="205" spans="1:37" x14ac:dyDescent="0.25">
      <c r="A205" s="4" t="s">
        <v>478</v>
      </c>
      <c r="B205" t="s">
        <v>45</v>
      </c>
      <c r="C205">
        <v>1</v>
      </c>
      <c r="E205">
        <v>1</v>
      </c>
      <c r="F205" t="s">
        <v>86</v>
      </c>
      <c r="G205" t="s">
        <v>76</v>
      </c>
      <c r="H205" t="s">
        <v>102</v>
      </c>
      <c r="J205" t="s">
        <v>38</v>
      </c>
      <c r="K205">
        <v>2</v>
      </c>
      <c r="L205">
        <v>1</v>
      </c>
      <c r="M205">
        <v>1</v>
      </c>
      <c r="N205" t="s">
        <v>39</v>
      </c>
      <c r="O205" t="s">
        <v>40</v>
      </c>
      <c r="P205" t="s">
        <v>41</v>
      </c>
      <c r="R205" t="s">
        <v>33</v>
      </c>
      <c r="S205">
        <v>1</v>
      </c>
      <c r="U205">
        <v>1</v>
      </c>
      <c r="V205" t="s">
        <v>46</v>
      </c>
      <c r="Z205" t="s">
        <v>63</v>
      </c>
      <c r="AA205">
        <v>2</v>
      </c>
      <c r="AC205">
        <v>1</v>
      </c>
      <c r="AD205" t="s">
        <v>72</v>
      </c>
      <c r="AE205" t="s">
        <v>149</v>
      </c>
      <c r="AF205" t="s">
        <v>104</v>
      </c>
      <c r="AH205">
        <v>8</v>
      </c>
      <c r="AI205">
        <v>46</v>
      </c>
      <c r="AJ205">
        <v>120</v>
      </c>
      <c r="AK205">
        <v>2</v>
      </c>
    </row>
    <row r="206" spans="1:37" x14ac:dyDescent="0.25">
      <c r="A206" s="4" t="s">
        <v>479</v>
      </c>
      <c r="B206" t="s">
        <v>43</v>
      </c>
      <c r="C206">
        <v>3</v>
      </c>
      <c r="E206">
        <v>3</v>
      </c>
      <c r="F206" t="s">
        <v>138</v>
      </c>
      <c r="G206" t="s">
        <v>99</v>
      </c>
      <c r="J206" t="s">
        <v>45</v>
      </c>
      <c r="K206">
        <v>2</v>
      </c>
      <c r="M206">
        <v>1</v>
      </c>
      <c r="N206" t="s">
        <v>47</v>
      </c>
      <c r="R206" t="s">
        <v>33</v>
      </c>
      <c r="S206">
        <v>1</v>
      </c>
      <c r="U206">
        <v>1</v>
      </c>
      <c r="V206" t="s">
        <v>34</v>
      </c>
      <c r="Z206" t="s">
        <v>38</v>
      </c>
      <c r="AA206">
        <v>1</v>
      </c>
      <c r="AB206">
        <v>3</v>
      </c>
      <c r="AC206">
        <v>3</v>
      </c>
      <c r="AD206" t="s">
        <v>39</v>
      </c>
      <c r="AE206" t="s">
        <v>40</v>
      </c>
      <c r="AF206" t="s">
        <v>156</v>
      </c>
      <c r="AH206">
        <v>12</v>
      </c>
      <c r="AI206">
        <v>43</v>
      </c>
      <c r="AJ206">
        <v>120</v>
      </c>
      <c r="AK206">
        <v>2</v>
      </c>
    </row>
    <row r="207" spans="1:37" x14ac:dyDescent="0.25">
      <c r="A207" s="4" t="s">
        <v>480</v>
      </c>
      <c r="B207" t="s">
        <v>33</v>
      </c>
      <c r="C207">
        <v>3</v>
      </c>
      <c r="E207">
        <v>1</v>
      </c>
      <c r="F207" t="s">
        <v>34</v>
      </c>
      <c r="J207" t="s">
        <v>38</v>
      </c>
      <c r="K207">
        <v>3</v>
      </c>
      <c r="L207">
        <v>1</v>
      </c>
      <c r="M207">
        <v>3</v>
      </c>
      <c r="N207" t="s">
        <v>39</v>
      </c>
      <c r="O207" t="s">
        <v>96</v>
      </c>
      <c r="P207" t="s">
        <v>157</v>
      </c>
      <c r="Q207" t="s">
        <v>159</v>
      </c>
      <c r="R207" t="s">
        <v>43</v>
      </c>
      <c r="S207">
        <v>3</v>
      </c>
      <c r="U207">
        <v>2</v>
      </c>
      <c r="V207" t="s">
        <v>44</v>
      </c>
      <c r="W207" t="s">
        <v>99</v>
      </c>
      <c r="X207" t="s">
        <v>75</v>
      </c>
      <c r="Y207" t="s">
        <v>101</v>
      </c>
      <c r="Z207" t="s">
        <v>63</v>
      </c>
      <c r="AA207">
        <v>2</v>
      </c>
      <c r="AC207">
        <v>1</v>
      </c>
      <c r="AD207" t="s">
        <v>72</v>
      </c>
      <c r="AH207">
        <v>16</v>
      </c>
      <c r="AI207">
        <v>34</v>
      </c>
      <c r="AJ207">
        <v>120</v>
      </c>
      <c r="AK207">
        <v>2</v>
      </c>
    </row>
    <row r="208" spans="1:37" x14ac:dyDescent="0.25">
      <c r="A208" s="4" t="s">
        <v>481</v>
      </c>
      <c r="B208" t="s">
        <v>45</v>
      </c>
      <c r="C208">
        <v>3</v>
      </c>
      <c r="E208">
        <v>1</v>
      </c>
      <c r="F208" t="s">
        <v>86</v>
      </c>
      <c r="J208" t="s">
        <v>63</v>
      </c>
      <c r="K208">
        <v>1</v>
      </c>
      <c r="M208">
        <v>1</v>
      </c>
      <c r="N208" t="s">
        <v>72</v>
      </c>
      <c r="O208" t="s">
        <v>95</v>
      </c>
      <c r="R208" t="s">
        <v>33</v>
      </c>
      <c r="S208">
        <v>1</v>
      </c>
      <c r="U208">
        <v>1</v>
      </c>
      <c r="V208" t="s">
        <v>46</v>
      </c>
      <c r="W208" t="s">
        <v>133</v>
      </c>
      <c r="Z208" t="s">
        <v>38</v>
      </c>
      <c r="AA208">
        <v>2</v>
      </c>
      <c r="AB208">
        <v>1</v>
      </c>
      <c r="AC208">
        <v>1</v>
      </c>
      <c r="AD208" t="s">
        <v>39</v>
      </c>
      <c r="AH208">
        <v>5</v>
      </c>
      <c r="AI208">
        <v>20</v>
      </c>
      <c r="AJ208">
        <v>120</v>
      </c>
      <c r="AK208">
        <v>2</v>
      </c>
    </row>
    <row r="209" spans="1:37" x14ac:dyDescent="0.25">
      <c r="A209" s="4" t="s">
        <v>482</v>
      </c>
      <c r="B209" t="s">
        <v>43</v>
      </c>
      <c r="C209">
        <v>2</v>
      </c>
      <c r="E209">
        <v>1</v>
      </c>
      <c r="F209" t="s">
        <v>138</v>
      </c>
      <c r="G209" t="s">
        <v>99</v>
      </c>
      <c r="J209" t="s">
        <v>45</v>
      </c>
      <c r="K209">
        <v>3</v>
      </c>
      <c r="M209">
        <v>1</v>
      </c>
      <c r="N209" t="s">
        <v>143</v>
      </c>
      <c r="R209" t="s">
        <v>63</v>
      </c>
      <c r="S209">
        <v>2</v>
      </c>
      <c r="U209">
        <v>1</v>
      </c>
      <c r="V209" t="s">
        <v>103</v>
      </c>
      <c r="W209" t="s">
        <v>149</v>
      </c>
      <c r="Z209" t="s">
        <v>38</v>
      </c>
      <c r="AA209">
        <v>2</v>
      </c>
      <c r="AB209">
        <v>1</v>
      </c>
      <c r="AC209">
        <v>1</v>
      </c>
      <c r="AD209" t="s">
        <v>39</v>
      </c>
      <c r="AH209">
        <v>7</v>
      </c>
      <c r="AI209">
        <v>29</v>
      </c>
      <c r="AJ209">
        <v>120</v>
      </c>
      <c r="AK209">
        <v>2</v>
      </c>
    </row>
    <row r="210" spans="1:37" x14ac:dyDescent="0.25">
      <c r="A210" s="4" t="s">
        <v>483</v>
      </c>
      <c r="B210" t="s">
        <v>45</v>
      </c>
      <c r="C210">
        <v>3</v>
      </c>
      <c r="E210">
        <v>1</v>
      </c>
      <c r="F210" t="s">
        <v>86</v>
      </c>
      <c r="J210" t="s">
        <v>38</v>
      </c>
      <c r="K210">
        <v>1</v>
      </c>
      <c r="L210">
        <v>1</v>
      </c>
      <c r="M210">
        <v>1</v>
      </c>
      <c r="N210" t="s">
        <v>39</v>
      </c>
      <c r="O210" t="s">
        <v>70</v>
      </c>
      <c r="P210" t="s">
        <v>41</v>
      </c>
      <c r="Q210" t="s">
        <v>158</v>
      </c>
      <c r="R210" t="s">
        <v>43</v>
      </c>
      <c r="S210">
        <v>2</v>
      </c>
      <c r="U210">
        <v>1</v>
      </c>
      <c r="V210" t="s">
        <v>138</v>
      </c>
      <c r="W210" t="s">
        <v>99</v>
      </c>
      <c r="X210" t="s">
        <v>75</v>
      </c>
      <c r="Z210" t="s">
        <v>63</v>
      </c>
      <c r="AA210">
        <v>1</v>
      </c>
      <c r="AC210">
        <v>1</v>
      </c>
      <c r="AD210" t="s">
        <v>72</v>
      </c>
      <c r="AH210">
        <v>8</v>
      </c>
      <c r="AI210">
        <v>33</v>
      </c>
      <c r="AJ210">
        <v>120</v>
      </c>
      <c r="AK210">
        <v>2</v>
      </c>
    </row>
    <row r="211" spans="1:37" x14ac:dyDescent="0.25">
      <c r="A211" s="4" t="s">
        <v>484</v>
      </c>
      <c r="B211" t="s">
        <v>45</v>
      </c>
      <c r="C211">
        <v>3</v>
      </c>
      <c r="E211">
        <v>3</v>
      </c>
      <c r="F211" t="s">
        <v>86</v>
      </c>
      <c r="G211" t="s">
        <v>76</v>
      </c>
      <c r="H211" t="s">
        <v>102</v>
      </c>
      <c r="J211" t="s">
        <v>63</v>
      </c>
      <c r="K211">
        <v>3</v>
      </c>
      <c r="M211">
        <v>1</v>
      </c>
      <c r="N211" t="s">
        <v>72</v>
      </c>
      <c r="O211" t="s">
        <v>95</v>
      </c>
      <c r="P211" t="s">
        <v>150</v>
      </c>
      <c r="R211" t="s">
        <v>43</v>
      </c>
      <c r="S211">
        <v>1</v>
      </c>
      <c r="U211">
        <v>1</v>
      </c>
      <c r="V211" t="s">
        <v>138</v>
      </c>
      <c r="W211" t="s">
        <v>139</v>
      </c>
      <c r="Z211" t="s">
        <v>38</v>
      </c>
      <c r="AA211">
        <v>2</v>
      </c>
      <c r="AB211">
        <v>1</v>
      </c>
      <c r="AC211">
        <v>2</v>
      </c>
      <c r="AD211" t="s">
        <v>39</v>
      </c>
      <c r="AE211" t="s">
        <v>96</v>
      </c>
      <c r="AH211">
        <v>14</v>
      </c>
      <c r="AI211">
        <v>39</v>
      </c>
      <c r="AJ211">
        <v>120</v>
      </c>
      <c r="AK211">
        <v>2</v>
      </c>
    </row>
  </sheetData>
  <phoneticPr fontId="3" type="noConversion"/>
  <conditionalFormatting sqref="A2:A211">
    <cfRule type="duplicateValues" dxfId="265" priority="18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A24" sqref="A24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126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62</v>
      </c>
      <c r="D2" s="3">
        <f>IF(SUM(Table712162024[[#This Row],[takes]]) &gt; 0,Table712162024[[#This Row],[takes]]/SUM(Table712162024[takes]),0)</f>
        <v>0.4</v>
      </c>
      <c r="E2" s="3">
        <f>IF(Table712162024[[#This Row],[takes]]&gt;0,Table712162024[[#This Row],[wins]]/Table712162024[[#This Row],[takes]],0)</f>
        <v>0.49206349206349204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138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193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65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27</v>
      </c>
      <c r="D3" s="3">
        <f>IF(SUM(Table712162024[[#This Row],[takes]]) &gt; 0,Table712162024[[#This Row],[takes]]/SUM(Table712162024[takes]),0)</f>
        <v>0.20634920634920634</v>
      </c>
      <c r="E3" s="3">
        <f>IF(Table712162024[[#This Row],[takes]]&gt;0,Table712162024[[#This Row],[wins]]/Table712162024[[#This Row],[takes]],0)</f>
        <v>0.41538461538461541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106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61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124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43</v>
      </c>
      <c r="D4" s="3">
        <f>IF(SUM(Table712162024[[#This Row],[takes]]) &gt; 0,Table712162024[[#This Row],[takes]]/SUM(Table712162024[takes]),0)</f>
        <v>0.39365079365079364</v>
      </c>
      <c r="E4" s="3">
        <f>IF(Table712162024[[#This Row],[takes]]&gt;0,Table712162024[[#This Row],[wins]]/Table712162024[[#This Row],[takes]],0)</f>
        <v>0.34677419354838712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71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61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93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42</v>
      </c>
      <c r="D7" s="16">
        <f>IF(SUM(Table813172125[[#This Row],[takes]]) &gt; 0,Table813172125[[#This Row],[takes]]/SUM(Table813172125[takes]),0)</f>
        <v>0.34317343173431736</v>
      </c>
      <c r="E7" s="16">
        <f>IF(Table813172125[[#This Row],[takes]]&gt;0,Table813172125[[#This Row],[wins]]/Table813172125[[#This Row],[takes]],0)</f>
        <v>0.45161290322580644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79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25</v>
      </c>
      <c r="D8" s="3">
        <f>IF(SUM(Table813172125[[#This Row],[takes]]) &gt; 0,Table813172125[[#This Row],[takes]]/SUM(Table813172125[takes]),0)</f>
        <v>0.29151291512915128</v>
      </c>
      <c r="E8" s="3">
        <f>IF(Table813172125[[#This Row],[takes]]&gt;0,Table813172125[[#This Row],[wins]]/Table813172125[[#This Row],[takes]],0)</f>
        <v>0.31645569620253167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99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46</v>
      </c>
      <c r="D9" s="17">
        <f>IF(SUM(Table813172125[[#This Row],[takes]]) &gt; 0,Table813172125[[#This Row],[takes]]/SUM(Table813172125[takes]),0)</f>
        <v>0.36531365313653136</v>
      </c>
      <c r="E9" s="17">
        <f>IF(Table813172125[[#This Row],[takes]]&gt;0,Table813172125[[#This Row],[wins]]/Table813172125[[#This Row],[takes]],0)</f>
        <v>0.46464646464646464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48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26</v>
      </c>
      <c r="D12" s="18">
        <f>IF(SUM(Table914182226[[#This Row],[takes]]) &gt; 0,Table914182226[[#This Row],[takes]]/SUM(Table914182226[takes]),0)</f>
        <v>0.34532374100719426</v>
      </c>
      <c r="E12" s="18">
        <f>IF(Table914182226[[#This Row],[takes]]&gt;0,Table914182226[[#This Row],[wins]]/Table914182226[[#This Row],[takes]],0)</f>
        <v>0.54166666666666663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11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</v>
      </c>
      <c r="D13" s="16">
        <f>IF(SUM(Table914182226[[#This Row],[takes]]) &gt; 0,Table914182226[[#This Row],[takes]]/SUM(Table914182226[takes]),0)</f>
        <v>7.9136690647482008E-2</v>
      </c>
      <c r="E13" s="16">
        <f>IF(Table914182226[[#This Row],[takes]]&gt;0,Table914182226[[#This Row],[wins]]/Table914182226[[#This Row],[takes]],0)</f>
        <v>0.27272727272727271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80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31</v>
      </c>
      <c r="D14" s="19">
        <f>IF(SUM(Table914182226[[#This Row],[takes]]) &gt; 0,Table914182226[[#This Row],[takes]]/SUM(Table914182226[takes]),0)</f>
        <v>0.57553956834532372</v>
      </c>
      <c r="E14" s="19">
        <f>IF(Table914182226[[#This Row],[takes]]&gt;0,Table914182226[[#This Row],[wins]]/Table914182226[[#This Row],[takes]],0)</f>
        <v>0.38750000000000001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9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7</v>
      </c>
      <c r="D17" s="16">
        <f>IF(SUM(Table1015192327[[#This Row],[takes]]) &gt; 0,Table1015192327[[#This Row],[takes]]/SUM(Table1015192327[takes]),0)</f>
        <v>0.1125</v>
      </c>
      <c r="E17" s="16">
        <f>IF(Table1015192327[[#This Row],[takes]]&gt;0,Table1015192327[[#This Row],[wins]]/Table1015192327[[#This Row],[takes]],0)</f>
        <v>0.77777777777777779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12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3</v>
      </c>
      <c r="D18" s="16">
        <f>IF(SUM(Table1015192327[[#This Row],[takes]]) &gt; 0,Table1015192327[[#This Row],[takes]]/SUM(Table1015192327[takes]),0)</f>
        <v>0.15</v>
      </c>
      <c r="E18" s="16">
        <f>IF(Table1015192327[[#This Row],[takes]]&gt;0,Table1015192327[[#This Row],[wins]]/Table1015192327[[#This Row],[takes]],0)</f>
        <v>0.25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59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21</v>
      </c>
      <c r="D19" s="17">
        <f>IF(SUM(Table1015192327[[#This Row],[takes]]) &gt; 0,Table1015192327[[#This Row],[takes]]/SUM(Table1015192327[takes]),0)</f>
        <v>0.73750000000000004</v>
      </c>
      <c r="E19" s="17">
        <f>IF(Table1015192327[[#This Row],[takes]]&gt;0,Table1015192327[[#This Row],[wins]]/Table1015192327[[#This Row],[takes]],0)</f>
        <v>0.3559322033898305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B19" sqref="B19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34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21</v>
      </c>
      <c r="D2" s="3">
        <f>IF(SUM(Table71216202428[[#This Row],[takes]]) &gt; 0,Table71216202428[[#This Row],[takes]]/SUM(Table71216202428[takes]),0)</f>
        <v>0.10793650793650794</v>
      </c>
      <c r="E2" s="3">
        <f>IF(Table71216202428[[#This Row],[takes]]&gt;0,Table71216202428[[#This Row],[wins]]/Table71216202428[[#This Row],[takes]],0)</f>
        <v>0.61764705882352944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30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225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131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82</v>
      </c>
      <c r="D3" s="3">
        <f>IF(SUM(Table71216202428[[#This Row],[takes]]) &gt; 0,Table71216202428[[#This Row],[takes]]/SUM(Table71216202428[takes]),0)</f>
        <v>0.41587301587301589</v>
      </c>
      <c r="E3" s="3">
        <f>IF(Table71216202428[[#This Row],[takes]]&gt;0,Table71216202428[[#This Row],[wins]]/Table71216202428[[#This Row],[takes]],0)</f>
        <v>0.62595419847328249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84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67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150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76</v>
      </c>
      <c r="D4" s="3">
        <f>IF(SUM(Table71216202428[[#This Row],[takes]]) &gt; 0,Table71216202428[[#This Row],[takes]]/SUM(Table71216202428[takes]),0)</f>
        <v>0.47619047619047616</v>
      </c>
      <c r="E4" s="3">
        <f>IF(Table71216202428[[#This Row],[takes]]&gt;0,Table71216202428[[#This Row],[wins]]/Table71216202428[[#This Row],[takes]],0)</f>
        <v>0.50666666666666671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201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63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44</v>
      </c>
      <c r="D7" s="16">
        <f>IF(SUM(Table81317212529[[#This Row],[takes]]) &gt; 0,Table81317212529[[#This Row],[takes]]/SUM(Table81317212529[takes]),0)</f>
        <v>0.51219512195121952</v>
      </c>
      <c r="E7" s="16">
        <f>IF(Table81317212529[[#This Row],[takes]]&gt;0,Table81317212529[[#This Row],[wins]]/Table81317212529[[#This Row],[takes]],0)</f>
        <v>0.69841269841269837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28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17</v>
      </c>
      <c r="D8" s="3">
        <f>IF(SUM(Table81317212529[[#This Row],[takes]]) &gt; 0,Table81317212529[[#This Row],[takes]]/SUM(Table81317212529[takes]),0)</f>
        <v>0.22764227642276422</v>
      </c>
      <c r="E8" s="3">
        <f>IF(Table81317212529[[#This Row],[takes]]&gt;0,Table81317212529[[#This Row],[wins]]/Table81317212529[[#This Row],[takes]],0)</f>
        <v>0.6071428571428571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32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16</v>
      </c>
      <c r="D9" s="17">
        <f>IF(SUM(Table81317212529[[#This Row],[takes]]) &gt; 0,Table81317212529[[#This Row],[takes]]/SUM(Table81317212529[takes]),0)</f>
        <v>0.26016260162601629</v>
      </c>
      <c r="E9" s="17">
        <f>IF(Table81317212529[[#This Row],[takes]]&gt;0,Table81317212529[[#This Row],[wins]]/Table81317212529[[#This Row],[takes]],0)</f>
        <v>0.5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21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13</v>
      </c>
      <c r="D12" s="18">
        <f>IF(SUM(Table91418222630[[#This Row],[takes]]) &gt; 0,Table91418222630[[#This Row],[takes]]/SUM(Table91418222630[takes]),0)</f>
        <v>0.35</v>
      </c>
      <c r="E12" s="18">
        <f>IF(Table91418222630[[#This Row],[takes]]&gt;0,Table91418222630[[#This Row],[wins]]/Table91418222630[[#This Row],[takes]],0)</f>
        <v>0.61904761904761907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15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10</v>
      </c>
      <c r="D13" s="16">
        <f>IF(SUM(Table91418222630[[#This Row],[takes]]) &gt; 0,Table91418222630[[#This Row],[takes]]/SUM(Table91418222630[takes]),0)</f>
        <v>0.25</v>
      </c>
      <c r="E13" s="16">
        <f>IF(Table91418222630[[#This Row],[takes]]&gt;0,Table91418222630[[#This Row],[wins]]/Table91418222630[[#This Row],[takes]],0)</f>
        <v>0.66666666666666663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24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12</v>
      </c>
      <c r="D14" s="19">
        <f>IF(SUM(Table91418222630[[#This Row],[takes]]) &gt; 0,Table91418222630[[#This Row],[takes]]/SUM(Table91418222630[takes]),0)</f>
        <v>0.4</v>
      </c>
      <c r="E14" s="19">
        <f>IF(Table91418222630[[#This Row],[takes]]&gt;0,Table91418222630[[#This Row],[wins]]/Table91418222630[[#This Row],[takes]],0)</f>
        <v>0.5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11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7" s="16">
        <f>IF(SUM(Table101519232731[[#This Row],[takes]]) &gt; 0,Table101519232731[[#This Row],[takes]]/SUM(Table101519232731[takes]),0)</f>
        <v>0.33333333333333331</v>
      </c>
      <c r="E17" s="16">
        <f>IF(Table101519232731[[#This Row],[takes]]&gt;0,Table101519232731[[#This Row],[wins]]/Table101519232731[[#This Row],[takes]],0)</f>
        <v>0.72727272727272729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17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8" s="16">
        <f>IF(SUM(Table101519232731[[#This Row],[takes]]) &gt; 0,Table101519232731[[#This Row],[takes]]/SUM(Table101519232731[takes]),0)</f>
        <v>0.51515151515151514</v>
      </c>
      <c r="E18" s="16">
        <f>IF(Table101519232731[[#This Row],[takes]]&gt;0,Table101519232731[[#This Row],[wins]]/Table101519232731[[#This Row],[takes]],0)</f>
        <v>0.47058823529411764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5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0.15151515151515152</v>
      </c>
      <c r="E19" s="17">
        <f>IF(Table101519232731[[#This Row],[takes]]&gt;0,Table101519232731[[#This Row],[wins]]/Table101519232731[[#This Row],[takes]],0)</f>
        <v>0.8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A26" sqref="A26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100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56</v>
      </c>
      <c r="D2" s="3">
        <f>IF(SUM(Table7121620242832[[#This Row],[takes]]) &gt; 0,Table7121620242832[[#This Row],[takes]]/SUM(Table7121620242832[takes]),0)</f>
        <v>0.31746031746031744</v>
      </c>
      <c r="E2" s="3">
        <f>IF(Table7121620242832[[#This Row],[takes]]&gt;0,Table7121620242832[[#This Row],[wins]]/Table7121620242832[[#This Row],[takes]],0)</f>
        <v>0.56000000000000005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142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189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13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9</v>
      </c>
      <c r="D3" s="3">
        <f>IF(SUM(Table7121620242832[[#This Row],[takes]]) &gt; 0,Table7121620242832[[#This Row],[takes]]/SUM(Table7121620242832[takes]),0)</f>
        <v>4.1269841269841269E-2</v>
      </c>
      <c r="E3" s="3">
        <f>IF(Table7121620242832[[#This Row],[takes]]&gt;0,Table7121620242832[[#This Row],[wins]]/Table7121620242832[[#This Row],[takes]],0)</f>
        <v>0.69230769230769229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104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92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202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83</v>
      </c>
      <c r="D4" s="3">
        <f>IF(SUM(Table7121620242832[[#This Row],[takes]]) &gt; 0,Table7121620242832[[#This Row],[takes]]/SUM(Table7121620242832[takes]),0)</f>
        <v>0.64126984126984132</v>
      </c>
      <c r="E4" s="3">
        <f>IF(Table7121620242832[[#This Row],[takes]]&gt;0,Table7121620242832[[#This Row],[wins]]/Table7121620242832[[#This Row],[takes]],0)</f>
        <v>0.41089108910891087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69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82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43</v>
      </c>
      <c r="D7" s="16">
        <f>IF(SUM(Table8131721252933[[#This Row],[takes]]) &gt; 0,Table8131721252933[[#This Row],[takes]]/SUM(Table8131721252933[takes]),0)</f>
        <v>0.51249999999999996</v>
      </c>
      <c r="E7" s="16">
        <f>IF(Table8131721252933[[#This Row],[takes]]&gt;0,Table8131721252933[[#This Row],[wins]]/Table8131721252933[[#This Row],[takes]],0)</f>
        <v>0.52439024390243905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70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34</v>
      </c>
      <c r="D8" s="3">
        <f>IF(SUM(Table8131721252933[[#This Row],[takes]]) &gt; 0,Table8131721252933[[#This Row],[takes]]/SUM(Table8131721252933[takes]),0)</f>
        <v>0.4375</v>
      </c>
      <c r="E8" s="3">
        <f>IF(Table8131721252933[[#This Row],[takes]]&gt;0,Table8131721252933[[#This Row],[wins]]/Table8131721252933[[#This Row],[takes]],0)</f>
        <v>0.48571428571428571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5</v>
      </c>
      <c r="D9" s="17">
        <f>IF(SUM(Table8131721252933[[#This Row],[takes]]) &gt; 0,Table8131721252933[[#This Row],[takes]]/SUM(Table8131721252933[takes]),0)</f>
        <v>0.05</v>
      </c>
      <c r="E9" s="17">
        <f>IF(Table8131721252933[[#This Row],[takes]]&gt;0,Table8131721252933[[#This Row],[wins]]/Table8131721252933[[#This Row],[takes]],0)</f>
        <v>0.625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48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19</v>
      </c>
      <c r="D12" s="18">
        <f>IF(SUM(Table9141822263034[[#This Row],[takes]]) &gt; 0,Table9141822263034[[#This Row],[takes]]/SUM(Table9141822263034[takes]),0)</f>
        <v>0.60759493670886078</v>
      </c>
      <c r="E12" s="18">
        <f>IF(Table9141822263034[[#This Row],[takes]]&gt;0,Table9141822263034[[#This Row],[wins]]/Table9141822263034[[#This Row],[takes]],0)</f>
        <v>0.39583333333333331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20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7</v>
      </c>
      <c r="D13" s="16">
        <f>IF(SUM(Table9141822263034[[#This Row],[takes]]) &gt; 0,Table9141822263034[[#This Row],[takes]]/SUM(Table9141822263034[takes]),0)</f>
        <v>0.25316455696202533</v>
      </c>
      <c r="E13" s="16">
        <f>IF(Table9141822263034[[#This Row],[takes]]&gt;0,Table9141822263034[[#This Row],[wins]]/Table9141822263034[[#This Row],[takes]],0)</f>
        <v>0.35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11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9</v>
      </c>
      <c r="D14" s="19">
        <f>IF(SUM(Table9141822263034[[#This Row],[takes]]) &gt; 0,Table9141822263034[[#This Row],[takes]]/SUM(Table9141822263034[takes]),0)</f>
        <v>0.13924050632911392</v>
      </c>
      <c r="E14" s="19">
        <f>IF(Table9141822263034[[#This Row],[takes]]&gt;0,Table9141822263034[[#This Row],[wins]]/Table9141822263034[[#This Row],[takes]],0)</f>
        <v>0.81818181818181823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18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4</v>
      </c>
      <c r="D17" s="16">
        <f>IF(SUM(Table10151923273135[[#This Row],[takes]]) &gt; 0,Table10151923273135[[#This Row],[takes]]/SUM(Table10151923273135[takes]),0)</f>
        <v>0.5625</v>
      </c>
      <c r="E17" s="16">
        <f>IF(Table10151923273135[[#This Row],[takes]]&gt;0,Table10151923273135[[#This Row],[wins]]/Table10151923273135[[#This Row],[takes]],0)</f>
        <v>0.22222222222222221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6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5</v>
      </c>
      <c r="D18" s="16">
        <f>IF(SUM(Table10151923273135[[#This Row],[takes]]) &gt; 0,Table10151923273135[[#This Row],[takes]]/SUM(Table10151923273135[takes]),0)</f>
        <v>0.1875</v>
      </c>
      <c r="E18" s="16">
        <f>IF(Table10151923273135[[#This Row],[takes]]&gt;0,Table10151923273135[[#This Row],[wins]]/Table10151923273135[[#This Row],[takes]],0)</f>
        <v>0.83333333333333337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8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4</v>
      </c>
      <c r="D19" s="17">
        <f>IF(SUM(Table10151923273135[[#This Row],[takes]]) &gt; 0,Table10151923273135[[#This Row],[takes]]/SUM(Table10151923273135[takes]),0)</f>
        <v>0.25</v>
      </c>
      <c r="E19" s="17">
        <f>IF(Table10151923273135[[#This Row],[takes]]&gt;0,Table10151923273135[[#This Row],[wins]]/Table10151923273135[[#This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E26" sqref="E26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18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12</v>
      </c>
      <c r="D2" s="3">
        <f>IF(SUM(Table712162024283236[[#This Row],[takes]]) &gt; 0,Table712162024283236[[#This Row],[takes]]/SUM(Table712162024283236[takes]),0)</f>
        <v>5.7142857142857141E-2</v>
      </c>
      <c r="E2" s="3">
        <f>IF(Table712162024283236[[#This Row],[takes]]&gt;0,Table712162024283236[[#This Row],[wins]]/Table712162024283236[[#This Row],[takes]],0)</f>
        <v>0.66666666666666663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111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262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169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38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14</v>
      </c>
      <c r="D3" s="3">
        <f>IF(SUM(Table712162024283236[[#This Row],[takes]]) &gt; 0,Table712162024283236[[#This Row],[takes]]/SUM(Table712162024283236[takes]),0)</f>
        <v>0.12063492063492064</v>
      </c>
      <c r="E3" s="3">
        <f>IF(Table712162024283236[[#This Row],[takes]]&gt;0,Table712162024283236[[#This Row],[wins]]/Table712162024283236[[#This Row],[takes]],0)</f>
        <v>0.36842105263157893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135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34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94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259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136</v>
      </c>
      <c r="D4" s="3">
        <f>IF(SUM(Table712162024283236[[#This Row],[takes]]) &gt; 0,Table712162024283236[[#This Row],[takes]]/SUM(Table712162024283236[takes]),0)</f>
        <v>0.82222222222222219</v>
      </c>
      <c r="E4" s="3">
        <f>IF(Table712162024283236[[#This Row],[takes]]&gt;0,Table712162024283236[[#This Row],[wins]]/Table712162024283236[[#This Row],[takes]],0)</f>
        <v>0.52509652509652505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69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19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52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125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62</v>
      </c>
      <c r="D7" s="16">
        <f>IF(SUM(Table813172125293337[[#This Row],[takes]]) &gt; 0,Table813172125293337[[#This Row],[takes]]/SUM(Table813172125293337[takes]),0)</f>
        <v>0.50200803212851408</v>
      </c>
      <c r="E7" s="16">
        <f>IF(Table813172125293337[[#This Row],[takes]]&gt;0,Table813172125293337[[#This Row],[wins]]/Table813172125293337[[#This Row],[takes]],0)</f>
        <v>0.496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75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55</v>
      </c>
      <c r="D8" s="3">
        <f>IF(SUM(Table813172125293337[[#This Row],[takes]]) &gt; 0,Table813172125293337[[#This Row],[takes]]/SUM(Table813172125293337[takes]),0)</f>
        <v>0.30120481927710846</v>
      </c>
      <c r="E8" s="3">
        <f>IF(Table813172125293337[[#This Row],[takes]]&gt;0,Table813172125293337[[#This Row],[wins]]/Table813172125293337[[#This Row],[takes]],0)</f>
        <v>0.73333333333333328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49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25</v>
      </c>
      <c r="D9" s="17">
        <f>IF(SUM(Table813172125293337[[#This Row],[takes]]) &gt; 0,Table813172125293337[[#This Row],[takes]]/SUM(Table813172125293337[takes]),0)</f>
        <v>0.19678714859437751</v>
      </c>
      <c r="E9" s="17">
        <f>IF(Table813172125293337[[#This Row],[takes]]&gt;0,Table813172125293337[[#This Row],[wins]]/Table813172125293337[[#This Row],[takes]],0)</f>
        <v>0.51020408163265307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37</v>
      </c>
      <c r="D12" s="18">
        <f>IF(SUM(Table914182226303438[[#This Row],[takes]]) &gt; 0,Table914182226303438[[#This Row],[takes]]/SUM(Table914182226303438[takes]),0)</f>
        <v>0.29113924050632911</v>
      </c>
      <c r="E12" s="18">
        <f>IF(Table914182226303438[[#This Row],[takes]]&gt;0,Table914182226303438[[#This Row],[wins]]/Table914182226303438[[#This Row],[takes]],0)</f>
        <v>0.80434782608695654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63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34</v>
      </c>
      <c r="D13" s="16">
        <f>IF(SUM(Table914182226303438[[#This Row],[takes]]) &gt; 0,Table914182226303438[[#This Row],[takes]]/SUM(Table914182226303438[takes]),0)</f>
        <v>0.39873417721518989</v>
      </c>
      <c r="E13" s="16">
        <f>IF(Table914182226303438[[#This Row],[takes]]&gt;0,Table914182226303438[[#This Row],[wins]]/Table914182226303438[[#This Row],[takes]],0)</f>
        <v>0.53968253968253965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49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31</v>
      </c>
      <c r="D14" s="19">
        <f>IF(SUM(Table914182226303438[[#This Row],[takes]]) &gt; 0,Table914182226303438[[#This Row],[takes]]/SUM(Table914182226303438[takes]),0)</f>
        <v>0.310126582278481</v>
      </c>
      <c r="E14" s="19">
        <f>IF(Table914182226303438[[#This Row],[takes]]&gt;0,Table914182226303438[[#This Row],[wins]]/Table914182226303438[[#This Row],[takes]],0)</f>
        <v>0.63265306122448983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13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9</v>
      </c>
      <c r="D17" s="16">
        <f>IF(SUM(Table1015192327313539[[#This Row],[takes]]) &gt; 0,Table1015192327313539[[#This Row],[takes]]/SUM(Table1015192327313539[takes]),0)</f>
        <v>0.16455696202531644</v>
      </c>
      <c r="E17" s="16">
        <f>IF(Table1015192327313539[[#This Row],[takes]]&gt;0,Table1015192327313539[[#This Row],[wins]]/Table1015192327313539[[#This Row],[takes]],0)</f>
        <v>0.69230769230769229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48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34</v>
      </c>
      <c r="D18" s="16">
        <f>IF(SUM(Table1015192327313539[[#This Row],[takes]]) &gt; 0,Table1015192327313539[[#This Row],[takes]]/SUM(Table1015192327313539[takes]),0)</f>
        <v>0.60759493670886078</v>
      </c>
      <c r="E18" s="16">
        <f>IF(Table1015192327313539[[#This Row],[takes]]&gt;0,Table1015192327313539[[#This Row],[wins]]/Table1015192327313539[[#This Row],[takes]],0)</f>
        <v>0.70833333333333337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18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14</v>
      </c>
      <c r="D19" s="17">
        <f>IF(SUM(Table1015192327313539[[#This Row],[takes]]) &gt; 0,Table1015192327313539[[#This Row],[takes]]/SUM(Table1015192327313539[takes]),0)</f>
        <v>0.22784810126582278</v>
      </c>
      <c r="E19" s="17">
        <f>IF(Table1015192327313539[[#This Row],[takes]]&gt;0,Table1015192327313539[[#This Row],[wins]]/Table1015192327313539[[#This Row],[takes]],0)</f>
        <v>0.77777777777777779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K89" sqref="K8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10.152380952380952</v>
      </c>
      <c r="R2">
        <v>30000</v>
      </c>
      <c r="S2" s="10">
        <f>Table6[[#This Row],[Think Time]]*$P$6/1000/60</f>
        <v>21.523809523809526</v>
      </c>
      <c r="T2" s="10">
        <f>Table6[[#This Row],[Estimated Battle Time (mins)]]*COUNTA(Таблица2[hero-1])/60</f>
        <v>75.333333333333329</v>
      </c>
    </row>
    <row r="3" spans="1:20" ht="15.75" hidden="1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" s="3">
        <f>IF(Table3[[#This Row],[battles]],Table3[[#This Row],[wins]]/Table3[[#This Row],[battles]],0)</f>
        <v>0.8</v>
      </c>
      <c r="O3" s="6" t="s">
        <v>180</v>
      </c>
      <c r="P3" s="7">
        <f>MAX(Таблица1[crystals])</f>
        <v>25</v>
      </c>
      <c r="R3">
        <v>120000</v>
      </c>
      <c r="S3" s="10">
        <f>Table6[[#This Row],[Think Time]]*$P$6/1000/60</f>
        <v>86.095238095238102</v>
      </c>
      <c r="T3" s="10">
        <f>Table6[[#This Row],[Estimated Battle Time (mins)]]*COUNTA(Таблица2[hero-1])/60</f>
        <v>301.33333333333331</v>
      </c>
    </row>
    <row r="4" spans="1:20" hidden="1" x14ac:dyDescent="0.25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4" s="3">
        <f>IF(Table3[[#This Row],[battles]],Table3[[#This Row],[wins]]/Table3[[#This Row],[battles]],0)</f>
        <v>0.6</v>
      </c>
      <c r="T4" s="10"/>
    </row>
    <row r="5" spans="1:20" ht="15.75" hidden="1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5" s="3">
        <f>IF(Table3[[#This Row],[battles]],Table3[[#This Row],[wins]]/Table3[[#This Row],[battles]],0)</f>
        <v>0.6</v>
      </c>
      <c r="O5" s="6" t="s">
        <v>179</v>
      </c>
      <c r="P5" s="7">
        <f>MIN(Таблица1[turns])</f>
        <v>17</v>
      </c>
      <c r="T5" s="10"/>
    </row>
    <row r="6" spans="1:20" ht="15.75" hidden="1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O6" s="8" t="s">
        <v>108</v>
      </c>
      <c r="P6" s="9">
        <f>AVERAGE(Таблица1[turns])</f>
        <v>43.047619047619051</v>
      </c>
    </row>
    <row r="7" spans="1:20" ht="15.75" hidden="1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7" s="3">
        <f>IF(Table3[[#This Row],[battles]],Table3[[#This Row],[wins]]/Table3[[#This Row],[battles]],0)</f>
        <v>0.93333333333333335</v>
      </c>
      <c r="O7" s="8" t="s">
        <v>181</v>
      </c>
      <c r="P7" s="9">
        <f>MAX(Таблица1[turns])</f>
        <v>120</v>
      </c>
    </row>
    <row r="8" spans="1:20" hidden="1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8" s="3">
        <f>IF(Table3[[#This Row],[battles]],Table3[[#This Row],[wins]]/Table3[[#This Row],[battles]],0)</f>
        <v>0.66666666666666663</v>
      </c>
    </row>
    <row r="9" spans="1:20" hidden="1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9" s="3">
        <f>IF(Table3[[#This Row],[battles]],Table3[[#This Row],[wins]]/Table3[[#This Row],[battles]],0)</f>
        <v>0.66666666666666663</v>
      </c>
    </row>
    <row r="10" spans="1:20" hidden="1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hidden="1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1" s="3">
        <f>IF(Table3[[#This Row],[battles]],Table3[[#This Row],[wins]]/Table3[[#This Row],[battles]],0)</f>
        <v>0.33333333333333331</v>
      </c>
    </row>
    <row r="12" spans="1:20" hidden="1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2" s="3">
        <f>IF(Table3[[#This Row],[battles]],Table3[[#This Row],[wins]]/Table3[[#This Row],[battles]],0)</f>
        <v>0.6</v>
      </c>
    </row>
    <row r="13" spans="1:20" hidden="1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3" s="3">
        <f>IF(Table3[[#This Row],[battles]],Table3[[#This Row],[wins]]/Table3[[#This Row],[battles]],0)</f>
        <v>0.66666666666666663</v>
      </c>
    </row>
    <row r="14" spans="1:20" hidden="1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4" s="3">
        <f>IF(Table3[[#This Row],[battles]],Table3[[#This Row],[wins]]/Table3[[#This Row],[battles]],0)</f>
        <v>0.53333333333333333</v>
      </c>
    </row>
    <row r="15" spans="1:20" hidden="1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hidden="1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6" s="3">
        <f>IF(Table3[[#This Row],[battles]],Table3[[#This Row],[wins]]/Table3[[#This Row],[battles]],0)</f>
        <v>0.26666666666666666</v>
      </c>
    </row>
    <row r="17" spans="1:13" hidden="1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7" s="3">
        <f>IF(Table3[[#This Row],[battles]],Table3[[#This Row],[wins]]/Table3[[#This Row],[battles]],0)</f>
        <v>0.13333333333333333</v>
      </c>
    </row>
    <row r="18" spans="1:13" hidden="1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8" s="3">
        <f>IF(Table3[[#This Row],[battles]],Table3[[#This Row],[wins]]/Table3[[#This Row],[battles]],0)</f>
        <v>0.66666666666666663</v>
      </c>
    </row>
    <row r="19" spans="1:13" hidden="1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9" s="3">
        <f>IF(Table3[[#This Row],[battles]],Table3[[#This Row],[wins]]/Table3[[#This Row],[battles]],0)</f>
        <v>0.13333333333333333</v>
      </c>
    </row>
    <row r="20" spans="1:13" hidden="1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0" s="3">
        <f>IF(Table3[[#This Row],[battles]],Table3[[#This Row],[wins]]/Table3[[#This Row],[battles]],0)</f>
        <v>0.26666666666666666</v>
      </c>
    </row>
    <row r="21" spans="1:13" hidden="1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1" s="3">
        <f>IF(Table3[[#This Row],[battles]],Table3[[#This Row],[wins]]/Table3[[#This Row],[battles]],0)</f>
        <v>0.4</v>
      </c>
    </row>
    <row r="22" spans="1:13" hidden="1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2" s="3">
        <f>IF(Table3[[#This Row],[battles]],Table3[[#This Row],[wins]]/Table3[[#This Row],[battles]],0)</f>
        <v>0.26666666666666666</v>
      </c>
    </row>
    <row r="23" spans="1:13" hidden="1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3" s="3">
        <f>IF(Table3[[#This Row],[battles]],Table3[[#This Row],[wins]]/Table3[[#This Row],[battles]],0)</f>
        <v>0.4</v>
      </c>
    </row>
    <row r="24" spans="1:13" hidden="1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4" s="3">
        <f>IF(Table3[[#This Row],[battles]],Table3[[#This Row],[wins]]/Table3[[#This Row],[battles]],0)</f>
        <v>0.26666666666666666</v>
      </c>
    </row>
    <row r="25" spans="1:13" hidden="1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5" s="3">
        <f>IF(Table3[[#This Row],[battles]],Table3[[#This Row],[wins]]/Table3[[#This Row],[battles]],0)</f>
        <v>0.6</v>
      </c>
    </row>
    <row r="26" spans="1:13" hidden="1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6" s="3">
        <f>IF(Table3[[#This Row],[battles]],Table3[[#This Row],[wins]]/Table3[[#This Row],[battles]],0)</f>
        <v>0.2</v>
      </c>
    </row>
    <row r="27" spans="1:13" hidden="1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7" s="3">
        <f>IF(Table3[[#This Row],[battles]],Table3[[#This Row],[wins]]/Table3[[#This Row],[battles]],0)</f>
        <v>0.4</v>
      </c>
    </row>
    <row r="28" spans="1:13" hidden="1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8" s="3">
        <f>IF(Table3[[#This Row],[battles]],Table3[[#This Row],[wins]]/Table3[[#This Row],[battles]],0)</f>
        <v>0.66666666666666663</v>
      </c>
    </row>
    <row r="29" spans="1:13" hidden="1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29" s="3">
        <f>IF(Table3[[#This Row],[battles]],Table3[[#This Row],[wins]]/Table3[[#This Row],[battles]],0)</f>
        <v>0.8</v>
      </c>
    </row>
    <row r="30" spans="1:13" hidden="1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30" s="3">
        <f>IF(Table3[[#This Row],[battles]],Table3[[#This Row],[wins]]/Table3[[#This Row],[battles]],0)</f>
        <v>0.46666666666666667</v>
      </c>
    </row>
    <row r="31" spans="1:13" hidden="1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hidden="1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2">
        <f>Таблица2[[#This Row],[team-1-win]]+Таблица2[[#This Row],[team-2-win]]</f>
        <v>1</v>
      </c>
    </row>
    <row r="33" spans="1:7" hidden="1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hidden="1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hidden="1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hidden="1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6">
        <f>Таблица2[[#This Row],[team-1-win]]+Таблица2[[#This Row],[team-2-win]]</f>
        <v>1</v>
      </c>
    </row>
    <row r="37" spans="1:7" hidden="1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hidden="1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8">
        <f>Таблица2[[#This Row],[team-1-win]]+Таблица2[[#This Row],[team-2-win]]</f>
        <v>1</v>
      </c>
    </row>
    <row r="39" spans="1:7" hidden="1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9">
        <f>Таблица2[[#This Row],[team-1-win]]+Таблица2[[#This Row],[team-2-win]]</f>
        <v>1</v>
      </c>
    </row>
    <row r="40" spans="1:7" hidden="1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hidden="1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hidden="1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hidden="1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hidden="1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hidden="1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hidden="1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hidden="1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7">
        <f>Таблица2[[#This Row],[team-1-win]]+Таблица2[[#This Row],[team-2-win]]</f>
        <v>1</v>
      </c>
    </row>
    <row r="48" spans="1:7" hidden="1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hidden="1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hidden="1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hidden="1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hidden="1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hidden="1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hidden="1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hidden="1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hidden="1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hidden="1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hidden="1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hidden="1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hidden="1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hidden="1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hidden="1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hidden="1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hidden="1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hidden="1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hidden="1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hidden="1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1</v>
      </c>
    </row>
    <row r="68" spans="1:7" hidden="1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hidden="1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hidden="1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hidden="1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hidden="1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hidden="1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hidden="1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hidden="1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hidden="1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hidden="1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hidden="1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hidden="1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hidden="1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5">
        <f>Таблица2[[#This Row],[team-1-win]]+Таблица2[[#This Row],[team-2-win]]</f>
        <v>1</v>
      </c>
    </row>
    <row r="96" spans="1:7" hidden="1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6">
        <f>Таблица2[[#This Row],[team-1-win]]+Таблица2[[#This Row],[team-2-win]]</f>
        <v>1</v>
      </c>
    </row>
    <row r="97" spans="1:7" hidden="1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hidden="1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hidden="1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hidden="1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0">
        <f>Таблица2[[#This Row],[team-1-win]]+Таблица2[[#This Row],[team-2-win]]</f>
        <v>1</v>
      </c>
    </row>
    <row r="101" spans="1:7" hidden="1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hidden="1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hidden="1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hidden="1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hidden="1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hidden="1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hidden="1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7">
        <f>Таблица2[[#This Row],[team-1-win]]+Таблица2[[#This Row],[team-2-win]]</f>
        <v>1</v>
      </c>
    </row>
    <row r="108" spans="1:7" hidden="1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hidden="1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hidden="1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1</v>
      </c>
    </row>
    <row r="111" spans="1:7" hidden="1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hidden="1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hidden="1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hidden="1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hidden="1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hidden="1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hidden="1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hidden="1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hidden="1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hidden="1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hidden="1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hidden="1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hidden="1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hidden="1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hidden="1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hidden="1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hidden="1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hidden="1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hidden="1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hidden="1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hidden="1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hidden="1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hidden="1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hidden="1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1</v>
      </c>
    </row>
    <row r="135" spans="1:7" hidden="1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hidden="1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hidden="1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hidden="1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hidden="1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hidden="1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hidden="1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1</v>
      </c>
    </row>
    <row r="142" spans="1:7" hidden="1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hidden="1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hidden="1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hidden="1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hidden="1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hidden="1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hidden="1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hidden="1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hidden="1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hidden="1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hidden="1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hidden="1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hidden="1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hidden="1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hidden="1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hidden="1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hidden="1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hidden="1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hidden="1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hidden="1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hidden="1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hidden="1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hidden="1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hidden="1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hidden="1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hidden="1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hidden="1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hidden="1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hidden="1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hidden="1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hidden="1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1</v>
      </c>
    </row>
    <row r="183" spans="1:7" hidden="1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hidden="1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1</v>
      </c>
    </row>
    <row r="185" spans="1:7" hidden="1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1</v>
      </c>
    </row>
    <row r="192" spans="1:7" hidden="1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hidden="1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hidden="1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hidden="1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5">
        <f>Таблица2[[#This Row],[team-1-win]]+Таблица2[[#This Row],[team-2-win]]</f>
        <v>1</v>
      </c>
    </row>
    <row r="196" spans="1:7" hidden="1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hidden="1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hidden="1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hidden="1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hidden="1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1</v>
      </c>
    </row>
    <row r="201" spans="1:7" hidden="1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hidden="1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hidden="1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hidden="1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hidden="1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hidden="1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hidden="1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hidden="1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workbookViewId="0">
      <selection activeCell="AH291" sqref="AH291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hidden="1" customWidth="1"/>
    <col min="4" max="4" width="13.7109375" hidden="1" customWidth="1"/>
    <col min="5" max="5" width="13.28515625" hidden="1" customWidth="1"/>
    <col min="6" max="9" width="18" hidden="1" customWidth="1"/>
    <col min="10" max="10" width="10.5703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" hidden="1" customWidth="1"/>
    <col min="15" max="15" width="18.28515625" hidden="1" customWidth="1"/>
    <col min="16" max="17" width="18" hidden="1" customWidth="1"/>
    <col min="18" max="18" width="10.5703125" bestFit="1" customWidth="1"/>
    <col min="19" max="19" width="14" hidden="1" customWidth="1"/>
    <col min="20" max="20" width="13.7109375" hidden="1" customWidth="1"/>
    <col min="21" max="21" width="13.28515625" hidden="1" customWidth="1"/>
    <col min="22" max="22" width="18.42578125" hidden="1" customWidth="1"/>
    <col min="23" max="23" width="18.7109375" hidden="1" customWidth="1"/>
    <col min="24" max="24" width="18" hidden="1" customWidth="1"/>
    <col min="25" max="25" width="18.28515625" hidden="1" customWidth="1"/>
    <col min="26" max="26" width="8.710937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16.140625" hidden="1" customWidth="1"/>
    <col min="31" max="31" width="18.85546875" hidden="1" customWidth="1"/>
    <col min="32" max="33" width="16.140625" hidden="1" customWidth="1"/>
    <col min="34" max="34" width="8.7109375" bestFit="1" customWidth="1"/>
    <col min="35" max="35" width="12.140625" hidden="1" customWidth="1"/>
    <col min="36" max="36" width="11.85546875" hidden="1" customWidth="1"/>
    <col min="37" max="37" width="11.42578125" hidden="1" customWidth="1"/>
    <col min="38" max="39" width="16.140625" hidden="1" customWidth="1"/>
    <col min="40" max="40" width="19.42578125" hidden="1" customWidth="1"/>
    <col min="41" max="41" width="16.140625" hidden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246</v>
      </c>
      <c r="B2" t="s">
        <v>53</v>
      </c>
      <c r="C2">
        <v>1</v>
      </c>
      <c r="D2">
        <v>3</v>
      </c>
      <c r="E2">
        <v>1</v>
      </c>
      <c r="F2" t="s">
        <v>115</v>
      </c>
      <c r="G2" t="s">
        <v>55</v>
      </c>
      <c r="H2" t="s">
        <v>105</v>
      </c>
      <c r="I2" t="s">
        <v>118</v>
      </c>
      <c r="J2" t="s">
        <v>56</v>
      </c>
      <c r="K2">
        <v>1</v>
      </c>
      <c r="M2">
        <v>2</v>
      </c>
      <c r="N2" t="s">
        <v>123</v>
      </c>
      <c r="O2" t="s">
        <v>69</v>
      </c>
      <c r="P2" t="s">
        <v>126</v>
      </c>
      <c r="R2" t="s">
        <v>48</v>
      </c>
      <c r="S2">
        <v>1</v>
      </c>
      <c r="U2">
        <v>2</v>
      </c>
      <c r="V2" t="s">
        <v>89</v>
      </c>
      <c r="Z2" t="s">
        <v>33</v>
      </c>
      <c r="AA2">
        <v>2</v>
      </c>
      <c r="AC2">
        <v>3</v>
      </c>
      <c r="AD2" t="s">
        <v>65</v>
      </c>
      <c r="AH2" t="s">
        <v>43</v>
      </c>
      <c r="AI2">
        <v>3</v>
      </c>
      <c r="AK2">
        <v>3</v>
      </c>
      <c r="AL2" t="s">
        <v>73</v>
      </c>
      <c r="AM2" t="s">
        <v>74</v>
      </c>
      <c r="AN2" t="s">
        <v>140</v>
      </c>
      <c r="AO2" t="s">
        <v>142</v>
      </c>
      <c r="AP2" t="s">
        <v>45</v>
      </c>
      <c r="AQ2">
        <v>1</v>
      </c>
      <c r="AS2">
        <v>2</v>
      </c>
      <c r="AT2" t="s">
        <v>143</v>
      </c>
      <c r="AU2" t="s">
        <v>92</v>
      </c>
      <c r="AV2" t="s">
        <v>145</v>
      </c>
      <c r="AX2">
        <v>22</v>
      </c>
      <c r="AY2">
        <v>99</v>
      </c>
      <c r="AZ2">
        <v>120</v>
      </c>
      <c r="BA2">
        <v>2</v>
      </c>
    </row>
    <row r="3" spans="1:53" x14ac:dyDescent="0.25">
      <c r="A3" t="s">
        <v>247</v>
      </c>
      <c r="B3" t="s">
        <v>53</v>
      </c>
      <c r="C3">
        <v>2</v>
      </c>
      <c r="D3">
        <v>2</v>
      </c>
      <c r="E3">
        <v>2</v>
      </c>
      <c r="F3" t="s">
        <v>115</v>
      </c>
      <c r="G3" t="s">
        <v>55</v>
      </c>
      <c r="H3" t="s">
        <v>97</v>
      </c>
      <c r="I3" t="s">
        <v>98</v>
      </c>
      <c r="J3" t="s">
        <v>56</v>
      </c>
      <c r="K3">
        <v>1</v>
      </c>
      <c r="M3">
        <v>1</v>
      </c>
      <c r="N3" t="s">
        <v>123</v>
      </c>
      <c r="R3" t="s">
        <v>48</v>
      </c>
      <c r="S3">
        <v>3</v>
      </c>
      <c r="U3">
        <v>2</v>
      </c>
      <c r="V3" t="s">
        <v>89</v>
      </c>
      <c r="W3" t="s">
        <v>84</v>
      </c>
      <c r="X3" t="s">
        <v>130</v>
      </c>
      <c r="Z3" t="s">
        <v>33</v>
      </c>
      <c r="AA3">
        <v>2</v>
      </c>
      <c r="AC3">
        <v>3</v>
      </c>
      <c r="AD3" t="s">
        <v>65</v>
      </c>
      <c r="AE3" t="s">
        <v>133</v>
      </c>
      <c r="AF3" t="s">
        <v>135</v>
      </c>
      <c r="AG3" t="s">
        <v>136</v>
      </c>
      <c r="AH3" t="s">
        <v>43</v>
      </c>
      <c r="AI3">
        <v>1</v>
      </c>
      <c r="AK3">
        <v>3</v>
      </c>
      <c r="AL3" t="s">
        <v>44</v>
      </c>
      <c r="AM3" t="s">
        <v>139</v>
      </c>
      <c r="AN3" t="s">
        <v>75</v>
      </c>
      <c r="AP3" t="s">
        <v>63</v>
      </c>
      <c r="AQ3">
        <v>1</v>
      </c>
      <c r="AS3">
        <v>1</v>
      </c>
      <c r="AT3" t="s">
        <v>103</v>
      </c>
      <c r="AX3">
        <v>21</v>
      </c>
      <c r="AY3">
        <v>78</v>
      </c>
      <c r="AZ3">
        <v>120</v>
      </c>
      <c r="BA3">
        <v>2</v>
      </c>
    </row>
    <row r="4" spans="1:53" x14ac:dyDescent="0.25">
      <c r="A4" t="s">
        <v>248</v>
      </c>
      <c r="B4" t="s">
        <v>53</v>
      </c>
      <c r="C4">
        <v>2</v>
      </c>
      <c r="D4">
        <v>1</v>
      </c>
      <c r="E4">
        <v>1</v>
      </c>
      <c r="F4" t="s">
        <v>115</v>
      </c>
      <c r="G4" t="s">
        <v>83</v>
      </c>
      <c r="H4" t="s">
        <v>97</v>
      </c>
      <c r="J4" t="s">
        <v>56</v>
      </c>
      <c r="K4">
        <v>1</v>
      </c>
      <c r="M4">
        <v>1</v>
      </c>
      <c r="N4" t="s">
        <v>123</v>
      </c>
      <c r="O4" t="s">
        <v>69</v>
      </c>
      <c r="P4" t="s">
        <v>126</v>
      </c>
      <c r="R4" t="s">
        <v>48</v>
      </c>
      <c r="S4">
        <v>2</v>
      </c>
      <c r="U4">
        <v>1</v>
      </c>
      <c r="V4" t="s">
        <v>89</v>
      </c>
      <c r="W4" t="s">
        <v>71</v>
      </c>
      <c r="Z4" t="s">
        <v>33</v>
      </c>
      <c r="AA4">
        <v>2</v>
      </c>
      <c r="AC4">
        <v>1</v>
      </c>
      <c r="AD4" t="s">
        <v>65</v>
      </c>
      <c r="AE4" t="s">
        <v>66</v>
      </c>
      <c r="AH4" t="s">
        <v>43</v>
      </c>
      <c r="AI4">
        <v>1</v>
      </c>
      <c r="AK4">
        <v>1</v>
      </c>
      <c r="AL4" t="s">
        <v>73</v>
      </c>
      <c r="AM4" t="s">
        <v>139</v>
      </c>
      <c r="AP4" t="s">
        <v>38</v>
      </c>
      <c r="AQ4">
        <v>1</v>
      </c>
      <c r="AR4">
        <v>1</v>
      </c>
      <c r="AS4">
        <v>3</v>
      </c>
      <c r="AT4" t="s">
        <v>39</v>
      </c>
      <c r="AU4" t="s">
        <v>40</v>
      </c>
      <c r="AV4" t="s">
        <v>156</v>
      </c>
      <c r="AW4" t="s">
        <v>42</v>
      </c>
      <c r="AX4">
        <v>15</v>
      </c>
      <c r="AY4">
        <v>58</v>
      </c>
      <c r="AZ4">
        <v>120</v>
      </c>
      <c r="BA4">
        <v>2</v>
      </c>
    </row>
    <row r="5" spans="1:53" x14ac:dyDescent="0.25">
      <c r="A5" t="s">
        <v>249</v>
      </c>
      <c r="B5" t="s">
        <v>53</v>
      </c>
      <c r="C5">
        <v>2</v>
      </c>
      <c r="D5">
        <v>1</v>
      </c>
      <c r="E5">
        <v>1</v>
      </c>
      <c r="F5" t="s">
        <v>115</v>
      </c>
      <c r="G5" t="s">
        <v>55</v>
      </c>
      <c r="H5" t="s">
        <v>117</v>
      </c>
      <c r="J5" t="s">
        <v>56</v>
      </c>
      <c r="K5">
        <v>3</v>
      </c>
      <c r="M5">
        <v>1</v>
      </c>
      <c r="N5" t="s">
        <v>68</v>
      </c>
      <c r="R5" t="s">
        <v>48</v>
      </c>
      <c r="S5">
        <v>2</v>
      </c>
      <c r="U5">
        <v>1</v>
      </c>
      <c r="V5" t="s">
        <v>89</v>
      </c>
      <c r="W5" t="s">
        <v>84</v>
      </c>
      <c r="X5" t="s">
        <v>90</v>
      </c>
      <c r="Y5" t="s">
        <v>52</v>
      </c>
      <c r="Z5" t="s">
        <v>33</v>
      </c>
      <c r="AA5">
        <v>2</v>
      </c>
      <c r="AC5">
        <v>2</v>
      </c>
      <c r="AD5" t="s">
        <v>65</v>
      </c>
      <c r="AE5" t="s">
        <v>35</v>
      </c>
      <c r="AF5" t="s">
        <v>134</v>
      </c>
      <c r="AG5" t="s">
        <v>136</v>
      </c>
      <c r="AH5" t="s">
        <v>45</v>
      </c>
      <c r="AI5">
        <v>1</v>
      </c>
      <c r="AK5">
        <v>1</v>
      </c>
      <c r="AL5" t="s">
        <v>143</v>
      </c>
      <c r="AP5" t="s">
        <v>63</v>
      </c>
      <c r="AQ5">
        <v>1</v>
      </c>
      <c r="AS5">
        <v>2</v>
      </c>
      <c r="AT5" t="s">
        <v>103</v>
      </c>
      <c r="AX5">
        <v>15</v>
      </c>
      <c r="AY5">
        <v>60</v>
      </c>
      <c r="AZ5">
        <v>120</v>
      </c>
      <c r="BA5">
        <v>2</v>
      </c>
    </row>
    <row r="6" spans="1:53" x14ac:dyDescent="0.25">
      <c r="A6" t="s">
        <v>250</v>
      </c>
      <c r="B6" t="s">
        <v>53</v>
      </c>
      <c r="C6">
        <v>2</v>
      </c>
      <c r="D6">
        <v>1</v>
      </c>
      <c r="E6">
        <v>1</v>
      </c>
      <c r="F6" t="s">
        <v>115</v>
      </c>
      <c r="G6" t="s">
        <v>83</v>
      </c>
      <c r="J6" t="s">
        <v>56</v>
      </c>
      <c r="K6">
        <v>1</v>
      </c>
      <c r="M6">
        <v>1</v>
      </c>
      <c r="N6" t="s">
        <v>123</v>
      </c>
      <c r="O6" t="s">
        <v>125</v>
      </c>
      <c r="P6" t="s">
        <v>87</v>
      </c>
      <c r="R6" t="s">
        <v>48</v>
      </c>
      <c r="S6">
        <v>1</v>
      </c>
      <c r="U6">
        <v>1</v>
      </c>
      <c r="V6" t="s">
        <v>89</v>
      </c>
      <c r="W6" t="s">
        <v>50</v>
      </c>
      <c r="Z6" t="s">
        <v>33</v>
      </c>
      <c r="AA6">
        <v>1</v>
      </c>
      <c r="AC6">
        <v>2</v>
      </c>
      <c r="AD6" t="s">
        <v>65</v>
      </c>
      <c r="AE6" t="s">
        <v>66</v>
      </c>
      <c r="AH6" t="s">
        <v>45</v>
      </c>
      <c r="AI6">
        <v>1</v>
      </c>
      <c r="AK6">
        <v>1</v>
      </c>
      <c r="AL6" t="s">
        <v>86</v>
      </c>
      <c r="AM6" t="s">
        <v>76</v>
      </c>
      <c r="AP6" t="s">
        <v>38</v>
      </c>
      <c r="AQ6">
        <v>2</v>
      </c>
      <c r="AR6">
        <v>1</v>
      </c>
      <c r="AS6">
        <v>2</v>
      </c>
      <c r="AT6" t="s">
        <v>39</v>
      </c>
      <c r="AU6" t="s">
        <v>40</v>
      </c>
      <c r="AV6" t="s">
        <v>156</v>
      </c>
      <c r="AX6">
        <v>12</v>
      </c>
      <c r="AY6">
        <v>53</v>
      </c>
      <c r="AZ6">
        <v>120</v>
      </c>
      <c r="BA6">
        <v>2</v>
      </c>
    </row>
    <row r="7" spans="1:53" x14ac:dyDescent="0.25">
      <c r="A7" t="s">
        <v>251</v>
      </c>
      <c r="B7" t="s">
        <v>33</v>
      </c>
      <c r="C7">
        <v>2</v>
      </c>
      <c r="E7">
        <v>1</v>
      </c>
      <c r="F7" t="s">
        <v>65</v>
      </c>
      <c r="J7" t="s">
        <v>63</v>
      </c>
      <c r="K7">
        <v>3</v>
      </c>
      <c r="M7">
        <v>3</v>
      </c>
      <c r="N7" t="s">
        <v>103</v>
      </c>
      <c r="O7" t="s">
        <v>149</v>
      </c>
      <c r="P7" t="s">
        <v>104</v>
      </c>
      <c r="Q7" t="s">
        <v>153</v>
      </c>
      <c r="R7" t="s">
        <v>38</v>
      </c>
      <c r="S7">
        <v>3</v>
      </c>
      <c r="T7">
        <v>1</v>
      </c>
      <c r="U7">
        <v>2</v>
      </c>
      <c r="V7" t="s">
        <v>39</v>
      </c>
      <c r="W7" t="s">
        <v>70</v>
      </c>
      <c r="X7" t="s">
        <v>41</v>
      </c>
      <c r="Y7" t="s">
        <v>159</v>
      </c>
      <c r="Z7" t="s">
        <v>53</v>
      </c>
      <c r="AA7">
        <v>2</v>
      </c>
      <c r="AB7">
        <v>1</v>
      </c>
      <c r="AC7">
        <v>1</v>
      </c>
      <c r="AD7" t="s">
        <v>115</v>
      </c>
      <c r="AE7" t="s">
        <v>83</v>
      </c>
      <c r="AH7" t="s">
        <v>56</v>
      </c>
      <c r="AI7">
        <v>2</v>
      </c>
      <c r="AK7">
        <v>3</v>
      </c>
      <c r="AL7" t="s">
        <v>123</v>
      </c>
      <c r="AM7" t="s">
        <v>69</v>
      </c>
      <c r="AN7" t="s">
        <v>87</v>
      </c>
      <c r="AO7" t="s">
        <v>88</v>
      </c>
      <c r="AP7" t="s">
        <v>48</v>
      </c>
      <c r="AQ7">
        <v>1</v>
      </c>
      <c r="AS7">
        <v>1</v>
      </c>
      <c r="AT7" t="s">
        <v>89</v>
      </c>
      <c r="AU7" t="s">
        <v>50</v>
      </c>
      <c r="AX7">
        <v>23</v>
      </c>
      <c r="AY7">
        <v>98</v>
      </c>
      <c r="AZ7">
        <v>120</v>
      </c>
      <c r="BA7">
        <v>2</v>
      </c>
    </row>
    <row r="8" spans="1:53" x14ac:dyDescent="0.25">
      <c r="A8" t="s">
        <v>252</v>
      </c>
      <c r="B8" t="s">
        <v>43</v>
      </c>
      <c r="C8">
        <v>2</v>
      </c>
      <c r="E8">
        <v>1</v>
      </c>
      <c r="F8" t="s">
        <v>44</v>
      </c>
      <c r="G8" t="s">
        <v>74</v>
      </c>
      <c r="H8" t="s">
        <v>140</v>
      </c>
      <c r="I8" t="s">
        <v>142</v>
      </c>
      <c r="J8" t="s">
        <v>45</v>
      </c>
      <c r="K8">
        <v>3</v>
      </c>
      <c r="M8">
        <v>2</v>
      </c>
      <c r="N8" t="s">
        <v>86</v>
      </c>
      <c r="O8" t="s">
        <v>76</v>
      </c>
      <c r="P8" t="s">
        <v>145</v>
      </c>
      <c r="Q8" t="s">
        <v>147</v>
      </c>
      <c r="R8" t="s">
        <v>63</v>
      </c>
      <c r="S8">
        <v>2</v>
      </c>
      <c r="U8">
        <v>2</v>
      </c>
      <c r="V8" t="s">
        <v>103</v>
      </c>
      <c r="W8" t="s">
        <v>149</v>
      </c>
      <c r="Z8" t="s">
        <v>53</v>
      </c>
      <c r="AA8">
        <v>2</v>
      </c>
      <c r="AB8">
        <v>1</v>
      </c>
      <c r="AC8">
        <v>1</v>
      </c>
      <c r="AD8" t="s">
        <v>115</v>
      </c>
      <c r="AE8" t="s">
        <v>55</v>
      </c>
      <c r="AH8" t="s">
        <v>56</v>
      </c>
      <c r="AI8">
        <v>1</v>
      </c>
      <c r="AK8">
        <v>1</v>
      </c>
      <c r="AL8" t="s">
        <v>68</v>
      </c>
      <c r="AP8" t="s">
        <v>48</v>
      </c>
      <c r="AQ8">
        <v>3</v>
      </c>
      <c r="AS8">
        <v>2</v>
      </c>
      <c r="AT8" t="s">
        <v>89</v>
      </c>
      <c r="AU8" t="s">
        <v>84</v>
      </c>
      <c r="AV8" t="s">
        <v>130</v>
      </c>
      <c r="AW8" t="s">
        <v>52</v>
      </c>
      <c r="AX8">
        <v>21</v>
      </c>
      <c r="AY8">
        <v>104</v>
      </c>
      <c r="AZ8">
        <v>120</v>
      </c>
      <c r="BA8">
        <v>2</v>
      </c>
    </row>
    <row r="9" spans="1:53" x14ac:dyDescent="0.25">
      <c r="A9" t="s">
        <v>253</v>
      </c>
      <c r="B9" t="s">
        <v>53</v>
      </c>
      <c r="C9">
        <v>3</v>
      </c>
      <c r="D9">
        <v>1</v>
      </c>
      <c r="E9">
        <v>1</v>
      </c>
      <c r="F9" t="s">
        <v>115</v>
      </c>
      <c r="G9" t="s">
        <v>83</v>
      </c>
      <c r="J9" t="s">
        <v>56</v>
      </c>
      <c r="K9">
        <v>2</v>
      </c>
      <c r="M9">
        <v>1</v>
      </c>
      <c r="N9" t="s">
        <v>123</v>
      </c>
      <c r="O9" t="s">
        <v>69</v>
      </c>
      <c r="R9" t="s">
        <v>48</v>
      </c>
      <c r="S9">
        <v>3</v>
      </c>
      <c r="U9">
        <v>1</v>
      </c>
      <c r="V9" t="s">
        <v>89</v>
      </c>
      <c r="W9" t="s">
        <v>71</v>
      </c>
      <c r="Z9" t="s">
        <v>43</v>
      </c>
      <c r="AA9">
        <v>1</v>
      </c>
      <c r="AC9">
        <v>1</v>
      </c>
      <c r="AD9" t="s">
        <v>44</v>
      </c>
      <c r="AE9" t="s">
        <v>99</v>
      </c>
      <c r="AF9" t="s">
        <v>75</v>
      </c>
      <c r="AG9" t="s">
        <v>101</v>
      </c>
      <c r="AH9" t="s">
        <v>45</v>
      </c>
      <c r="AI9">
        <v>3</v>
      </c>
      <c r="AK9">
        <v>1</v>
      </c>
      <c r="AL9" t="s">
        <v>143</v>
      </c>
      <c r="AP9" t="s">
        <v>38</v>
      </c>
      <c r="AQ9">
        <v>3</v>
      </c>
      <c r="AR9">
        <v>2</v>
      </c>
      <c r="AS9">
        <v>2</v>
      </c>
      <c r="AT9" t="s">
        <v>155</v>
      </c>
      <c r="AU9" t="s">
        <v>40</v>
      </c>
      <c r="AV9" t="s">
        <v>157</v>
      </c>
      <c r="AX9">
        <v>19</v>
      </c>
      <c r="AY9">
        <v>65</v>
      </c>
      <c r="AZ9">
        <v>120</v>
      </c>
      <c r="BA9">
        <v>2</v>
      </c>
    </row>
    <row r="10" spans="1:53" x14ac:dyDescent="0.25">
      <c r="A10" t="s">
        <v>254</v>
      </c>
      <c r="B10" t="s">
        <v>43</v>
      </c>
      <c r="C10">
        <v>2</v>
      </c>
      <c r="E10">
        <v>2</v>
      </c>
      <c r="F10" t="s">
        <v>44</v>
      </c>
      <c r="G10" t="s">
        <v>74</v>
      </c>
      <c r="H10" t="s">
        <v>75</v>
      </c>
      <c r="J10" t="s">
        <v>63</v>
      </c>
      <c r="K10">
        <v>2</v>
      </c>
      <c r="M10">
        <v>2</v>
      </c>
      <c r="N10" t="s">
        <v>103</v>
      </c>
      <c r="R10" t="s">
        <v>38</v>
      </c>
      <c r="S10">
        <v>2</v>
      </c>
      <c r="T10">
        <v>1</v>
      </c>
      <c r="U10">
        <v>1</v>
      </c>
      <c r="V10" t="s">
        <v>155</v>
      </c>
      <c r="Z10" t="s">
        <v>53</v>
      </c>
      <c r="AA10">
        <v>2</v>
      </c>
      <c r="AB10">
        <v>3</v>
      </c>
      <c r="AC10">
        <v>1</v>
      </c>
      <c r="AD10" t="s">
        <v>115</v>
      </c>
      <c r="AH10" t="s">
        <v>56</v>
      </c>
      <c r="AI10">
        <v>1</v>
      </c>
      <c r="AK10">
        <v>1</v>
      </c>
      <c r="AL10" t="s">
        <v>123</v>
      </c>
      <c r="AM10" t="s">
        <v>69</v>
      </c>
      <c r="AP10" t="s">
        <v>48</v>
      </c>
      <c r="AQ10">
        <v>1</v>
      </c>
      <c r="AS10">
        <v>1</v>
      </c>
      <c r="AT10" t="s">
        <v>49</v>
      </c>
      <c r="AX10">
        <v>11</v>
      </c>
      <c r="AY10">
        <v>59</v>
      </c>
      <c r="AZ10">
        <v>120</v>
      </c>
      <c r="BA10">
        <v>2</v>
      </c>
    </row>
    <row r="11" spans="1:53" x14ac:dyDescent="0.25">
      <c r="A11" t="s">
        <v>255</v>
      </c>
      <c r="B11" t="s">
        <v>53</v>
      </c>
      <c r="C11">
        <v>2</v>
      </c>
      <c r="D11">
        <v>1</v>
      </c>
      <c r="E11">
        <v>3</v>
      </c>
      <c r="F11" t="s">
        <v>54</v>
      </c>
      <c r="G11" t="s">
        <v>55</v>
      </c>
      <c r="J11" t="s">
        <v>56</v>
      </c>
      <c r="K11">
        <v>1</v>
      </c>
      <c r="M11">
        <v>1</v>
      </c>
      <c r="N11" t="s">
        <v>123</v>
      </c>
      <c r="R11" t="s">
        <v>48</v>
      </c>
      <c r="S11">
        <v>3</v>
      </c>
      <c r="U11">
        <v>1</v>
      </c>
      <c r="V11" t="s">
        <v>89</v>
      </c>
      <c r="W11" t="s">
        <v>71</v>
      </c>
      <c r="X11" t="s">
        <v>130</v>
      </c>
      <c r="Z11" t="s">
        <v>45</v>
      </c>
      <c r="AA11">
        <v>3</v>
      </c>
      <c r="AC11">
        <v>1</v>
      </c>
      <c r="AD11" t="s">
        <v>143</v>
      </c>
      <c r="AH11" t="s">
        <v>63</v>
      </c>
      <c r="AI11">
        <v>3</v>
      </c>
      <c r="AK11">
        <v>2</v>
      </c>
      <c r="AL11" t="s">
        <v>103</v>
      </c>
      <c r="AM11" t="s">
        <v>95</v>
      </c>
      <c r="AN11" t="s">
        <v>104</v>
      </c>
      <c r="AP11" t="s">
        <v>38</v>
      </c>
      <c r="AQ11">
        <v>3</v>
      </c>
      <c r="AR11">
        <v>1</v>
      </c>
      <c r="AS11">
        <v>2</v>
      </c>
      <c r="AT11" t="s">
        <v>155</v>
      </c>
      <c r="AX11">
        <v>18</v>
      </c>
      <c r="AY11">
        <v>72</v>
      </c>
      <c r="AZ11">
        <v>120</v>
      </c>
      <c r="BA11">
        <v>2</v>
      </c>
    </row>
    <row r="12" spans="1:53" x14ac:dyDescent="0.25">
      <c r="A12" t="s">
        <v>256</v>
      </c>
      <c r="B12" t="s">
        <v>53</v>
      </c>
      <c r="C12">
        <v>2</v>
      </c>
      <c r="D12">
        <v>1</v>
      </c>
      <c r="E12">
        <v>3</v>
      </c>
      <c r="F12" t="s">
        <v>54</v>
      </c>
      <c r="G12" t="s">
        <v>55</v>
      </c>
      <c r="H12" t="s">
        <v>117</v>
      </c>
      <c r="J12" t="s">
        <v>56</v>
      </c>
      <c r="K12">
        <v>1</v>
      </c>
      <c r="M12">
        <v>1</v>
      </c>
      <c r="N12" t="s">
        <v>123</v>
      </c>
      <c r="O12" t="s">
        <v>69</v>
      </c>
      <c r="P12" t="s">
        <v>126</v>
      </c>
      <c r="Q12" t="s">
        <v>88</v>
      </c>
      <c r="R12" t="s">
        <v>33</v>
      </c>
      <c r="S12">
        <v>1</v>
      </c>
      <c r="U12">
        <v>2</v>
      </c>
      <c r="V12" t="s">
        <v>34</v>
      </c>
      <c r="W12" t="s">
        <v>66</v>
      </c>
      <c r="Z12" t="s">
        <v>48</v>
      </c>
      <c r="AA12">
        <v>3</v>
      </c>
      <c r="AC12">
        <v>2</v>
      </c>
      <c r="AD12" t="s">
        <v>49</v>
      </c>
      <c r="AE12" t="s">
        <v>50</v>
      </c>
      <c r="AF12" t="s">
        <v>130</v>
      </c>
      <c r="AG12" t="s">
        <v>131</v>
      </c>
      <c r="AH12" t="s">
        <v>43</v>
      </c>
      <c r="AI12">
        <v>3</v>
      </c>
      <c r="AK12">
        <v>1</v>
      </c>
      <c r="AL12" t="s">
        <v>73</v>
      </c>
      <c r="AM12" t="s">
        <v>99</v>
      </c>
      <c r="AP12" t="s">
        <v>45</v>
      </c>
      <c r="AQ12">
        <v>2</v>
      </c>
      <c r="AS12">
        <v>1</v>
      </c>
      <c r="AT12" t="s">
        <v>143</v>
      </c>
      <c r="AX12">
        <v>20</v>
      </c>
      <c r="AY12">
        <v>99</v>
      </c>
      <c r="AZ12">
        <v>120</v>
      </c>
      <c r="BA12">
        <v>2</v>
      </c>
    </row>
    <row r="13" spans="1:53" x14ac:dyDescent="0.25">
      <c r="A13" t="s">
        <v>257</v>
      </c>
      <c r="B13" t="s">
        <v>53</v>
      </c>
      <c r="C13">
        <v>2</v>
      </c>
      <c r="D13">
        <v>1</v>
      </c>
      <c r="E13">
        <v>1</v>
      </c>
      <c r="F13" t="s">
        <v>114</v>
      </c>
      <c r="G13" t="s">
        <v>55</v>
      </c>
      <c r="J13" t="s">
        <v>56</v>
      </c>
      <c r="K13">
        <v>1</v>
      </c>
      <c r="M13">
        <v>1</v>
      </c>
      <c r="N13" t="s">
        <v>123</v>
      </c>
      <c r="O13" t="s">
        <v>69</v>
      </c>
      <c r="R13" t="s">
        <v>33</v>
      </c>
      <c r="S13">
        <v>2</v>
      </c>
      <c r="U13">
        <v>3</v>
      </c>
      <c r="V13" t="s">
        <v>34</v>
      </c>
      <c r="W13" t="s">
        <v>66</v>
      </c>
      <c r="Z13" t="s">
        <v>48</v>
      </c>
      <c r="AA13">
        <v>1</v>
      </c>
      <c r="AC13">
        <v>2</v>
      </c>
      <c r="AD13" t="s">
        <v>49</v>
      </c>
      <c r="AH13" t="s">
        <v>43</v>
      </c>
      <c r="AI13">
        <v>3</v>
      </c>
      <c r="AK13">
        <v>1</v>
      </c>
      <c r="AL13" t="s">
        <v>44</v>
      </c>
      <c r="AM13" t="s">
        <v>74</v>
      </c>
      <c r="AN13" t="s">
        <v>140</v>
      </c>
      <c r="AO13" t="s">
        <v>142</v>
      </c>
      <c r="AP13" t="s">
        <v>63</v>
      </c>
      <c r="AQ13">
        <v>1</v>
      </c>
      <c r="AS13">
        <v>1</v>
      </c>
      <c r="AT13" t="s">
        <v>103</v>
      </c>
      <c r="AX13">
        <v>13</v>
      </c>
      <c r="AY13">
        <v>60</v>
      </c>
      <c r="AZ13">
        <v>120</v>
      </c>
      <c r="BA13">
        <v>2</v>
      </c>
    </row>
    <row r="14" spans="1:53" x14ac:dyDescent="0.25">
      <c r="A14" t="s">
        <v>258</v>
      </c>
      <c r="B14" t="s">
        <v>53</v>
      </c>
      <c r="C14">
        <v>2</v>
      </c>
      <c r="D14">
        <v>3</v>
      </c>
      <c r="E14">
        <v>1</v>
      </c>
      <c r="F14" t="s">
        <v>115</v>
      </c>
      <c r="G14" t="s">
        <v>83</v>
      </c>
      <c r="H14" t="s">
        <v>117</v>
      </c>
      <c r="I14" t="s">
        <v>98</v>
      </c>
      <c r="J14" t="s">
        <v>56</v>
      </c>
      <c r="K14">
        <v>2</v>
      </c>
      <c r="M14">
        <v>1</v>
      </c>
      <c r="N14" t="s">
        <v>123</v>
      </c>
      <c r="O14" t="s">
        <v>69</v>
      </c>
      <c r="P14" t="s">
        <v>126</v>
      </c>
      <c r="Q14" t="s">
        <v>127</v>
      </c>
      <c r="R14" t="s">
        <v>33</v>
      </c>
      <c r="S14">
        <v>3</v>
      </c>
      <c r="U14">
        <v>1</v>
      </c>
      <c r="V14" t="s">
        <v>65</v>
      </c>
      <c r="W14" t="s">
        <v>35</v>
      </c>
      <c r="X14" t="s">
        <v>134</v>
      </c>
      <c r="Y14" t="s">
        <v>136</v>
      </c>
      <c r="Z14" t="s">
        <v>48</v>
      </c>
      <c r="AA14">
        <v>3</v>
      </c>
      <c r="AC14">
        <v>3</v>
      </c>
      <c r="AD14" t="s">
        <v>49</v>
      </c>
      <c r="AH14" t="s">
        <v>43</v>
      </c>
      <c r="AI14">
        <v>1</v>
      </c>
      <c r="AK14">
        <v>2</v>
      </c>
      <c r="AL14" t="s">
        <v>73</v>
      </c>
      <c r="AM14" t="s">
        <v>74</v>
      </c>
      <c r="AP14" t="s">
        <v>38</v>
      </c>
      <c r="AQ14">
        <v>3</v>
      </c>
      <c r="AR14">
        <v>1</v>
      </c>
      <c r="AS14">
        <v>3</v>
      </c>
      <c r="AT14" t="s">
        <v>39</v>
      </c>
      <c r="AU14" t="s">
        <v>70</v>
      </c>
      <c r="AV14" t="s">
        <v>156</v>
      </c>
      <c r="AW14" t="s">
        <v>159</v>
      </c>
      <c r="AX14">
        <v>28</v>
      </c>
      <c r="AY14">
        <v>114</v>
      </c>
      <c r="AZ14">
        <v>120</v>
      </c>
      <c r="BA14">
        <v>2</v>
      </c>
    </row>
    <row r="15" spans="1:53" x14ac:dyDescent="0.25">
      <c r="A15" t="s">
        <v>259</v>
      </c>
      <c r="B15" t="s">
        <v>53</v>
      </c>
      <c r="C15">
        <v>2</v>
      </c>
      <c r="D15">
        <v>3</v>
      </c>
      <c r="E15">
        <v>1</v>
      </c>
      <c r="F15" t="s">
        <v>115</v>
      </c>
      <c r="G15" t="s">
        <v>55</v>
      </c>
      <c r="H15" t="s">
        <v>97</v>
      </c>
      <c r="J15" t="s">
        <v>56</v>
      </c>
      <c r="K15">
        <v>1</v>
      </c>
      <c r="M15">
        <v>2</v>
      </c>
      <c r="N15" t="s">
        <v>57</v>
      </c>
      <c r="R15" t="s">
        <v>33</v>
      </c>
      <c r="S15">
        <v>1</v>
      </c>
      <c r="U15">
        <v>2</v>
      </c>
      <c r="V15" t="s">
        <v>65</v>
      </c>
      <c r="W15" t="s">
        <v>66</v>
      </c>
      <c r="Z15" t="s">
        <v>48</v>
      </c>
      <c r="AA15">
        <v>2</v>
      </c>
      <c r="AC15">
        <v>1</v>
      </c>
      <c r="AD15" t="s">
        <v>49</v>
      </c>
      <c r="AH15" t="s">
        <v>45</v>
      </c>
      <c r="AI15">
        <v>3</v>
      </c>
      <c r="AK15">
        <v>1</v>
      </c>
      <c r="AL15" t="s">
        <v>86</v>
      </c>
      <c r="AP15" t="s">
        <v>63</v>
      </c>
      <c r="AQ15">
        <v>3</v>
      </c>
      <c r="AS15">
        <v>1</v>
      </c>
      <c r="AT15" t="s">
        <v>103</v>
      </c>
      <c r="AX15">
        <v>13</v>
      </c>
      <c r="AY15">
        <v>61</v>
      </c>
      <c r="AZ15">
        <v>120</v>
      </c>
      <c r="BA15">
        <v>2</v>
      </c>
    </row>
    <row r="16" spans="1:53" x14ac:dyDescent="0.25">
      <c r="A16" t="s">
        <v>260</v>
      </c>
      <c r="B16" t="s">
        <v>53</v>
      </c>
      <c r="C16">
        <v>2</v>
      </c>
      <c r="D16">
        <v>1</v>
      </c>
      <c r="E16">
        <v>1</v>
      </c>
      <c r="F16" t="s">
        <v>114</v>
      </c>
      <c r="G16" t="s">
        <v>83</v>
      </c>
      <c r="H16" t="s">
        <v>97</v>
      </c>
      <c r="J16" t="s">
        <v>56</v>
      </c>
      <c r="K16">
        <v>1</v>
      </c>
      <c r="M16">
        <v>1</v>
      </c>
      <c r="N16" t="s">
        <v>123</v>
      </c>
      <c r="O16" t="s">
        <v>124</v>
      </c>
      <c r="P16" t="s">
        <v>87</v>
      </c>
      <c r="Q16" t="s">
        <v>128</v>
      </c>
      <c r="R16" t="s">
        <v>33</v>
      </c>
      <c r="S16">
        <v>2</v>
      </c>
      <c r="U16">
        <v>1</v>
      </c>
      <c r="V16" t="s">
        <v>65</v>
      </c>
      <c r="W16" t="s">
        <v>35</v>
      </c>
      <c r="Z16" t="s">
        <v>48</v>
      </c>
      <c r="AA16">
        <v>2</v>
      </c>
      <c r="AC16">
        <v>1</v>
      </c>
      <c r="AD16" t="s">
        <v>89</v>
      </c>
      <c r="AE16" t="s">
        <v>71</v>
      </c>
      <c r="AH16" t="s">
        <v>45</v>
      </c>
      <c r="AI16">
        <v>3</v>
      </c>
      <c r="AK16">
        <v>1</v>
      </c>
      <c r="AL16" t="s">
        <v>143</v>
      </c>
      <c r="AM16" t="s">
        <v>76</v>
      </c>
      <c r="AP16" t="s">
        <v>38</v>
      </c>
      <c r="AQ16">
        <v>1</v>
      </c>
      <c r="AR16">
        <v>2</v>
      </c>
      <c r="AS16">
        <v>1</v>
      </c>
      <c r="AT16" t="s">
        <v>39</v>
      </c>
      <c r="AU16" t="s">
        <v>40</v>
      </c>
      <c r="AV16" t="s">
        <v>157</v>
      </c>
      <c r="AX16">
        <v>16</v>
      </c>
      <c r="AY16">
        <v>57</v>
      </c>
      <c r="AZ16">
        <v>120</v>
      </c>
      <c r="BA16">
        <v>2</v>
      </c>
    </row>
    <row r="17" spans="1:53" x14ac:dyDescent="0.25">
      <c r="A17" t="s">
        <v>261</v>
      </c>
      <c r="B17" t="s">
        <v>48</v>
      </c>
      <c r="C17">
        <v>2</v>
      </c>
      <c r="E17">
        <v>1</v>
      </c>
      <c r="F17" t="s">
        <v>49</v>
      </c>
      <c r="J17" t="s">
        <v>63</v>
      </c>
      <c r="K17">
        <v>1</v>
      </c>
      <c r="M17">
        <v>2</v>
      </c>
      <c r="N17" t="s">
        <v>103</v>
      </c>
      <c r="R17" t="s">
        <v>38</v>
      </c>
      <c r="S17">
        <v>3</v>
      </c>
      <c r="T17">
        <v>1</v>
      </c>
      <c r="U17">
        <v>3</v>
      </c>
      <c r="V17" t="s">
        <v>39</v>
      </c>
      <c r="W17" t="s">
        <v>96</v>
      </c>
      <c r="X17" t="s">
        <v>41</v>
      </c>
      <c r="Y17" t="s">
        <v>159</v>
      </c>
      <c r="Z17" t="s">
        <v>53</v>
      </c>
      <c r="AA17">
        <v>3</v>
      </c>
      <c r="AB17">
        <v>1</v>
      </c>
      <c r="AC17">
        <v>1</v>
      </c>
      <c r="AD17" t="s">
        <v>114</v>
      </c>
      <c r="AE17" t="s">
        <v>55</v>
      </c>
      <c r="AH17" t="s">
        <v>56</v>
      </c>
      <c r="AI17">
        <v>1</v>
      </c>
      <c r="AK17">
        <v>1</v>
      </c>
      <c r="AL17" t="s">
        <v>123</v>
      </c>
      <c r="AM17" t="s">
        <v>69</v>
      </c>
      <c r="AN17" t="s">
        <v>87</v>
      </c>
      <c r="AP17" t="s">
        <v>33</v>
      </c>
      <c r="AQ17">
        <v>3</v>
      </c>
      <c r="AS17">
        <v>1</v>
      </c>
      <c r="AT17" t="s">
        <v>65</v>
      </c>
      <c r="AU17" t="s">
        <v>133</v>
      </c>
      <c r="AV17" t="s">
        <v>36</v>
      </c>
      <c r="AW17" t="s">
        <v>136</v>
      </c>
      <c r="AX17">
        <v>19</v>
      </c>
      <c r="AY17">
        <v>65</v>
      </c>
      <c r="AZ17">
        <v>120</v>
      </c>
      <c r="BA17">
        <v>2</v>
      </c>
    </row>
    <row r="18" spans="1:53" x14ac:dyDescent="0.25">
      <c r="A18" t="s">
        <v>262</v>
      </c>
      <c r="B18" t="s">
        <v>53</v>
      </c>
      <c r="C18">
        <v>2</v>
      </c>
      <c r="D18">
        <v>1</v>
      </c>
      <c r="E18">
        <v>1</v>
      </c>
      <c r="F18" t="s">
        <v>115</v>
      </c>
      <c r="G18" t="s">
        <v>83</v>
      </c>
      <c r="J18" t="s">
        <v>56</v>
      </c>
      <c r="K18">
        <v>1</v>
      </c>
      <c r="M18">
        <v>1</v>
      </c>
      <c r="N18" t="s">
        <v>123</v>
      </c>
      <c r="O18" t="s">
        <v>69</v>
      </c>
      <c r="R18" t="s">
        <v>33</v>
      </c>
      <c r="S18">
        <v>3</v>
      </c>
      <c r="U18">
        <v>1</v>
      </c>
      <c r="V18" t="s">
        <v>34</v>
      </c>
      <c r="Z18" t="s">
        <v>43</v>
      </c>
      <c r="AA18">
        <v>3</v>
      </c>
      <c r="AC18">
        <v>1</v>
      </c>
      <c r="AD18" t="s">
        <v>73</v>
      </c>
      <c r="AE18" t="s">
        <v>99</v>
      </c>
      <c r="AH18" t="s">
        <v>45</v>
      </c>
      <c r="AI18">
        <v>3</v>
      </c>
      <c r="AK18">
        <v>1</v>
      </c>
      <c r="AL18" t="s">
        <v>47</v>
      </c>
      <c r="AP18" t="s">
        <v>63</v>
      </c>
      <c r="AQ18">
        <v>1</v>
      </c>
      <c r="AS18">
        <v>1</v>
      </c>
      <c r="AT18" t="s">
        <v>103</v>
      </c>
      <c r="AU18" t="s">
        <v>91</v>
      </c>
      <c r="AX18">
        <v>11</v>
      </c>
      <c r="AY18">
        <v>45</v>
      </c>
      <c r="AZ18">
        <v>120</v>
      </c>
      <c r="BA18">
        <v>2</v>
      </c>
    </row>
    <row r="19" spans="1:53" x14ac:dyDescent="0.25">
      <c r="A19" t="s">
        <v>263</v>
      </c>
      <c r="B19" t="s">
        <v>43</v>
      </c>
      <c r="C19">
        <v>3</v>
      </c>
      <c r="E19">
        <v>3</v>
      </c>
      <c r="F19" t="s">
        <v>138</v>
      </c>
      <c r="G19" t="s">
        <v>74</v>
      </c>
      <c r="J19" t="s">
        <v>45</v>
      </c>
      <c r="K19">
        <v>2</v>
      </c>
      <c r="M19">
        <v>1</v>
      </c>
      <c r="N19" t="s">
        <v>143</v>
      </c>
      <c r="R19" t="s">
        <v>38</v>
      </c>
      <c r="S19">
        <v>1</v>
      </c>
      <c r="T19">
        <v>1</v>
      </c>
      <c r="U19">
        <v>1</v>
      </c>
      <c r="V19" t="s">
        <v>39</v>
      </c>
      <c r="W19" t="s">
        <v>70</v>
      </c>
      <c r="X19" t="s">
        <v>157</v>
      </c>
      <c r="Y19" t="s">
        <v>42</v>
      </c>
      <c r="Z19" t="s">
        <v>53</v>
      </c>
      <c r="AA19">
        <v>3</v>
      </c>
      <c r="AB19">
        <v>1</v>
      </c>
      <c r="AC19">
        <v>1</v>
      </c>
      <c r="AD19" t="s">
        <v>115</v>
      </c>
      <c r="AE19" t="s">
        <v>83</v>
      </c>
      <c r="AH19" t="s">
        <v>56</v>
      </c>
      <c r="AI19">
        <v>1</v>
      </c>
      <c r="AK19">
        <v>1</v>
      </c>
      <c r="AL19" t="s">
        <v>123</v>
      </c>
      <c r="AM19" t="s">
        <v>69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X19">
        <v>14</v>
      </c>
      <c r="AY19">
        <v>51</v>
      </c>
      <c r="AZ19">
        <v>120</v>
      </c>
      <c r="BA19">
        <v>2</v>
      </c>
    </row>
    <row r="20" spans="1:53" x14ac:dyDescent="0.25">
      <c r="A20" t="s">
        <v>264</v>
      </c>
      <c r="B20" t="s">
        <v>43</v>
      </c>
      <c r="C20">
        <v>3</v>
      </c>
      <c r="E20">
        <v>3</v>
      </c>
      <c r="F20" t="s">
        <v>44</v>
      </c>
      <c r="G20" t="s">
        <v>74</v>
      </c>
      <c r="H20" t="s">
        <v>75</v>
      </c>
      <c r="I20" t="s">
        <v>142</v>
      </c>
      <c r="J20" t="s">
        <v>63</v>
      </c>
      <c r="K20">
        <v>1</v>
      </c>
      <c r="M20">
        <v>1</v>
      </c>
      <c r="N20" t="s">
        <v>103</v>
      </c>
      <c r="O20" t="s">
        <v>149</v>
      </c>
      <c r="R20" t="s">
        <v>38</v>
      </c>
      <c r="S20">
        <v>1</v>
      </c>
      <c r="T20">
        <v>1</v>
      </c>
      <c r="U20">
        <v>1</v>
      </c>
      <c r="V20" t="s">
        <v>39</v>
      </c>
      <c r="W20" t="s">
        <v>40</v>
      </c>
      <c r="Z20" t="s">
        <v>53</v>
      </c>
      <c r="AA20">
        <v>2</v>
      </c>
      <c r="AB20">
        <v>2</v>
      </c>
      <c r="AC20">
        <v>1</v>
      </c>
      <c r="AD20" t="s">
        <v>115</v>
      </c>
      <c r="AE20" t="s">
        <v>83</v>
      </c>
      <c r="AF20" t="s">
        <v>97</v>
      </c>
      <c r="AH20" t="s">
        <v>56</v>
      </c>
      <c r="AI20">
        <v>1</v>
      </c>
      <c r="AK20">
        <v>1</v>
      </c>
      <c r="AL20" t="s">
        <v>123</v>
      </c>
      <c r="AM20" t="s">
        <v>125</v>
      </c>
      <c r="AP20" t="s">
        <v>33</v>
      </c>
      <c r="AQ20">
        <v>3</v>
      </c>
      <c r="AS20">
        <v>2</v>
      </c>
      <c r="AT20" t="s">
        <v>46</v>
      </c>
      <c r="AU20" t="s">
        <v>66</v>
      </c>
      <c r="AV20" t="s">
        <v>36</v>
      </c>
      <c r="AX20">
        <v>20</v>
      </c>
      <c r="AY20">
        <v>74</v>
      </c>
      <c r="AZ20">
        <v>120</v>
      </c>
      <c r="BA20">
        <v>2</v>
      </c>
    </row>
    <row r="21" spans="1:53" x14ac:dyDescent="0.25">
      <c r="A21" t="s">
        <v>265</v>
      </c>
      <c r="B21" t="s">
        <v>53</v>
      </c>
      <c r="C21">
        <v>3</v>
      </c>
      <c r="D21">
        <v>1</v>
      </c>
      <c r="E21">
        <v>1</v>
      </c>
      <c r="F21" t="s">
        <v>54</v>
      </c>
      <c r="G21" t="s">
        <v>83</v>
      </c>
      <c r="H21" t="s">
        <v>117</v>
      </c>
      <c r="J21" t="s">
        <v>56</v>
      </c>
      <c r="K21">
        <v>1</v>
      </c>
      <c r="M21">
        <v>2</v>
      </c>
      <c r="N21" t="s">
        <v>68</v>
      </c>
      <c r="O21" t="s">
        <v>69</v>
      </c>
      <c r="R21" t="s">
        <v>33</v>
      </c>
      <c r="S21">
        <v>1</v>
      </c>
      <c r="U21">
        <v>2</v>
      </c>
      <c r="V21" t="s">
        <v>46</v>
      </c>
      <c r="W21" t="s">
        <v>35</v>
      </c>
      <c r="Z21" t="s">
        <v>45</v>
      </c>
      <c r="AA21">
        <v>2</v>
      </c>
      <c r="AC21">
        <v>1</v>
      </c>
      <c r="AD21" t="s">
        <v>143</v>
      </c>
      <c r="AH21" t="s">
        <v>63</v>
      </c>
      <c r="AI21">
        <v>2</v>
      </c>
      <c r="AK21">
        <v>2</v>
      </c>
      <c r="AL21" t="s">
        <v>103</v>
      </c>
      <c r="AP21" t="s">
        <v>38</v>
      </c>
      <c r="AQ21">
        <v>2</v>
      </c>
      <c r="AR21">
        <v>1</v>
      </c>
      <c r="AS21">
        <v>1</v>
      </c>
      <c r="AT21" t="s">
        <v>39</v>
      </c>
      <c r="AU21" t="s">
        <v>96</v>
      </c>
      <c r="AX21">
        <v>13</v>
      </c>
      <c r="AY21">
        <v>51</v>
      </c>
      <c r="AZ21">
        <v>120</v>
      </c>
      <c r="BA21">
        <v>2</v>
      </c>
    </row>
    <row r="22" spans="1:53" x14ac:dyDescent="0.25">
      <c r="A22" t="s">
        <v>266</v>
      </c>
      <c r="B22" t="s">
        <v>53</v>
      </c>
      <c r="C22">
        <v>2</v>
      </c>
      <c r="D22">
        <v>1</v>
      </c>
      <c r="E22">
        <v>1</v>
      </c>
      <c r="F22" t="s">
        <v>115</v>
      </c>
      <c r="G22" t="s">
        <v>55</v>
      </c>
      <c r="J22" t="s">
        <v>56</v>
      </c>
      <c r="K22">
        <v>3</v>
      </c>
      <c r="M22">
        <v>3</v>
      </c>
      <c r="N22" t="s">
        <v>123</v>
      </c>
      <c r="O22" t="s">
        <v>69</v>
      </c>
      <c r="P22" t="s">
        <v>87</v>
      </c>
      <c r="Q22" t="s">
        <v>88</v>
      </c>
      <c r="R22" t="s">
        <v>43</v>
      </c>
      <c r="S22">
        <v>1</v>
      </c>
      <c r="U22">
        <v>2</v>
      </c>
      <c r="V22" t="s">
        <v>44</v>
      </c>
      <c r="W22" t="s">
        <v>139</v>
      </c>
      <c r="Z22" t="s">
        <v>48</v>
      </c>
      <c r="AA22">
        <v>1</v>
      </c>
      <c r="AC22">
        <v>1</v>
      </c>
      <c r="AD22" t="s">
        <v>89</v>
      </c>
      <c r="AE22" t="s">
        <v>84</v>
      </c>
      <c r="AH22" t="s">
        <v>33</v>
      </c>
      <c r="AI22">
        <v>3</v>
      </c>
      <c r="AK22">
        <v>3</v>
      </c>
      <c r="AL22" t="s">
        <v>65</v>
      </c>
      <c r="AM22" t="s">
        <v>66</v>
      </c>
      <c r="AN22" t="s">
        <v>135</v>
      </c>
      <c r="AO22" t="s">
        <v>136</v>
      </c>
      <c r="AP22" t="s">
        <v>45</v>
      </c>
      <c r="AQ22">
        <v>1</v>
      </c>
      <c r="AS22">
        <v>1</v>
      </c>
      <c r="AT22" t="s">
        <v>143</v>
      </c>
      <c r="AX22">
        <v>19</v>
      </c>
      <c r="AY22">
        <v>74</v>
      </c>
      <c r="AZ22">
        <v>120</v>
      </c>
      <c r="BA22">
        <v>2</v>
      </c>
    </row>
    <row r="23" spans="1:53" x14ac:dyDescent="0.25">
      <c r="A23" t="s">
        <v>267</v>
      </c>
      <c r="B23" t="s">
        <v>53</v>
      </c>
      <c r="C23">
        <v>2</v>
      </c>
      <c r="D23">
        <v>1</v>
      </c>
      <c r="E23">
        <v>2</v>
      </c>
      <c r="F23" t="s">
        <v>54</v>
      </c>
      <c r="G23" t="s">
        <v>55</v>
      </c>
      <c r="J23" t="s">
        <v>56</v>
      </c>
      <c r="K23">
        <v>1</v>
      </c>
      <c r="M23">
        <v>1</v>
      </c>
      <c r="N23" t="s">
        <v>123</v>
      </c>
      <c r="O23" t="s">
        <v>69</v>
      </c>
      <c r="R23" t="s">
        <v>43</v>
      </c>
      <c r="S23">
        <v>1</v>
      </c>
      <c r="U23">
        <v>2</v>
      </c>
      <c r="V23" t="s">
        <v>44</v>
      </c>
      <c r="W23" t="s">
        <v>99</v>
      </c>
      <c r="Z23" t="s">
        <v>48</v>
      </c>
      <c r="AA23">
        <v>2</v>
      </c>
      <c r="AC23">
        <v>1</v>
      </c>
      <c r="AD23" t="s">
        <v>49</v>
      </c>
      <c r="AH23" t="s">
        <v>33</v>
      </c>
      <c r="AI23">
        <v>1</v>
      </c>
      <c r="AK23">
        <v>1</v>
      </c>
      <c r="AL23" t="s">
        <v>46</v>
      </c>
      <c r="AP23" t="s">
        <v>63</v>
      </c>
      <c r="AQ23">
        <v>1</v>
      </c>
      <c r="AS23">
        <v>2</v>
      </c>
      <c r="AT23" t="s">
        <v>103</v>
      </c>
      <c r="AU23" t="s">
        <v>95</v>
      </c>
      <c r="AV23" t="s">
        <v>150</v>
      </c>
      <c r="AX23">
        <v>10</v>
      </c>
      <c r="AY23">
        <v>53</v>
      </c>
      <c r="AZ23">
        <v>120</v>
      </c>
      <c r="BA23">
        <v>2</v>
      </c>
    </row>
    <row r="24" spans="1:53" x14ac:dyDescent="0.25">
      <c r="A24" t="s">
        <v>268</v>
      </c>
      <c r="B24" t="s">
        <v>53</v>
      </c>
      <c r="C24">
        <v>2</v>
      </c>
      <c r="D24">
        <v>1</v>
      </c>
      <c r="E24">
        <v>1</v>
      </c>
      <c r="F24" t="s">
        <v>115</v>
      </c>
      <c r="G24" t="s">
        <v>55</v>
      </c>
      <c r="H24" t="s">
        <v>117</v>
      </c>
      <c r="J24" t="s">
        <v>56</v>
      </c>
      <c r="K24">
        <v>1</v>
      </c>
      <c r="M24">
        <v>2</v>
      </c>
      <c r="N24" t="s">
        <v>123</v>
      </c>
      <c r="O24" t="s">
        <v>69</v>
      </c>
      <c r="R24" t="s">
        <v>43</v>
      </c>
      <c r="S24">
        <v>3</v>
      </c>
      <c r="U24">
        <v>1</v>
      </c>
      <c r="V24" t="s">
        <v>44</v>
      </c>
      <c r="W24" t="s">
        <v>139</v>
      </c>
      <c r="Z24" t="s">
        <v>48</v>
      </c>
      <c r="AA24">
        <v>2</v>
      </c>
      <c r="AC24">
        <v>1</v>
      </c>
      <c r="AD24" t="s">
        <v>89</v>
      </c>
      <c r="AH24" t="s">
        <v>33</v>
      </c>
      <c r="AI24">
        <v>2</v>
      </c>
      <c r="AK24">
        <v>3</v>
      </c>
      <c r="AL24" t="s">
        <v>65</v>
      </c>
      <c r="AM24" t="s">
        <v>66</v>
      </c>
      <c r="AN24" t="s">
        <v>135</v>
      </c>
      <c r="AO24" t="s">
        <v>136</v>
      </c>
      <c r="AP24" t="s">
        <v>38</v>
      </c>
      <c r="AQ24">
        <v>2</v>
      </c>
      <c r="AR24">
        <v>1</v>
      </c>
      <c r="AS24">
        <v>1</v>
      </c>
      <c r="AT24" t="s">
        <v>39</v>
      </c>
      <c r="AU24" t="s">
        <v>96</v>
      </c>
      <c r="AX24">
        <v>17</v>
      </c>
      <c r="AY24">
        <v>63</v>
      </c>
      <c r="AZ24">
        <v>120</v>
      </c>
      <c r="BA24">
        <v>2</v>
      </c>
    </row>
    <row r="25" spans="1:53" x14ac:dyDescent="0.25">
      <c r="A25" t="s">
        <v>269</v>
      </c>
      <c r="B25" t="s">
        <v>53</v>
      </c>
      <c r="C25">
        <v>2</v>
      </c>
      <c r="D25">
        <v>1</v>
      </c>
      <c r="E25">
        <v>1</v>
      </c>
      <c r="F25" t="s">
        <v>115</v>
      </c>
      <c r="G25" t="s">
        <v>83</v>
      </c>
      <c r="J25" t="s">
        <v>56</v>
      </c>
      <c r="K25">
        <v>1</v>
      </c>
      <c r="M25">
        <v>1</v>
      </c>
      <c r="N25" t="s">
        <v>68</v>
      </c>
      <c r="R25" t="s">
        <v>43</v>
      </c>
      <c r="S25">
        <v>2</v>
      </c>
      <c r="U25">
        <v>2</v>
      </c>
      <c r="V25" t="s">
        <v>44</v>
      </c>
      <c r="W25" t="s">
        <v>74</v>
      </c>
      <c r="X25" t="s">
        <v>140</v>
      </c>
      <c r="Z25" t="s">
        <v>48</v>
      </c>
      <c r="AA25">
        <v>2</v>
      </c>
      <c r="AC25">
        <v>2</v>
      </c>
      <c r="AD25" t="s">
        <v>89</v>
      </c>
      <c r="AH25" t="s">
        <v>45</v>
      </c>
      <c r="AI25">
        <v>1</v>
      </c>
      <c r="AK25">
        <v>2</v>
      </c>
      <c r="AL25" t="s">
        <v>143</v>
      </c>
      <c r="AM25" t="s">
        <v>144</v>
      </c>
      <c r="AP25" t="s">
        <v>63</v>
      </c>
      <c r="AQ25">
        <v>1</v>
      </c>
      <c r="AS25">
        <v>1</v>
      </c>
      <c r="AT25" t="s">
        <v>103</v>
      </c>
      <c r="AX25">
        <v>10</v>
      </c>
      <c r="AY25">
        <v>50</v>
      </c>
      <c r="AZ25">
        <v>120</v>
      </c>
      <c r="BA25">
        <v>2</v>
      </c>
    </row>
    <row r="26" spans="1:53" x14ac:dyDescent="0.25">
      <c r="A26" t="s">
        <v>270</v>
      </c>
      <c r="B26" t="s">
        <v>48</v>
      </c>
      <c r="C26">
        <v>1</v>
      </c>
      <c r="E26">
        <v>1</v>
      </c>
      <c r="F26" t="s">
        <v>49</v>
      </c>
      <c r="G26" t="s">
        <v>84</v>
      </c>
      <c r="J26" t="s">
        <v>45</v>
      </c>
      <c r="K26">
        <v>3</v>
      </c>
      <c r="M26">
        <v>1</v>
      </c>
      <c r="N26" t="s">
        <v>143</v>
      </c>
      <c r="R26" t="s">
        <v>38</v>
      </c>
      <c r="S26">
        <v>2</v>
      </c>
      <c r="T26">
        <v>1</v>
      </c>
      <c r="U26">
        <v>1</v>
      </c>
      <c r="V26" t="s">
        <v>155</v>
      </c>
      <c r="W26" t="s">
        <v>70</v>
      </c>
      <c r="Z26" t="s">
        <v>53</v>
      </c>
      <c r="AA26">
        <v>2</v>
      </c>
      <c r="AB26">
        <v>1</v>
      </c>
      <c r="AC26">
        <v>1</v>
      </c>
      <c r="AD26" t="s">
        <v>54</v>
      </c>
      <c r="AE26" t="s">
        <v>83</v>
      </c>
      <c r="AF26" t="s">
        <v>97</v>
      </c>
      <c r="AG26" t="s">
        <v>98</v>
      </c>
      <c r="AH26" t="s">
        <v>56</v>
      </c>
      <c r="AI26">
        <v>1</v>
      </c>
      <c r="AK26">
        <v>1</v>
      </c>
      <c r="AL26" t="s">
        <v>68</v>
      </c>
      <c r="AM26" t="s">
        <v>69</v>
      </c>
      <c r="AP26" t="s">
        <v>43</v>
      </c>
      <c r="AQ26">
        <v>1</v>
      </c>
      <c r="AS26">
        <v>1</v>
      </c>
      <c r="AT26" t="s">
        <v>44</v>
      </c>
      <c r="AU26" t="s">
        <v>74</v>
      </c>
      <c r="AV26" t="s">
        <v>75</v>
      </c>
      <c r="AX26">
        <v>12</v>
      </c>
      <c r="AY26">
        <v>47</v>
      </c>
      <c r="AZ26">
        <v>120</v>
      </c>
      <c r="BA26">
        <v>2</v>
      </c>
    </row>
    <row r="27" spans="1:53" x14ac:dyDescent="0.25">
      <c r="A27" t="s">
        <v>271</v>
      </c>
      <c r="B27" t="s">
        <v>48</v>
      </c>
      <c r="C27">
        <v>1</v>
      </c>
      <c r="E27">
        <v>3</v>
      </c>
      <c r="F27" t="s">
        <v>49</v>
      </c>
      <c r="J27" t="s">
        <v>63</v>
      </c>
      <c r="K27">
        <v>1</v>
      </c>
      <c r="M27">
        <v>1</v>
      </c>
      <c r="N27" t="s">
        <v>103</v>
      </c>
      <c r="R27" t="s">
        <v>38</v>
      </c>
      <c r="S27">
        <v>2</v>
      </c>
      <c r="T27">
        <v>1</v>
      </c>
      <c r="U27">
        <v>2</v>
      </c>
      <c r="V27" t="s">
        <v>39</v>
      </c>
      <c r="W27" t="s">
        <v>70</v>
      </c>
      <c r="X27" t="s">
        <v>41</v>
      </c>
      <c r="Y27" t="s">
        <v>158</v>
      </c>
      <c r="Z27" t="s">
        <v>53</v>
      </c>
      <c r="AA27">
        <v>2</v>
      </c>
      <c r="AB27">
        <v>1</v>
      </c>
      <c r="AC27">
        <v>1</v>
      </c>
      <c r="AD27" t="s">
        <v>115</v>
      </c>
      <c r="AE27" t="s">
        <v>55</v>
      </c>
      <c r="AH27" t="s">
        <v>56</v>
      </c>
      <c r="AI27">
        <v>2</v>
      </c>
      <c r="AK27">
        <v>1</v>
      </c>
      <c r="AL27" t="s">
        <v>57</v>
      </c>
      <c r="AP27" t="s">
        <v>43</v>
      </c>
      <c r="AQ27">
        <v>1</v>
      </c>
      <c r="AS27">
        <v>1</v>
      </c>
      <c r="AT27" t="s">
        <v>44</v>
      </c>
      <c r="AU27" t="s">
        <v>139</v>
      </c>
      <c r="AX27">
        <v>11</v>
      </c>
      <c r="AY27">
        <v>76</v>
      </c>
      <c r="AZ27">
        <v>120</v>
      </c>
      <c r="BA27">
        <v>2</v>
      </c>
    </row>
    <row r="28" spans="1:53" x14ac:dyDescent="0.25">
      <c r="A28" t="s">
        <v>272</v>
      </c>
      <c r="B28" t="s">
        <v>53</v>
      </c>
      <c r="C28">
        <v>3</v>
      </c>
      <c r="D28">
        <v>3</v>
      </c>
      <c r="E28">
        <v>1</v>
      </c>
      <c r="F28" t="s">
        <v>115</v>
      </c>
      <c r="G28" t="s">
        <v>55</v>
      </c>
      <c r="H28" t="s">
        <v>117</v>
      </c>
      <c r="J28" t="s">
        <v>56</v>
      </c>
      <c r="K28">
        <v>2</v>
      </c>
      <c r="M28">
        <v>1</v>
      </c>
      <c r="N28" t="s">
        <v>68</v>
      </c>
      <c r="O28" t="s">
        <v>125</v>
      </c>
      <c r="R28" t="s">
        <v>43</v>
      </c>
      <c r="S28">
        <v>1</v>
      </c>
      <c r="U28">
        <v>1</v>
      </c>
      <c r="V28" t="s">
        <v>44</v>
      </c>
      <c r="W28" t="s">
        <v>139</v>
      </c>
      <c r="Z28" t="s">
        <v>33</v>
      </c>
      <c r="AA28">
        <v>3</v>
      </c>
      <c r="AC28">
        <v>1</v>
      </c>
      <c r="AD28" t="s">
        <v>65</v>
      </c>
      <c r="AE28" t="s">
        <v>35</v>
      </c>
      <c r="AH28" t="s">
        <v>45</v>
      </c>
      <c r="AI28">
        <v>3</v>
      </c>
      <c r="AK28">
        <v>2</v>
      </c>
      <c r="AL28" t="s">
        <v>143</v>
      </c>
      <c r="AM28" t="s">
        <v>76</v>
      </c>
      <c r="AN28" t="s">
        <v>102</v>
      </c>
      <c r="AP28" t="s">
        <v>63</v>
      </c>
      <c r="AQ28">
        <v>1</v>
      </c>
      <c r="AS28">
        <v>2</v>
      </c>
      <c r="AT28" t="s">
        <v>103</v>
      </c>
      <c r="AU28" t="s">
        <v>95</v>
      </c>
      <c r="AV28" t="s">
        <v>150</v>
      </c>
      <c r="AX28">
        <v>20</v>
      </c>
      <c r="AY28">
        <v>86</v>
      </c>
      <c r="AZ28">
        <v>120</v>
      </c>
      <c r="BA28">
        <v>2</v>
      </c>
    </row>
    <row r="29" spans="1:53" x14ac:dyDescent="0.25">
      <c r="A29" t="s">
        <v>273</v>
      </c>
      <c r="B29" t="s">
        <v>53</v>
      </c>
      <c r="C29">
        <v>2</v>
      </c>
      <c r="D29">
        <v>1</v>
      </c>
      <c r="E29">
        <v>1</v>
      </c>
      <c r="F29" t="s">
        <v>115</v>
      </c>
      <c r="G29" t="s">
        <v>83</v>
      </c>
      <c r="H29" t="s">
        <v>97</v>
      </c>
      <c r="I29" t="s">
        <v>98</v>
      </c>
      <c r="J29" t="s">
        <v>56</v>
      </c>
      <c r="K29">
        <v>1</v>
      </c>
      <c r="M29">
        <v>2</v>
      </c>
      <c r="N29" t="s">
        <v>123</v>
      </c>
      <c r="O29" t="s">
        <v>69</v>
      </c>
      <c r="R29" t="s">
        <v>43</v>
      </c>
      <c r="S29">
        <v>2</v>
      </c>
      <c r="U29">
        <v>1</v>
      </c>
      <c r="V29" t="s">
        <v>44</v>
      </c>
      <c r="W29" t="s">
        <v>74</v>
      </c>
      <c r="Z29" t="s">
        <v>33</v>
      </c>
      <c r="AA29">
        <v>2</v>
      </c>
      <c r="AC29">
        <v>1</v>
      </c>
      <c r="AD29" t="s">
        <v>65</v>
      </c>
      <c r="AE29" t="s">
        <v>66</v>
      </c>
      <c r="AF29" t="s">
        <v>134</v>
      </c>
      <c r="AH29" t="s">
        <v>45</v>
      </c>
      <c r="AI29">
        <v>1</v>
      </c>
      <c r="AK29">
        <v>1</v>
      </c>
      <c r="AL29" t="s">
        <v>86</v>
      </c>
      <c r="AM29" t="s">
        <v>76</v>
      </c>
      <c r="AN29" t="s">
        <v>145</v>
      </c>
      <c r="AP29" t="s">
        <v>38</v>
      </c>
      <c r="AQ29">
        <v>1</v>
      </c>
      <c r="AR29">
        <v>1</v>
      </c>
      <c r="AS29">
        <v>2</v>
      </c>
      <c r="AT29" t="s">
        <v>39</v>
      </c>
      <c r="AU29" t="s">
        <v>40</v>
      </c>
      <c r="AX29">
        <v>15</v>
      </c>
      <c r="AY29">
        <v>54</v>
      </c>
      <c r="AZ29">
        <v>120</v>
      </c>
      <c r="BA29">
        <v>2</v>
      </c>
    </row>
    <row r="30" spans="1:53" x14ac:dyDescent="0.25">
      <c r="A30" t="s">
        <v>274</v>
      </c>
      <c r="B30" t="s">
        <v>33</v>
      </c>
      <c r="C30">
        <v>1</v>
      </c>
      <c r="E30">
        <v>1</v>
      </c>
      <c r="F30" t="s">
        <v>65</v>
      </c>
      <c r="G30" t="s">
        <v>35</v>
      </c>
      <c r="H30" t="s">
        <v>135</v>
      </c>
      <c r="J30" t="s">
        <v>63</v>
      </c>
      <c r="K30">
        <v>3</v>
      </c>
      <c r="M30">
        <v>1</v>
      </c>
      <c r="N30" t="s">
        <v>103</v>
      </c>
      <c r="R30" t="s">
        <v>38</v>
      </c>
      <c r="S30">
        <v>3</v>
      </c>
      <c r="T30">
        <v>3</v>
      </c>
      <c r="U30">
        <v>3</v>
      </c>
      <c r="V30" t="s">
        <v>39</v>
      </c>
      <c r="W30" t="s">
        <v>70</v>
      </c>
      <c r="X30" t="s">
        <v>156</v>
      </c>
      <c r="Y30" t="s">
        <v>158</v>
      </c>
      <c r="Z30" t="s">
        <v>53</v>
      </c>
      <c r="AA30">
        <v>2</v>
      </c>
      <c r="AB30">
        <v>1</v>
      </c>
      <c r="AC30">
        <v>3</v>
      </c>
      <c r="AD30" t="s">
        <v>115</v>
      </c>
      <c r="AE30" t="s">
        <v>55</v>
      </c>
      <c r="AF30" t="s">
        <v>97</v>
      </c>
      <c r="AG30" t="s">
        <v>98</v>
      </c>
      <c r="AH30" t="s">
        <v>56</v>
      </c>
      <c r="AI30">
        <v>2</v>
      </c>
      <c r="AK30">
        <v>1</v>
      </c>
      <c r="AL30" t="s">
        <v>123</v>
      </c>
      <c r="AM30" t="s">
        <v>69</v>
      </c>
      <c r="AP30" t="s">
        <v>43</v>
      </c>
      <c r="AQ30">
        <v>3</v>
      </c>
      <c r="AS30">
        <v>1</v>
      </c>
      <c r="AT30" t="s">
        <v>73</v>
      </c>
      <c r="AU30" t="s">
        <v>139</v>
      </c>
      <c r="AV30" t="s">
        <v>75</v>
      </c>
      <c r="AW30" t="s">
        <v>142</v>
      </c>
      <c r="AX30">
        <v>26</v>
      </c>
      <c r="AY30">
        <v>91</v>
      </c>
      <c r="AZ30">
        <v>120</v>
      </c>
      <c r="BA30">
        <v>2</v>
      </c>
    </row>
    <row r="31" spans="1:53" x14ac:dyDescent="0.25">
      <c r="A31" t="s">
        <v>275</v>
      </c>
      <c r="B31" t="s">
        <v>53</v>
      </c>
      <c r="C31">
        <v>2</v>
      </c>
      <c r="D31">
        <v>3</v>
      </c>
      <c r="E31">
        <v>3</v>
      </c>
      <c r="F31" t="s">
        <v>54</v>
      </c>
      <c r="G31" t="s">
        <v>83</v>
      </c>
      <c r="H31" t="s">
        <v>97</v>
      </c>
      <c r="I31" t="s">
        <v>98</v>
      </c>
      <c r="J31" t="s">
        <v>56</v>
      </c>
      <c r="K31">
        <v>1</v>
      </c>
      <c r="M31">
        <v>1</v>
      </c>
      <c r="N31" t="s">
        <v>123</v>
      </c>
      <c r="O31" t="s">
        <v>69</v>
      </c>
      <c r="P31" t="s">
        <v>87</v>
      </c>
      <c r="R31" t="s">
        <v>43</v>
      </c>
      <c r="S31">
        <v>1</v>
      </c>
      <c r="U31">
        <v>2</v>
      </c>
      <c r="V31" t="s">
        <v>44</v>
      </c>
      <c r="Z31" t="s">
        <v>45</v>
      </c>
      <c r="AA31">
        <v>3</v>
      </c>
      <c r="AC31">
        <v>3</v>
      </c>
      <c r="AD31" t="s">
        <v>143</v>
      </c>
      <c r="AH31" t="s">
        <v>63</v>
      </c>
      <c r="AI31">
        <v>1</v>
      </c>
      <c r="AK31">
        <v>1</v>
      </c>
      <c r="AL31" t="s">
        <v>103</v>
      </c>
      <c r="AP31" t="s">
        <v>38</v>
      </c>
      <c r="AQ31">
        <v>3</v>
      </c>
      <c r="AR31">
        <v>3</v>
      </c>
      <c r="AS31">
        <v>3</v>
      </c>
      <c r="AT31" t="s">
        <v>39</v>
      </c>
      <c r="AU31" t="s">
        <v>40</v>
      </c>
      <c r="AV31" t="s">
        <v>156</v>
      </c>
      <c r="AW31" t="s">
        <v>158</v>
      </c>
      <c r="AX31">
        <v>24</v>
      </c>
      <c r="AY31">
        <v>88</v>
      </c>
      <c r="AZ31">
        <v>120</v>
      </c>
      <c r="BA31">
        <v>2</v>
      </c>
    </row>
    <row r="32" spans="1:53" x14ac:dyDescent="0.25">
      <c r="A32" t="s">
        <v>276</v>
      </c>
      <c r="B32" t="s">
        <v>53</v>
      </c>
      <c r="C32">
        <v>1</v>
      </c>
      <c r="D32">
        <v>1</v>
      </c>
      <c r="E32">
        <v>1</v>
      </c>
      <c r="F32" t="s">
        <v>115</v>
      </c>
      <c r="G32" t="s">
        <v>55</v>
      </c>
      <c r="J32" t="s">
        <v>56</v>
      </c>
      <c r="K32">
        <v>1</v>
      </c>
      <c r="M32">
        <v>1</v>
      </c>
      <c r="N32" t="s">
        <v>123</v>
      </c>
      <c r="O32" t="s">
        <v>124</v>
      </c>
      <c r="R32" t="s">
        <v>45</v>
      </c>
      <c r="S32">
        <v>2</v>
      </c>
      <c r="U32">
        <v>1</v>
      </c>
      <c r="V32" t="s">
        <v>143</v>
      </c>
      <c r="W32" t="s">
        <v>144</v>
      </c>
      <c r="X32" t="s">
        <v>102</v>
      </c>
      <c r="Z32" t="s">
        <v>48</v>
      </c>
      <c r="AA32">
        <v>1</v>
      </c>
      <c r="AC32">
        <v>2</v>
      </c>
      <c r="AD32" t="s">
        <v>49</v>
      </c>
      <c r="AE32" t="s">
        <v>50</v>
      </c>
      <c r="AH32" t="s">
        <v>33</v>
      </c>
      <c r="AI32">
        <v>2</v>
      </c>
      <c r="AK32">
        <v>1</v>
      </c>
      <c r="AL32" t="s">
        <v>65</v>
      </c>
      <c r="AP32" t="s">
        <v>43</v>
      </c>
      <c r="AQ32">
        <v>1</v>
      </c>
      <c r="AS32">
        <v>1</v>
      </c>
      <c r="AT32" t="s">
        <v>73</v>
      </c>
      <c r="AX32">
        <v>8</v>
      </c>
      <c r="AY32">
        <v>50</v>
      </c>
      <c r="AZ32">
        <v>120</v>
      </c>
      <c r="BA32">
        <v>2</v>
      </c>
    </row>
    <row r="33" spans="1:53" x14ac:dyDescent="0.25">
      <c r="A33" t="s">
        <v>277</v>
      </c>
      <c r="B33" t="s">
        <v>53</v>
      </c>
      <c r="C33">
        <v>2</v>
      </c>
      <c r="D33">
        <v>2</v>
      </c>
      <c r="E33">
        <v>1</v>
      </c>
      <c r="F33" t="s">
        <v>54</v>
      </c>
      <c r="G33" t="s">
        <v>83</v>
      </c>
      <c r="H33" t="s">
        <v>97</v>
      </c>
      <c r="I33" t="s">
        <v>98</v>
      </c>
      <c r="J33" t="s">
        <v>56</v>
      </c>
      <c r="K33">
        <v>1</v>
      </c>
      <c r="M33">
        <v>1</v>
      </c>
      <c r="N33" t="s">
        <v>123</v>
      </c>
      <c r="O33" t="s">
        <v>125</v>
      </c>
      <c r="R33" t="s">
        <v>45</v>
      </c>
      <c r="S33">
        <v>2</v>
      </c>
      <c r="U33">
        <v>1</v>
      </c>
      <c r="V33" t="s">
        <v>47</v>
      </c>
      <c r="Z33" t="s">
        <v>48</v>
      </c>
      <c r="AA33">
        <v>1</v>
      </c>
      <c r="AC33">
        <v>2</v>
      </c>
      <c r="AD33" t="s">
        <v>49</v>
      </c>
      <c r="AE33" t="s">
        <v>50</v>
      </c>
      <c r="AF33" t="s">
        <v>130</v>
      </c>
      <c r="AG33" t="s">
        <v>52</v>
      </c>
      <c r="AH33" t="s">
        <v>33</v>
      </c>
      <c r="AI33">
        <v>2</v>
      </c>
      <c r="AK33">
        <v>2</v>
      </c>
      <c r="AL33" t="s">
        <v>65</v>
      </c>
      <c r="AP33" t="s">
        <v>63</v>
      </c>
      <c r="AQ33">
        <v>2</v>
      </c>
      <c r="AS33">
        <v>2</v>
      </c>
      <c r="AT33" t="s">
        <v>103</v>
      </c>
      <c r="AX33">
        <v>15</v>
      </c>
      <c r="AY33">
        <v>65</v>
      </c>
      <c r="AZ33">
        <v>120</v>
      </c>
      <c r="BA33">
        <v>2</v>
      </c>
    </row>
    <row r="34" spans="1:53" x14ac:dyDescent="0.25">
      <c r="A34" t="s">
        <v>278</v>
      </c>
      <c r="B34" t="s">
        <v>53</v>
      </c>
      <c r="C34">
        <v>1</v>
      </c>
      <c r="D34">
        <v>1</v>
      </c>
      <c r="E34">
        <v>1</v>
      </c>
      <c r="F34" t="s">
        <v>54</v>
      </c>
      <c r="G34" t="s">
        <v>55</v>
      </c>
      <c r="H34" t="s">
        <v>105</v>
      </c>
      <c r="J34" t="s">
        <v>56</v>
      </c>
      <c r="K34">
        <v>1</v>
      </c>
      <c r="M34">
        <v>2</v>
      </c>
      <c r="N34" t="s">
        <v>123</v>
      </c>
      <c r="O34" t="s">
        <v>124</v>
      </c>
      <c r="R34" t="s">
        <v>45</v>
      </c>
      <c r="S34">
        <v>2</v>
      </c>
      <c r="U34">
        <v>2</v>
      </c>
      <c r="V34" t="s">
        <v>143</v>
      </c>
      <c r="W34" t="s">
        <v>92</v>
      </c>
      <c r="X34" t="s">
        <v>145</v>
      </c>
      <c r="Y34" t="s">
        <v>147</v>
      </c>
      <c r="Z34" t="s">
        <v>48</v>
      </c>
      <c r="AA34">
        <v>1</v>
      </c>
      <c r="AC34">
        <v>1</v>
      </c>
      <c r="AD34" t="s">
        <v>89</v>
      </c>
      <c r="AE34" t="s">
        <v>50</v>
      </c>
      <c r="AF34" t="s">
        <v>130</v>
      </c>
      <c r="AG34" t="s">
        <v>52</v>
      </c>
      <c r="AH34" t="s">
        <v>33</v>
      </c>
      <c r="AI34">
        <v>1</v>
      </c>
      <c r="AK34">
        <v>1</v>
      </c>
      <c r="AL34" t="s">
        <v>65</v>
      </c>
      <c r="AM34" t="s">
        <v>66</v>
      </c>
      <c r="AP34" t="s">
        <v>38</v>
      </c>
      <c r="AQ34">
        <v>3</v>
      </c>
      <c r="AR34">
        <v>1</v>
      </c>
      <c r="AS34">
        <v>1</v>
      </c>
      <c r="AT34" t="s">
        <v>39</v>
      </c>
      <c r="AU34" t="s">
        <v>40</v>
      </c>
      <c r="AV34" t="s">
        <v>41</v>
      </c>
      <c r="AX34">
        <v>17</v>
      </c>
      <c r="AY34">
        <v>56</v>
      </c>
      <c r="AZ34">
        <v>120</v>
      </c>
      <c r="BA34">
        <v>2</v>
      </c>
    </row>
    <row r="35" spans="1:53" x14ac:dyDescent="0.25">
      <c r="A35" t="s">
        <v>279</v>
      </c>
      <c r="B35" t="s">
        <v>48</v>
      </c>
      <c r="C35">
        <v>1</v>
      </c>
      <c r="E35">
        <v>2</v>
      </c>
      <c r="F35" t="s">
        <v>89</v>
      </c>
      <c r="J35" t="s">
        <v>43</v>
      </c>
      <c r="K35">
        <v>3</v>
      </c>
      <c r="M35">
        <v>3</v>
      </c>
      <c r="N35" t="s">
        <v>44</v>
      </c>
      <c r="O35" t="s">
        <v>74</v>
      </c>
      <c r="P35" t="s">
        <v>75</v>
      </c>
      <c r="Q35" t="s">
        <v>142</v>
      </c>
      <c r="R35" t="s">
        <v>63</v>
      </c>
      <c r="S35">
        <v>2</v>
      </c>
      <c r="U35">
        <v>2</v>
      </c>
      <c r="V35" t="s">
        <v>103</v>
      </c>
      <c r="W35" t="s">
        <v>149</v>
      </c>
      <c r="X35" t="s">
        <v>150</v>
      </c>
      <c r="Z35" t="s">
        <v>53</v>
      </c>
      <c r="AA35">
        <v>3</v>
      </c>
      <c r="AB35">
        <v>2</v>
      </c>
      <c r="AC35">
        <v>2</v>
      </c>
      <c r="AD35" t="s">
        <v>114</v>
      </c>
      <c r="AH35" t="s">
        <v>56</v>
      </c>
      <c r="AI35">
        <v>2</v>
      </c>
      <c r="AK35">
        <v>2</v>
      </c>
      <c r="AL35" t="s">
        <v>123</v>
      </c>
      <c r="AM35" t="s">
        <v>124</v>
      </c>
      <c r="AN35" t="s">
        <v>87</v>
      </c>
      <c r="AP35" t="s">
        <v>45</v>
      </c>
      <c r="AQ35">
        <v>3</v>
      </c>
      <c r="AS35">
        <v>1</v>
      </c>
      <c r="AT35" t="s">
        <v>143</v>
      </c>
      <c r="AX35">
        <v>22</v>
      </c>
      <c r="AY35">
        <v>76</v>
      </c>
      <c r="AZ35">
        <v>120</v>
      </c>
      <c r="BA35">
        <v>2</v>
      </c>
    </row>
    <row r="36" spans="1:53" x14ac:dyDescent="0.25">
      <c r="A36" t="s">
        <v>280</v>
      </c>
      <c r="B36" t="s">
        <v>53</v>
      </c>
      <c r="C36">
        <v>1</v>
      </c>
      <c r="D36">
        <v>1</v>
      </c>
      <c r="E36">
        <v>1</v>
      </c>
      <c r="F36" t="s">
        <v>54</v>
      </c>
      <c r="G36" t="s">
        <v>55</v>
      </c>
      <c r="J36" t="s">
        <v>56</v>
      </c>
      <c r="K36">
        <v>2</v>
      </c>
      <c r="M36">
        <v>1</v>
      </c>
      <c r="N36" t="s">
        <v>123</v>
      </c>
      <c r="O36" t="s">
        <v>69</v>
      </c>
      <c r="R36" t="s">
        <v>45</v>
      </c>
      <c r="S36">
        <v>3</v>
      </c>
      <c r="U36">
        <v>1</v>
      </c>
      <c r="V36" t="s">
        <v>143</v>
      </c>
      <c r="Z36" t="s">
        <v>48</v>
      </c>
      <c r="AA36">
        <v>1</v>
      </c>
      <c r="AC36">
        <v>1</v>
      </c>
      <c r="AD36" t="s">
        <v>49</v>
      </c>
      <c r="AE36" t="s">
        <v>50</v>
      </c>
      <c r="AF36" t="s">
        <v>51</v>
      </c>
      <c r="AH36" t="s">
        <v>43</v>
      </c>
      <c r="AI36">
        <v>2</v>
      </c>
      <c r="AK36">
        <v>1</v>
      </c>
      <c r="AL36" t="s">
        <v>73</v>
      </c>
      <c r="AM36" t="s">
        <v>99</v>
      </c>
      <c r="AN36" t="s">
        <v>75</v>
      </c>
      <c r="AP36" t="s">
        <v>38</v>
      </c>
      <c r="AQ36">
        <v>1</v>
      </c>
      <c r="AR36">
        <v>1</v>
      </c>
      <c r="AS36">
        <v>1</v>
      </c>
      <c r="AT36" t="s">
        <v>39</v>
      </c>
      <c r="AU36" t="s">
        <v>70</v>
      </c>
      <c r="AV36" t="s">
        <v>41</v>
      </c>
      <c r="AX36">
        <v>12</v>
      </c>
      <c r="AY36">
        <v>46</v>
      </c>
      <c r="AZ36">
        <v>120</v>
      </c>
      <c r="BA36">
        <v>2</v>
      </c>
    </row>
    <row r="37" spans="1:53" x14ac:dyDescent="0.25">
      <c r="A37" t="s">
        <v>281</v>
      </c>
      <c r="B37" t="s">
        <v>48</v>
      </c>
      <c r="C37">
        <v>1</v>
      </c>
      <c r="E37">
        <v>1</v>
      </c>
      <c r="F37" t="s">
        <v>89</v>
      </c>
      <c r="J37" t="s">
        <v>63</v>
      </c>
      <c r="K37">
        <v>1</v>
      </c>
      <c r="M37">
        <v>1</v>
      </c>
      <c r="N37" t="s">
        <v>148</v>
      </c>
      <c r="O37" t="s">
        <v>149</v>
      </c>
      <c r="R37" t="s">
        <v>38</v>
      </c>
      <c r="S37">
        <v>3</v>
      </c>
      <c r="T37">
        <v>3</v>
      </c>
      <c r="U37">
        <v>2</v>
      </c>
      <c r="V37" t="s">
        <v>39</v>
      </c>
      <c r="W37" t="s">
        <v>70</v>
      </c>
      <c r="X37" t="s">
        <v>157</v>
      </c>
      <c r="Y37" t="s">
        <v>159</v>
      </c>
      <c r="Z37" t="s">
        <v>53</v>
      </c>
      <c r="AA37">
        <v>1</v>
      </c>
      <c r="AB37">
        <v>1</v>
      </c>
      <c r="AC37">
        <v>1</v>
      </c>
      <c r="AD37" t="s">
        <v>54</v>
      </c>
      <c r="AE37" t="s">
        <v>83</v>
      </c>
      <c r="AF37" t="s">
        <v>97</v>
      </c>
      <c r="AH37" t="s">
        <v>56</v>
      </c>
      <c r="AI37">
        <v>2</v>
      </c>
      <c r="AK37">
        <v>2</v>
      </c>
      <c r="AL37" t="s">
        <v>123</v>
      </c>
      <c r="AM37" t="s">
        <v>125</v>
      </c>
      <c r="AN37" t="s">
        <v>87</v>
      </c>
      <c r="AP37" t="s">
        <v>45</v>
      </c>
      <c r="AQ37">
        <v>3</v>
      </c>
      <c r="AS37">
        <v>1</v>
      </c>
      <c r="AT37" t="s">
        <v>47</v>
      </c>
      <c r="AX37">
        <v>17</v>
      </c>
      <c r="AY37">
        <v>61</v>
      </c>
      <c r="AZ37">
        <v>120</v>
      </c>
      <c r="BA37">
        <v>2</v>
      </c>
    </row>
    <row r="38" spans="1:53" x14ac:dyDescent="0.25">
      <c r="A38" t="s">
        <v>282</v>
      </c>
      <c r="B38" t="s">
        <v>53</v>
      </c>
      <c r="C38">
        <v>1</v>
      </c>
      <c r="D38">
        <v>2</v>
      </c>
      <c r="E38">
        <v>1</v>
      </c>
      <c r="F38" t="s">
        <v>115</v>
      </c>
      <c r="J38" t="s">
        <v>56</v>
      </c>
      <c r="K38">
        <v>1</v>
      </c>
      <c r="M38">
        <v>1</v>
      </c>
      <c r="N38" t="s">
        <v>123</v>
      </c>
      <c r="O38" t="s">
        <v>69</v>
      </c>
      <c r="R38" t="s">
        <v>45</v>
      </c>
      <c r="S38">
        <v>3</v>
      </c>
      <c r="U38">
        <v>1</v>
      </c>
      <c r="V38" t="s">
        <v>86</v>
      </c>
      <c r="W38" t="s">
        <v>144</v>
      </c>
      <c r="Z38" t="s">
        <v>33</v>
      </c>
      <c r="AA38">
        <v>3</v>
      </c>
      <c r="AC38">
        <v>1</v>
      </c>
      <c r="AD38" t="s">
        <v>65</v>
      </c>
      <c r="AE38" t="s">
        <v>35</v>
      </c>
      <c r="AF38" t="s">
        <v>134</v>
      </c>
      <c r="AG38" t="s">
        <v>136</v>
      </c>
      <c r="AH38" t="s">
        <v>43</v>
      </c>
      <c r="AI38">
        <v>2</v>
      </c>
      <c r="AK38">
        <v>2</v>
      </c>
      <c r="AL38" t="s">
        <v>73</v>
      </c>
      <c r="AM38" t="s">
        <v>74</v>
      </c>
      <c r="AN38" t="s">
        <v>140</v>
      </c>
      <c r="AO38" t="s">
        <v>142</v>
      </c>
      <c r="AP38" t="s">
        <v>63</v>
      </c>
      <c r="AQ38">
        <v>2</v>
      </c>
      <c r="AS38">
        <v>1</v>
      </c>
      <c r="AT38" t="s">
        <v>103</v>
      </c>
      <c r="AX38">
        <v>16</v>
      </c>
      <c r="AY38">
        <v>58</v>
      </c>
      <c r="AZ38">
        <v>120</v>
      </c>
      <c r="BA38">
        <v>2</v>
      </c>
    </row>
    <row r="39" spans="1:53" x14ac:dyDescent="0.25">
      <c r="A39" t="s">
        <v>283</v>
      </c>
      <c r="B39" t="s">
        <v>53</v>
      </c>
      <c r="C39">
        <v>2</v>
      </c>
      <c r="D39">
        <v>1</v>
      </c>
      <c r="E39">
        <v>1</v>
      </c>
      <c r="F39" t="s">
        <v>115</v>
      </c>
      <c r="G39" t="s">
        <v>83</v>
      </c>
      <c r="J39" t="s">
        <v>56</v>
      </c>
      <c r="K39">
        <v>2</v>
      </c>
      <c r="M39">
        <v>1</v>
      </c>
      <c r="N39" t="s">
        <v>123</v>
      </c>
      <c r="O39" t="s">
        <v>69</v>
      </c>
      <c r="R39" t="s">
        <v>45</v>
      </c>
      <c r="S39">
        <v>2</v>
      </c>
      <c r="U39">
        <v>1</v>
      </c>
      <c r="V39" t="s">
        <v>143</v>
      </c>
      <c r="W39" t="s">
        <v>144</v>
      </c>
      <c r="Z39" t="s">
        <v>33</v>
      </c>
      <c r="AA39">
        <v>2</v>
      </c>
      <c r="AC39">
        <v>1</v>
      </c>
      <c r="AD39" t="s">
        <v>65</v>
      </c>
      <c r="AE39" t="s">
        <v>35</v>
      </c>
      <c r="AF39" t="s">
        <v>135</v>
      </c>
      <c r="AG39" t="s">
        <v>136</v>
      </c>
      <c r="AH39" t="s">
        <v>43</v>
      </c>
      <c r="AI39">
        <v>1</v>
      </c>
      <c r="AK39">
        <v>1</v>
      </c>
      <c r="AL39" t="s">
        <v>44</v>
      </c>
      <c r="AM39" t="s">
        <v>139</v>
      </c>
      <c r="AP39" t="s">
        <v>38</v>
      </c>
      <c r="AQ39">
        <v>2</v>
      </c>
      <c r="AR39">
        <v>1</v>
      </c>
      <c r="AS39">
        <v>1</v>
      </c>
      <c r="AT39" t="s">
        <v>39</v>
      </c>
      <c r="AX39">
        <v>12</v>
      </c>
      <c r="AY39">
        <v>46</v>
      </c>
      <c r="AZ39">
        <v>120</v>
      </c>
      <c r="BA39">
        <v>2</v>
      </c>
    </row>
    <row r="40" spans="1:53" x14ac:dyDescent="0.25">
      <c r="A40" t="s">
        <v>284</v>
      </c>
      <c r="B40" t="s">
        <v>53</v>
      </c>
      <c r="C40">
        <v>2</v>
      </c>
      <c r="D40">
        <v>3</v>
      </c>
      <c r="E40">
        <v>2</v>
      </c>
      <c r="F40" t="s">
        <v>115</v>
      </c>
      <c r="G40" t="s">
        <v>55</v>
      </c>
      <c r="H40" t="s">
        <v>117</v>
      </c>
      <c r="I40" t="s">
        <v>98</v>
      </c>
      <c r="J40" t="s">
        <v>56</v>
      </c>
      <c r="K40">
        <v>3</v>
      </c>
      <c r="M40">
        <v>3</v>
      </c>
      <c r="N40" t="s">
        <v>57</v>
      </c>
      <c r="O40" t="s">
        <v>69</v>
      </c>
      <c r="P40" t="s">
        <v>85</v>
      </c>
      <c r="Q40" t="s">
        <v>88</v>
      </c>
      <c r="R40" t="s">
        <v>45</v>
      </c>
      <c r="S40">
        <v>3</v>
      </c>
      <c r="U40">
        <v>2</v>
      </c>
      <c r="V40" t="s">
        <v>143</v>
      </c>
      <c r="W40" t="s">
        <v>144</v>
      </c>
      <c r="X40" t="s">
        <v>145</v>
      </c>
      <c r="Y40" t="s">
        <v>94</v>
      </c>
      <c r="Z40" t="s">
        <v>33</v>
      </c>
      <c r="AA40">
        <v>2</v>
      </c>
      <c r="AC40">
        <v>1</v>
      </c>
      <c r="AD40" t="s">
        <v>65</v>
      </c>
      <c r="AH40" t="s">
        <v>63</v>
      </c>
      <c r="AI40">
        <v>3</v>
      </c>
      <c r="AK40">
        <v>3</v>
      </c>
      <c r="AL40" t="s">
        <v>103</v>
      </c>
      <c r="AM40" t="s">
        <v>149</v>
      </c>
      <c r="AN40" t="s">
        <v>104</v>
      </c>
      <c r="AO40" t="s">
        <v>152</v>
      </c>
      <c r="AP40" t="s">
        <v>38</v>
      </c>
      <c r="AQ40">
        <v>1</v>
      </c>
      <c r="AR40">
        <v>1</v>
      </c>
      <c r="AS40">
        <v>1</v>
      </c>
      <c r="AT40" t="s">
        <v>39</v>
      </c>
      <c r="AU40" t="s">
        <v>40</v>
      </c>
      <c r="AX40">
        <v>29</v>
      </c>
      <c r="AY40">
        <v>121</v>
      </c>
      <c r="AZ40">
        <v>120</v>
      </c>
      <c r="BA40">
        <v>2</v>
      </c>
    </row>
    <row r="41" spans="1:53" x14ac:dyDescent="0.25">
      <c r="A41" t="s">
        <v>285</v>
      </c>
      <c r="B41" t="s">
        <v>53</v>
      </c>
      <c r="C41">
        <v>3</v>
      </c>
      <c r="D41">
        <v>1</v>
      </c>
      <c r="E41">
        <v>2</v>
      </c>
      <c r="F41" t="s">
        <v>115</v>
      </c>
      <c r="G41" t="s">
        <v>55</v>
      </c>
      <c r="J41" t="s">
        <v>56</v>
      </c>
      <c r="K41">
        <v>3</v>
      </c>
      <c r="M41">
        <v>3</v>
      </c>
      <c r="N41" t="s">
        <v>123</v>
      </c>
      <c r="O41" t="s">
        <v>69</v>
      </c>
      <c r="P41" t="s">
        <v>126</v>
      </c>
      <c r="Q41" t="s">
        <v>88</v>
      </c>
      <c r="R41" t="s">
        <v>45</v>
      </c>
      <c r="S41">
        <v>1</v>
      </c>
      <c r="U41">
        <v>1</v>
      </c>
      <c r="V41" t="s">
        <v>143</v>
      </c>
      <c r="W41" t="s">
        <v>144</v>
      </c>
      <c r="X41" t="s">
        <v>102</v>
      </c>
      <c r="Y41" t="s">
        <v>146</v>
      </c>
      <c r="Z41" t="s">
        <v>43</v>
      </c>
      <c r="AA41">
        <v>1</v>
      </c>
      <c r="AC41">
        <v>1</v>
      </c>
      <c r="AD41" t="s">
        <v>44</v>
      </c>
      <c r="AE41" t="s">
        <v>99</v>
      </c>
      <c r="AF41" t="s">
        <v>75</v>
      </c>
      <c r="AH41" t="s">
        <v>63</v>
      </c>
      <c r="AI41">
        <v>3</v>
      </c>
      <c r="AK41">
        <v>3</v>
      </c>
      <c r="AL41" t="s">
        <v>72</v>
      </c>
      <c r="AM41" t="s">
        <v>95</v>
      </c>
      <c r="AN41" t="s">
        <v>104</v>
      </c>
      <c r="AP41" t="s">
        <v>38</v>
      </c>
      <c r="AQ41">
        <v>2</v>
      </c>
      <c r="AR41">
        <v>1</v>
      </c>
      <c r="AS41">
        <v>1</v>
      </c>
      <c r="AT41" t="s">
        <v>39</v>
      </c>
      <c r="AU41" t="s">
        <v>70</v>
      </c>
      <c r="AV41" t="s">
        <v>41</v>
      </c>
      <c r="AX41">
        <v>25</v>
      </c>
      <c r="AY41">
        <v>95</v>
      </c>
      <c r="AZ41">
        <v>120</v>
      </c>
      <c r="BA41">
        <v>2</v>
      </c>
    </row>
    <row r="42" spans="1:53" x14ac:dyDescent="0.25">
      <c r="A42" t="s">
        <v>286</v>
      </c>
      <c r="B42" t="s">
        <v>53</v>
      </c>
      <c r="C42">
        <v>2</v>
      </c>
      <c r="D42">
        <v>3</v>
      </c>
      <c r="E42">
        <v>2</v>
      </c>
      <c r="F42" t="s">
        <v>115</v>
      </c>
      <c r="G42" t="s">
        <v>55</v>
      </c>
      <c r="H42" t="s">
        <v>117</v>
      </c>
      <c r="I42" t="s">
        <v>98</v>
      </c>
      <c r="J42" t="s">
        <v>56</v>
      </c>
      <c r="K42">
        <v>2</v>
      </c>
      <c r="M42">
        <v>2</v>
      </c>
      <c r="N42" t="s">
        <v>123</v>
      </c>
      <c r="O42" t="s">
        <v>69</v>
      </c>
      <c r="R42" t="s">
        <v>63</v>
      </c>
      <c r="S42">
        <v>3</v>
      </c>
      <c r="U42">
        <v>2</v>
      </c>
      <c r="V42" t="s">
        <v>72</v>
      </c>
      <c r="W42" t="s">
        <v>149</v>
      </c>
      <c r="Z42" t="s">
        <v>48</v>
      </c>
      <c r="AA42">
        <v>1</v>
      </c>
      <c r="AC42">
        <v>1</v>
      </c>
      <c r="AD42" t="s">
        <v>49</v>
      </c>
      <c r="AE42" t="s">
        <v>50</v>
      </c>
      <c r="AH42" t="s">
        <v>33</v>
      </c>
      <c r="AI42">
        <v>2</v>
      </c>
      <c r="AK42">
        <v>1</v>
      </c>
      <c r="AL42" t="s">
        <v>65</v>
      </c>
      <c r="AM42" t="s">
        <v>35</v>
      </c>
      <c r="AN42" t="s">
        <v>134</v>
      </c>
      <c r="AO42" t="s">
        <v>136</v>
      </c>
      <c r="AP42" t="s">
        <v>43</v>
      </c>
      <c r="AQ42">
        <v>3</v>
      </c>
      <c r="AS42">
        <v>3</v>
      </c>
      <c r="AT42" t="s">
        <v>73</v>
      </c>
      <c r="AU42" t="s">
        <v>74</v>
      </c>
      <c r="AV42" t="s">
        <v>140</v>
      </c>
      <c r="AW42" t="s">
        <v>142</v>
      </c>
      <c r="AX42">
        <v>28</v>
      </c>
      <c r="AY42">
        <v>117</v>
      </c>
      <c r="AZ42">
        <v>120</v>
      </c>
      <c r="BA42">
        <v>2</v>
      </c>
    </row>
    <row r="43" spans="1:53" x14ac:dyDescent="0.25">
      <c r="A43" t="s">
        <v>287</v>
      </c>
      <c r="B43" t="s">
        <v>48</v>
      </c>
      <c r="C43">
        <v>2</v>
      </c>
      <c r="E43">
        <v>1</v>
      </c>
      <c r="F43" t="s">
        <v>49</v>
      </c>
      <c r="G43" t="s">
        <v>71</v>
      </c>
      <c r="J43" t="s">
        <v>33</v>
      </c>
      <c r="K43">
        <v>2</v>
      </c>
      <c r="M43">
        <v>2</v>
      </c>
      <c r="N43" t="s">
        <v>65</v>
      </c>
      <c r="O43" t="s">
        <v>66</v>
      </c>
      <c r="R43" t="s">
        <v>45</v>
      </c>
      <c r="S43">
        <v>3</v>
      </c>
      <c r="U43">
        <v>2</v>
      </c>
      <c r="V43" t="s">
        <v>143</v>
      </c>
      <c r="W43" t="s">
        <v>144</v>
      </c>
      <c r="X43" t="s">
        <v>93</v>
      </c>
      <c r="Y43" t="s">
        <v>94</v>
      </c>
      <c r="Z43" t="s">
        <v>53</v>
      </c>
      <c r="AA43">
        <v>2</v>
      </c>
      <c r="AB43">
        <v>1</v>
      </c>
      <c r="AC43">
        <v>3</v>
      </c>
      <c r="AD43" t="s">
        <v>115</v>
      </c>
      <c r="AE43" t="s">
        <v>83</v>
      </c>
      <c r="AH43" t="s">
        <v>56</v>
      </c>
      <c r="AI43">
        <v>1</v>
      </c>
      <c r="AK43">
        <v>2</v>
      </c>
      <c r="AL43" t="s">
        <v>123</v>
      </c>
      <c r="AM43" t="s">
        <v>69</v>
      </c>
      <c r="AN43" t="s">
        <v>87</v>
      </c>
      <c r="AP43" t="s">
        <v>63</v>
      </c>
      <c r="AQ43">
        <v>2</v>
      </c>
      <c r="AS43">
        <v>1</v>
      </c>
      <c r="AT43" t="s">
        <v>72</v>
      </c>
      <c r="AU43" t="s">
        <v>95</v>
      </c>
      <c r="AX43">
        <v>20</v>
      </c>
      <c r="AY43">
        <v>74</v>
      </c>
      <c r="AZ43">
        <v>120</v>
      </c>
      <c r="BA43">
        <v>2</v>
      </c>
    </row>
    <row r="44" spans="1:53" x14ac:dyDescent="0.25">
      <c r="A44" t="s">
        <v>288</v>
      </c>
      <c r="B44" t="s">
        <v>53</v>
      </c>
      <c r="C44">
        <v>3</v>
      </c>
      <c r="D44">
        <v>3</v>
      </c>
      <c r="E44">
        <v>3</v>
      </c>
      <c r="F44" t="s">
        <v>54</v>
      </c>
      <c r="G44" t="s">
        <v>83</v>
      </c>
      <c r="H44" t="s">
        <v>97</v>
      </c>
      <c r="I44" t="s">
        <v>119</v>
      </c>
      <c r="J44" t="s">
        <v>56</v>
      </c>
      <c r="K44">
        <v>1</v>
      </c>
      <c r="M44">
        <v>1</v>
      </c>
      <c r="N44" t="s">
        <v>123</v>
      </c>
      <c r="O44" t="s">
        <v>69</v>
      </c>
      <c r="P44" t="s">
        <v>87</v>
      </c>
      <c r="R44" t="s">
        <v>63</v>
      </c>
      <c r="S44">
        <v>2</v>
      </c>
      <c r="U44">
        <v>2</v>
      </c>
      <c r="V44" t="s">
        <v>72</v>
      </c>
      <c r="W44" t="s">
        <v>149</v>
      </c>
      <c r="X44" t="s">
        <v>104</v>
      </c>
      <c r="Y44" t="s">
        <v>153</v>
      </c>
      <c r="Z44" t="s">
        <v>48</v>
      </c>
      <c r="AA44">
        <v>2</v>
      </c>
      <c r="AC44">
        <v>1</v>
      </c>
      <c r="AD44" t="s">
        <v>49</v>
      </c>
      <c r="AE44" t="s">
        <v>50</v>
      </c>
      <c r="AH44" t="s">
        <v>33</v>
      </c>
      <c r="AI44">
        <v>2</v>
      </c>
      <c r="AK44">
        <v>1</v>
      </c>
      <c r="AL44" t="s">
        <v>65</v>
      </c>
      <c r="AP44" t="s">
        <v>38</v>
      </c>
      <c r="AQ44">
        <v>3</v>
      </c>
      <c r="AR44">
        <v>3</v>
      </c>
      <c r="AS44">
        <v>3</v>
      </c>
      <c r="AT44" t="s">
        <v>39</v>
      </c>
      <c r="AU44" t="s">
        <v>96</v>
      </c>
      <c r="AV44" t="s">
        <v>156</v>
      </c>
      <c r="AW44" t="s">
        <v>159</v>
      </c>
      <c r="AX44">
        <v>28</v>
      </c>
      <c r="AY44">
        <v>114</v>
      </c>
      <c r="AZ44">
        <v>120</v>
      </c>
      <c r="BA44">
        <v>2</v>
      </c>
    </row>
    <row r="45" spans="1:53" x14ac:dyDescent="0.25">
      <c r="A45" t="s">
        <v>289</v>
      </c>
      <c r="B45" t="s">
        <v>53</v>
      </c>
      <c r="C45">
        <v>2</v>
      </c>
      <c r="D45">
        <v>1</v>
      </c>
      <c r="E45">
        <v>2</v>
      </c>
      <c r="F45" t="s">
        <v>114</v>
      </c>
      <c r="G45" t="s">
        <v>55</v>
      </c>
      <c r="J45" t="s">
        <v>56</v>
      </c>
      <c r="K45">
        <v>1</v>
      </c>
      <c r="M45">
        <v>2</v>
      </c>
      <c r="N45" t="s">
        <v>123</v>
      </c>
      <c r="O45" t="s">
        <v>69</v>
      </c>
      <c r="P45" t="s">
        <v>126</v>
      </c>
      <c r="Q45" t="s">
        <v>88</v>
      </c>
      <c r="R45" t="s">
        <v>63</v>
      </c>
      <c r="S45">
        <v>1</v>
      </c>
      <c r="U45">
        <v>1</v>
      </c>
      <c r="V45" t="s">
        <v>103</v>
      </c>
      <c r="W45" t="s">
        <v>91</v>
      </c>
      <c r="Z45" t="s">
        <v>48</v>
      </c>
      <c r="AA45">
        <v>2</v>
      </c>
      <c r="AC45">
        <v>1</v>
      </c>
      <c r="AD45" t="s">
        <v>49</v>
      </c>
      <c r="AE45" t="s">
        <v>71</v>
      </c>
      <c r="AH45" t="s">
        <v>43</v>
      </c>
      <c r="AI45">
        <v>1</v>
      </c>
      <c r="AK45">
        <v>1</v>
      </c>
      <c r="AL45" t="s">
        <v>73</v>
      </c>
      <c r="AM45" t="s">
        <v>139</v>
      </c>
      <c r="AP45" t="s">
        <v>45</v>
      </c>
      <c r="AQ45">
        <v>3</v>
      </c>
      <c r="AS45">
        <v>2</v>
      </c>
      <c r="AT45" t="s">
        <v>143</v>
      </c>
      <c r="AU45" t="s">
        <v>144</v>
      </c>
      <c r="AX45">
        <v>15</v>
      </c>
      <c r="AY45">
        <v>64</v>
      </c>
      <c r="AZ45">
        <v>120</v>
      </c>
      <c r="BA45">
        <v>2</v>
      </c>
    </row>
    <row r="46" spans="1:53" x14ac:dyDescent="0.25">
      <c r="A46" t="s">
        <v>290</v>
      </c>
      <c r="B46" t="s">
        <v>53</v>
      </c>
      <c r="C46">
        <v>2</v>
      </c>
      <c r="D46">
        <v>1</v>
      </c>
      <c r="E46">
        <v>1</v>
      </c>
      <c r="F46" t="s">
        <v>115</v>
      </c>
      <c r="G46" t="s">
        <v>55</v>
      </c>
      <c r="J46" t="s">
        <v>56</v>
      </c>
      <c r="K46">
        <v>1</v>
      </c>
      <c r="M46">
        <v>1</v>
      </c>
      <c r="N46" t="s">
        <v>123</v>
      </c>
      <c r="O46" t="s">
        <v>69</v>
      </c>
      <c r="P46" t="s">
        <v>85</v>
      </c>
      <c r="R46" t="s">
        <v>63</v>
      </c>
      <c r="S46">
        <v>1</v>
      </c>
      <c r="U46">
        <v>1</v>
      </c>
      <c r="V46" t="s">
        <v>72</v>
      </c>
      <c r="W46" t="s">
        <v>95</v>
      </c>
      <c r="X46" t="s">
        <v>150</v>
      </c>
      <c r="Z46" t="s">
        <v>48</v>
      </c>
      <c r="AA46">
        <v>1</v>
      </c>
      <c r="AC46">
        <v>1</v>
      </c>
      <c r="AD46" t="s">
        <v>49</v>
      </c>
      <c r="AH46" t="s">
        <v>43</v>
      </c>
      <c r="AI46">
        <v>1</v>
      </c>
      <c r="AK46">
        <v>1</v>
      </c>
      <c r="AL46" t="s">
        <v>73</v>
      </c>
      <c r="AM46" t="s">
        <v>74</v>
      </c>
      <c r="AN46" t="s">
        <v>75</v>
      </c>
      <c r="AP46" t="s">
        <v>38</v>
      </c>
      <c r="AQ46">
        <v>2</v>
      </c>
      <c r="AR46">
        <v>1</v>
      </c>
      <c r="AS46">
        <v>2</v>
      </c>
      <c r="AT46" t="s">
        <v>155</v>
      </c>
      <c r="AU46" t="s">
        <v>40</v>
      </c>
      <c r="AV46" t="s">
        <v>157</v>
      </c>
      <c r="AW46" t="s">
        <v>159</v>
      </c>
      <c r="AX46">
        <v>13</v>
      </c>
      <c r="AY46">
        <v>52</v>
      </c>
      <c r="AZ46">
        <v>120</v>
      </c>
      <c r="BA46">
        <v>2</v>
      </c>
    </row>
    <row r="47" spans="1:53" x14ac:dyDescent="0.25">
      <c r="A47" t="s">
        <v>291</v>
      </c>
      <c r="B47" t="s">
        <v>48</v>
      </c>
      <c r="C47">
        <v>2</v>
      </c>
      <c r="E47">
        <v>1</v>
      </c>
      <c r="F47" t="s">
        <v>49</v>
      </c>
      <c r="G47" t="s">
        <v>84</v>
      </c>
      <c r="J47" t="s">
        <v>45</v>
      </c>
      <c r="K47">
        <v>3</v>
      </c>
      <c r="M47">
        <v>2</v>
      </c>
      <c r="N47" t="s">
        <v>143</v>
      </c>
      <c r="O47" t="s">
        <v>144</v>
      </c>
      <c r="P47" t="s">
        <v>145</v>
      </c>
      <c r="Q47" t="s">
        <v>146</v>
      </c>
      <c r="R47" t="s">
        <v>38</v>
      </c>
      <c r="S47">
        <v>3</v>
      </c>
      <c r="T47">
        <v>1</v>
      </c>
      <c r="U47">
        <v>2</v>
      </c>
      <c r="V47" t="s">
        <v>39</v>
      </c>
      <c r="W47" t="s">
        <v>40</v>
      </c>
      <c r="Z47" t="s">
        <v>53</v>
      </c>
      <c r="AA47">
        <v>2</v>
      </c>
      <c r="AB47">
        <v>1</v>
      </c>
      <c r="AC47">
        <v>3</v>
      </c>
      <c r="AD47" t="s">
        <v>114</v>
      </c>
      <c r="AE47" t="s">
        <v>83</v>
      </c>
      <c r="AH47" t="s">
        <v>56</v>
      </c>
      <c r="AI47">
        <v>1</v>
      </c>
      <c r="AK47">
        <v>1</v>
      </c>
      <c r="AL47" t="s">
        <v>123</v>
      </c>
      <c r="AM47" t="s">
        <v>69</v>
      </c>
      <c r="AP47" t="s">
        <v>63</v>
      </c>
      <c r="AQ47">
        <v>2</v>
      </c>
      <c r="AS47">
        <v>2</v>
      </c>
      <c r="AT47" t="s">
        <v>72</v>
      </c>
      <c r="AU47" t="s">
        <v>149</v>
      </c>
      <c r="AV47" t="s">
        <v>150</v>
      </c>
      <c r="AW47" t="s">
        <v>154</v>
      </c>
      <c r="AX47">
        <v>22</v>
      </c>
      <c r="AY47">
        <v>81</v>
      </c>
      <c r="AZ47">
        <v>120</v>
      </c>
      <c r="BA47">
        <v>2</v>
      </c>
    </row>
    <row r="48" spans="1:53" x14ac:dyDescent="0.25">
      <c r="A48" t="s">
        <v>292</v>
      </c>
      <c r="B48" t="s">
        <v>33</v>
      </c>
      <c r="C48">
        <v>1</v>
      </c>
      <c r="E48">
        <v>2</v>
      </c>
      <c r="F48" t="s">
        <v>65</v>
      </c>
      <c r="G48" t="s">
        <v>35</v>
      </c>
      <c r="H48" t="s">
        <v>135</v>
      </c>
      <c r="I48" t="s">
        <v>136</v>
      </c>
      <c r="J48" t="s">
        <v>43</v>
      </c>
      <c r="K48">
        <v>2</v>
      </c>
      <c r="M48">
        <v>1</v>
      </c>
      <c r="N48" t="s">
        <v>73</v>
      </c>
      <c r="O48" t="s">
        <v>139</v>
      </c>
      <c r="R48" t="s">
        <v>45</v>
      </c>
      <c r="S48">
        <v>3</v>
      </c>
      <c r="U48">
        <v>3</v>
      </c>
      <c r="V48" t="s">
        <v>143</v>
      </c>
      <c r="W48" t="s">
        <v>76</v>
      </c>
      <c r="X48" t="s">
        <v>93</v>
      </c>
      <c r="Z48" t="s">
        <v>53</v>
      </c>
      <c r="AA48">
        <v>1</v>
      </c>
      <c r="AB48">
        <v>3</v>
      </c>
      <c r="AC48">
        <v>3</v>
      </c>
      <c r="AD48" t="s">
        <v>115</v>
      </c>
      <c r="AH48" t="s">
        <v>56</v>
      </c>
      <c r="AI48">
        <v>1</v>
      </c>
      <c r="AK48">
        <v>1</v>
      </c>
      <c r="AL48" t="s">
        <v>123</v>
      </c>
      <c r="AM48" t="s">
        <v>69</v>
      </c>
      <c r="AN48" t="s">
        <v>85</v>
      </c>
      <c r="AP48" t="s">
        <v>63</v>
      </c>
      <c r="AQ48">
        <v>2</v>
      </c>
      <c r="AS48">
        <v>1</v>
      </c>
      <c r="AT48" t="s">
        <v>72</v>
      </c>
      <c r="AX48">
        <v>19</v>
      </c>
      <c r="AY48">
        <v>64</v>
      </c>
      <c r="AZ48">
        <v>120</v>
      </c>
      <c r="BA48">
        <v>2</v>
      </c>
    </row>
    <row r="49" spans="1:53" x14ac:dyDescent="0.25">
      <c r="A49" t="s">
        <v>293</v>
      </c>
      <c r="B49" t="s">
        <v>53</v>
      </c>
      <c r="C49">
        <v>3</v>
      </c>
      <c r="D49">
        <v>1</v>
      </c>
      <c r="E49">
        <v>1</v>
      </c>
      <c r="F49" t="s">
        <v>115</v>
      </c>
      <c r="G49" t="s">
        <v>83</v>
      </c>
      <c r="J49" t="s">
        <v>56</v>
      </c>
      <c r="K49">
        <v>1</v>
      </c>
      <c r="M49">
        <v>1</v>
      </c>
      <c r="N49" t="s">
        <v>123</v>
      </c>
      <c r="O49" t="s">
        <v>125</v>
      </c>
      <c r="P49" t="s">
        <v>87</v>
      </c>
      <c r="R49" t="s">
        <v>63</v>
      </c>
      <c r="S49">
        <v>2</v>
      </c>
      <c r="U49">
        <v>2</v>
      </c>
      <c r="V49" t="s">
        <v>103</v>
      </c>
      <c r="W49" t="s">
        <v>95</v>
      </c>
      <c r="X49" t="s">
        <v>150</v>
      </c>
      <c r="Z49" t="s">
        <v>33</v>
      </c>
      <c r="AA49">
        <v>3</v>
      </c>
      <c r="AC49">
        <v>3</v>
      </c>
      <c r="AD49" t="s">
        <v>46</v>
      </c>
      <c r="AE49" t="s">
        <v>35</v>
      </c>
      <c r="AF49" t="s">
        <v>134</v>
      </c>
      <c r="AH49" t="s">
        <v>43</v>
      </c>
      <c r="AI49">
        <v>1</v>
      </c>
      <c r="AK49">
        <v>1</v>
      </c>
      <c r="AL49" t="s">
        <v>73</v>
      </c>
      <c r="AM49" t="s">
        <v>139</v>
      </c>
      <c r="AP49" t="s">
        <v>38</v>
      </c>
      <c r="AQ49">
        <v>2</v>
      </c>
      <c r="AR49">
        <v>1</v>
      </c>
      <c r="AS49">
        <v>1</v>
      </c>
      <c r="AT49" t="s">
        <v>155</v>
      </c>
      <c r="AX49">
        <v>17</v>
      </c>
      <c r="AY49">
        <v>58</v>
      </c>
      <c r="AZ49">
        <v>120</v>
      </c>
      <c r="BA49">
        <v>2</v>
      </c>
    </row>
    <row r="50" spans="1:53" x14ac:dyDescent="0.25">
      <c r="A50" t="s">
        <v>294</v>
      </c>
      <c r="B50" t="s">
        <v>33</v>
      </c>
      <c r="C50">
        <v>2</v>
      </c>
      <c r="E50">
        <v>1</v>
      </c>
      <c r="F50" t="s">
        <v>65</v>
      </c>
      <c r="J50" t="s">
        <v>45</v>
      </c>
      <c r="K50">
        <v>3</v>
      </c>
      <c r="M50">
        <v>1</v>
      </c>
      <c r="N50" t="s">
        <v>86</v>
      </c>
      <c r="O50" t="s">
        <v>76</v>
      </c>
      <c r="R50" t="s">
        <v>38</v>
      </c>
      <c r="S50">
        <v>2</v>
      </c>
      <c r="T50">
        <v>1</v>
      </c>
      <c r="U50">
        <v>1</v>
      </c>
      <c r="V50" t="s">
        <v>155</v>
      </c>
      <c r="W50" t="s">
        <v>40</v>
      </c>
      <c r="X50" t="s">
        <v>157</v>
      </c>
      <c r="Y50" t="s">
        <v>42</v>
      </c>
      <c r="Z50" t="s">
        <v>53</v>
      </c>
      <c r="AA50">
        <v>2</v>
      </c>
      <c r="AB50">
        <v>1</v>
      </c>
      <c r="AC50">
        <v>1</v>
      </c>
      <c r="AD50" t="s">
        <v>115</v>
      </c>
      <c r="AE50" t="s">
        <v>55</v>
      </c>
      <c r="AH50" t="s">
        <v>56</v>
      </c>
      <c r="AI50">
        <v>1</v>
      </c>
      <c r="AK50">
        <v>1</v>
      </c>
      <c r="AL50" t="s">
        <v>123</v>
      </c>
      <c r="AM50" t="s">
        <v>124</v>
      </c>
      <c r="AN50" t="s">
        <v>87</v>
      </c>
      <c r="AP50" t="s">
        <v>63</v>
      </c>
      <c r="AQ50">
        <v>2</v>
      </c>
      <c r="AS50">
        <v>1</v>
      </c>
      <c r="AT50" t="s">
        <v>72</v>
      </c>
      <c r="AX50">
        <v>13</v>
      </c>
      <c r="AY50">
        <v>51</v>
      </c>
      <c r="AZ50">
        <v>120</v>
      </c>
      <c r="BA50">
        <v>2</v>
      </c>
    </row>
    <row r="51" spans="1:53" x14ac:dyDescent="0.25">
      <c r="A51" t="s">
        <v>295</v>
      </c>
      <c r="B51" t="s">
        <v>53</v>
      </c>
      <c r="C51">
        <v>2</v>
      </c>
      <c r="D51">
        <v>3</v>
      </c>
      <c r="E51">
        <v>2</v>
      </c>
      <c r="F51" t="s">
        <v>115</v>
      </c>
      <c r="G51" t="s">
        <v>83</v>
      </c>
      <c r="H51" t="s">
        <v>97</v>
      </c>
      <c r="I51" t="s">
        <v>98</v>
      </c>
      <c r="J51" t="s">
        <v>56</v>
      </c>
      <c r="K51">
        <v>1</v>
      </c>
      <c r="M51">
        <v>2</v>
      </c>
      <c r="N51" t="s">
        <v>123</v>
      </c>
      <c r="O51" t="s">
        <v>69</v>
      </c>
      <c r="P51" t="s">
        <v>87</v>
      </c>
      <c r="R51" t="s">
        <v>63</v>
      </c>
      <c r="S51">
        <v>1</v>
      </c>
      <c r="U51">
        <v>1</v>
      </c>
      <c r="V51" t="s">
        <v>148</v>
      </c>
      <c r="Z51" t="s">
        <v>43</v>
      </c>
      <c r="AA51">
        <v>3</v>
      </c>
      <c r="AC51">
        <v>3</v>
      </c>
      <c r="AD51" t="s">
        <v>73</v>
      </c>
      <c r="AE51" t="s">
        <v>74</v>
      </c>
      <c r="AF51" t="s">
        <v>140</v>
      </c>
      <c r="AG51" t="s">
        <v>142</v>
      </c>
      <c r="AH51" t="s">
        <v>45</v>
      </c>
      <c r="AI51">
        <v>3</v>
      </c>
      <c r="AK51">
        <v>1</v>
      </c>
      <c r="AL51" t="s">
        <v>143</v>
      </c>
      <c r="AP51" t="s">
        <v>38</v>
      </c>
      <c r="AQ51">
        <v>1</v>
      </c>
      <c r="AR51">
        <v>1</v>
      </c>
      <c r="AS51">
        <v>1</v>
      </c>
      <c r="AT51" t="s">
        <v>39</v>
      </c>
      <c r="AU51" t="s">
        <v>70</v>
      </c>
      <c r="AV51" t="s">
        <v>156</v>
      </c>
      <c r="AX51">
        <v>21</v>
      </c>
      <c r="AY51">
        <v>81</v>
      </c>
      <c r="AZ51">
        <v>120</v>
      </c>
      <c r="BA51">
        <v>2</v>
      </c>
    </row>
    <row r="52" spans="1:53" x14ac:dyDescent="0.25">
      <c r="A52" t="s">
        <v>296</v>
      </c>
      <c r="B52" t="s">
        <v>45</v>
      </c>
      <c r="C52">
        <v>3</v>
      </c>
      <c r="E52">
        <v>1</v>
      </c>
      <c r="F52" t="s">
        <v>86</v>
      </c>
      <c r="J52" t="s">
        <v>63</v>
      </c>
      <c r="K52">
        <v>3</v>
      </c>
      <c r="M52">
        <v>1</v>
      </c>
      <c r="N52" t="s">
        <v>103</v>
      </c>
      <c r="R52" t="s">
        <v>38</v>
      </c>
      <c r="S52">
        <v>1</v>
      </c>
      <c r="T52">
        <v>1</v>
      </c>
      <c r="U52">
        <v>1</v>
      </c>
      <c r="V52" t="s">
        <v>39</v>
      </c>
      <c r="W52" t="s">
        <v>40</v>
      </c>
      <c r="X52" t="s">
        <v>156</v>
      </c>
      <c r="Z52" t="s">
        <v>48</v>
      </c>
      <c r="AA52">
        <v>1</v>
      </c>
      <c r="AC52">
        <v>2</v>
      </c>
      <c r="AD52" t="s">
        <v>89</v>
      </c>
      <c r="AE52" t="s">
        <v>84</v>
      </c>
      <c r="AF52" t="s">
        <v>51</v>
      </c>
      <c r="AH52" t="s">
        <v>33</v>
      </c>
      <c r="AI52">
        <v>1</v>
      </c>
      <c r="AK52">
        <v>3</v>
      </c>
      <c r="AL52" t="s">
        <v>65</v>
      </c>
      <c r="AM52" t="s">
        <v>66</v>
      </c>
      <c r="AN52" t="s">
        <v>36</v>
      </c>
      <c r="AO52" t="s">
        <v>136</v>
      </c>
      <c r="AP52" t="s">
        <v>43</v>
      </c>
      <c r="AQ52">
        <v>1</v>
      </c>
      <c r="AS52">
        <v>1</v>
      </c>
      <c r="AT52" t="s">
        <v>44</v>
      </c>
      <c r="AU52" t="s">
        <v>99</v>
      </c>
      <c r="AX52">
        <v>15</v>
      </c>
      <c r="AY52">
        <v>52</v>
      </c>
      <c r="AZ52">
        <v>120</v>
      </c>
      <c r="BA52">
        <v>2</v>
      </c>
    </row>
    <row r="53" spans="1:53" x14ac:dyDescent="0.25">
      <c r="A53" t="s">
        <v>297</v>
      </c>
      <c r="B53" t="s">
        <v>56</v>
      </c>
      <c r="C53">
        <v>1</v>
      </c>
      <c r="E53">
        <v>1</v>
      </c>
      <c r="F53" t="s">
        <v>123</v>
      </c>
      <c r="G53" t="s">
        <v>69</v>
      </c>
      <c r="J53" t="s">
        <v>45</v>
      </c>
      <c r="K53">
        <v>2</v>
      </c>
      <c r="M53">
        <v>1</v>
      </c>
      <c r="N53" t="s">
        <v>47</v>
      </c>
      <c r="O53" t="s">
        <v>144</v>
      </c>
      <c r="R53" t="s">
        <v>63</v>
      </c>
      <c r="S53">
        <v>3</v>
      </c>
      <c r="U53">
        <v>3</v>
      </c>
      <c r="V53" t="s">
        <v>103</v>
      </c>
      <c r="W53" t="s">
        <v>149</v>
      </c>
      <c r="Z53" t="s">
        <v>48</v>
      </c>
      <c r="AA53">
        <v>2</v>
      </c>
      <c r="AC53">
        <v>1</v>
      </c>
      <c r="AD53" t="s">
        <v>49</v>
      </c>
      <c r="AH53" t="s">
        <v>43</v>
      </c>
      <c r="AI53">
        <v>3</v>
      </c>
      <c r="AK53">
        <v>3</v>
      </c>
      <c r="AL53" t="s">
        <v>73</v>
      </c>
      <c r="AM53" t="s">
        <v>74</v>
      </c>
      <c r="AN53" t="s">
        <v>75</v>
      </c>
      <c r="AO53" t="s">
        <v>142</v>
      </c>
      <c r="AP53" t="s">
        <v>38</v>
      </c>
      <c r="AQ53">
        <v>2</v>
      </c>
      <c r="AR53">
        <v>1</v>
      </c>
      <c r="AS53">
        <v>1</v>
      </c>
      <c r="AT53" t="s">
        <v>39</v>
      </c>
      <c r="AX53">
        <v>17</v>
      </c>
      <c r="AY53">
        <v>63</v>
      </c>
      <c r="AZ53">
        <v>120</v>
      </c>
      <c r="BA53">
        <v>2</v>
      </c>
    </row>
    <row r="54" spans="1:53" x14ac:dyDescent="0.25">
      <c r="A54" t="s">
        <v>298</v>
      </c>
      <c r="B54" t="s">
        <v>43</v>
      </c>
      <c r="C54">
        <v>2</v>
      </c>
      <c r="E54">
        <v>1</v>
      </c>
      <c r="F54" t="s">
        <v>44</v>
      </c>
      <c r="G54" t="s">
        <v>139</v>
      </c>
      <c r="J54" t="s">
        <v>63</v>
      </c>
      <c r="K54">
        <v>3</v>
      </c>
      <c r="M54">
        <v>1</v>
      </c>
      <c r="N54" t="s">
        <v>72</v>
      </c>
      <c r="O54" t="s">
        <v>149</v>
      </c>
      <c r="P54" t="s">
        <v>104</v>
      </c>
      <c r="R54" t="s">
        <v>38</v>
      </c>
      <c r="S54">
        <v>2</v>
      </c>
      <c r="T54">
        <v>1</v>
      </c>
      <c r="U54">
        <v>3</v>
      </c>
      <c r="V54" t="s">
        <v>39</v>
      </c>
      <c r="W54" t="s">
        <v>40</v>
      </c>
      <c r="Z54" t="s">
        <v>48</v>
      </c>
      <c r="AA54">
        <v>2</v>
      </c>
      <c r="AC54">
        <v>1</v>
      </c>
      <c r="AD54" t="s">
        <v>89</v>
      </c>
      <c r="AH54" t="s">
        <v>33</v>
      </c>
      <c r="AI54">
        <v>3</v>
      </c>
      <c r="AK54">
        <v>1</v>
      </c>
      <c r="AL54" t="s">
        <v>46</v>
      </c>
      <c r="AM54" t="s">
        <v>35</v>
      </c>
      <c r="AP54" t="s">
        <v>45</v>
      </c>
      <c r="AQ54">
        <v>2</v>
      </c>
      <c r="AS54">
        <v>1</v>
      </c>
      <c r="AT54" t="s">
        <v>86</v>
      </c>
      <c r="AX54">
        <v>15</v>
      </c>
      <c r="AY54">
        <v>46</v>
      </c>
      <c r="AZ54">
        <v>120</v>
      </c>
      <c r="BA54">
        <v>2</v>
      </c>
    </row>
    <row r="55" spans="1:53" x14ac:dyDescent="0.25">
      <c r="A55" t="s">
        <v>299</v>
      </c>
      <c r="B55" t="s">
        <v>56</v>
      </c>
      <c r="C55">
        <v>1</v>
      </c>
      <c r="E55">
        <v>1</v>
      </c>
      <c r="F55" t="s">
        <v>123</v>
      </c>
      <c r="G55" t="s">
        <v>125</v>
      </c>
      <c r="H55" t="s">
        <v>87</v>
      </c>
      <c r="J55" t="s">
        <v>45</v>
      </c>
      <c r="K55">
        <v>2</v>
      </c>
      <c r="M55">
        <v>1</v>
      </c>
      <c r="N55" t="s">
        <v>143</v>
      </c>
      <c r="O55" t="s">
        <v>144</v>
      </c>
      <c r="R55" t="s">
        <v>63</v>
      </c>
      <c r="S55">
        <v>2</v>
      </c>
      <c r="U55">
        <v>1</v>
      </c>
      <c r="V55" t="s">
        <v>103</v>
      </c>
      <c r="Z55" t="s">
        <v>33</v>
      </c>
      <c r="AA55">
        <v>2</v>
      </c>
      <c r="AC55">
        <v>1</v>
      </c>
      <c r="AD55" t="s">
        <v>65</v>
      </c>
      <c r="AE55" t="s">
        <v>66</v>
      </c>
      <c r="AH55" t="s">
        <v>43</v>
      </c>
      <c r="AI55">
        <v>1</v>
      </c>
      <c r="AK55">
        <v>2</v>
      </c>
      <c r="AL55" t="s">
        <v>73</v>
      </c>
      <c r="AM55" t="s">
        <v>74</v>
      </c>
      <c r="AP55" t="s">
        <v>38</v>
      </c>
      <c r="AQ55">
        <v>2</v>
      </c>
      <c r="AR55">
        <v>1</v>
      </c>
      <c r="AS55">
        <v>1</v>
      </c>
      <c r="AT55" t="s">
        <v>39</v>
      </c>
      <c r="AX55">
        <v>10</v>
      </c>
      <c r="AY55">
        <v>37</v>
      </c>
      <c r="AZ55">
        <v>120</v>
      </c>
      <c r="BA55">
        <v>2</v>
      </c>
    </row>
    <row r="56" spans="1:53" x14ac:dyDescent="0.25">
      <c r="A56" t="s">
        <v>300</v>
      </c>
      <c r="B56" t="s">
        <v>43</v>
      </c>
      <c r="C56">
        <v>1</v>
      </c>
      <c r="E56">
        <v>1</v>
      </c>
      <c r="F56" t="s">
        <v>44</v>
      </c>
      <c r="G56" t="s">
        <v>74</v>
      </c>
      <c r="J56" t="s">
        <v>45</v>
      </c>
      <c r="K56">
        <v>2</v>
      </c>
      <c r="M56">
        <v>1</v>
      </c>
      <c r="N56" t="s">
        <v>143</v>
      </c>
      <c r="R56" t="s">
        <v>38</v>
      </c>
      <c r="S56">
        <v>3</v>
      </c>
      <c r="T56">
        <v>1</v>
      </c>
      <c r="U56">
        <v>1</v>
      </c>
      <c r="V56" t="s">
        <v>39</v>
      </c>
      <c r="W56" t="s">
        <v>40</v>
      </c>
      <c r="Z56" t="s">
        <v>48</v>
      </c>
      <c r="AA56">
        <v>1</v>
      </c>
      <c r="AC56">
        <v>1</v>
      </c>
      <c r="AD56" t="s">
        <v>89</v>
      </c>
      <c r="AH56" t="s">
        <v>33</v>
      </c>
      <c r="AI56">
        <v>1</v>
      </c>
      <c r="AK56">
        <v>1</v>
      </c>
      <c r="AL56" t="s">
        <v>65</v>
      </c>
      <c r="AM56" t="s">
        <v>35</v>
      </c>
      <c r="AN56" t="s">
        <v>135</v>
      </c>
      <c r="AP56" t="s">
        <v>63</v>
      </c>
      <c r="AQ56">
        <v>1</v>
      </c>
      <c r="AS56">
        <v>2</v>
      </c>
      <c r="AT56" t="s">
        <v>72</v>
      </c>
      <c r="AU56" t="s">
        <v>95</v>
      </c>
      <c r="AV56" t="s">
        <v>104</v>
      </c>
      <c r="AX56">
        <v>10</v>
      </c>
      <c r="AY56">
        <v>58</v>
      </c>
      <c r="AZ56">
        <v>120</v>
      </c>
      <c r="BA56">
        <v>2</v>
      </c>
    </row>
    <row r="57" spans="1:53" x14ac:dyDescent="0.25">
      <c r="A57" t="s">
        <v>301</v>
      </c>
      <c r="B57" t="s">
        <v>56</v>
      </c>
      <c r="C57">
        <v>2</v>
      </c>
      <c r="E57">
        <v>1</v>
      </c>
      <c r="F57" t="s">
        <v>123</v>
      </c>
      <c r="G57" t="s">
        <v>69</v>
      </c>
      <c r="H57" t="s">
        <v>85</v>
      </c>
      <c r="I57" t="s">
        <v>128</v>
      </c>
      <c r="J57" t="s">
        <v>45</v>
      </c>
      <c r="K57">
        <v>2</v>
      </c>
      <c r="M57">
        <v>1</v>
      </c>
      <c r="N57" t="s">
        <v>86</v>
      </c>
      <c r="R57" t="s">
        <v>38</v>
      </c>
      <c r="S57">
        <v>1</v>
      </c>
      <c r="T57">
        <v>1</v>
      </c>
      <c r="U57">
        <v>1</v>
      </c>
      <c r="V57" t="s">
        <v>39</v>
      </c>
      <c r="W57" t="s">
        <v>40</v>
      </c>
      <c r="X57" t="s">
        <v>41</v>
      </c>
      <c r="Y57" t="s">
        <v>159</v>
      </c>
      <c r="Z57" t="s">
        <v>48</v>
      </c>
      <c r="AA57">
        <v>2</v>
      </c>
      <c r="AC57">
        <v>2</v>
      </c>
      <c r="AD57" t="s">
        <v>89</v>
      </c>
      <c r="AE57" t="s">
        <v>50</v>
      </c>
      <c r="AF57" t="s">
        <v>130</v>
      </c>
      <c r="AG57" t="s">
        <v>52</v>
      </c>
      <c r="AH57" t="s">
        <v>33</v>
      </c>
      <c r="AI57">
        <v>1</v>
      </c>
      <c r="AK57">
        <v>1</v>
      </c>
      <c r="AL57" t="s">
        <v>65</v>
      </c>
      <c r="AP57" t="s">
        <v>43</v>
      </c>
      <c r="AQ57">
        <v>1</v>
      </c>
      <c r="AS57">
        <v>1</v>
      </c>
      <c r="AT57" t="s">
        <v>44</v>
      </c>
      <c r="AU57" t="s">
        <v>99</v>
      </c>
      <c r="AX57">
        <v>14</v>
      </c>
      <c r="AY57">
        <v>52</v>
      </c>
      <c r="AZ57">
        <v>120</v>
      </c>
      <c r="BA57">
        <v>2</v>
      </c>
    </row>
    <row r="58" spans="1:53" x14ac:dyDescent="0.25">
      <c r="A58" t="s">
        <v>302</v>
      </c>
      <c r="B58" t="s">
        <v>56</v>
      </c>
      <c r="C58">
        <v>3</v>
      </c>
      <c r="E58">
        <v>2</v>
      </c>
      <c r="F58" t="s">
        <v>123</v>
      </c>
      <c r="G58" t="s">
        <v>69</v>
      </c>
      <c r="H58" t="s">
        <v>87</v>
      </c>
      <c r="I58" t="s">
        <v>128</v>
      </c>
      <c r="J58" t="s">
        <v>45</v>
      </c>
      <c r="K58">
        <v>2</v>
      </c>
      <c r="M58">
        <v>1</v>
      </c>
      <c r="N58" t="s">
        <v>143</v>
      </c>
      <c r="O58" t="s">
        <v>144</v>
      </c>
      <c r="P58" t="s">
        <v>93</v>
      </c>
      <c r="Q58" t="s">
        <v>94</v>
      </c>
      <c r="R58" t="s">
        <v>38</v>
      </c>
      <c r="S58">
        <v>1</v>
      </c>
      <c r="T58">
        <v>2</v>
      </c>
      <c r="U58">
        <v>2</v>
      </c>
      <c r="V58" t="s">
        <v>39</v>
      </c>
      <c r="W58" t="s">
        <v>40</v>
      </c>
      <c r="X58" t="s">
        <v>41</v>
      </c>
      <c r="Z58" t="s">
        <v>48</v>
      </c>
      <c r="AA58">
        <v>3</v>
      </c>
      <c r="AC58">
        <v>1</v>
      </c>
      <c r="AD58" t="s">
        <v>89</v>
      </c>
      <c r="AE58" t="s">
        <v>84</v>
      </c>
      <c r="AF58" t="s">
        <v>130</v>
      </c>
      <c r="AG58" t="s">
        <v>132</v>
      </c>
      <c r="AH58" t="s">
        <v>33</v>
      </c>
      <c r="AI58">
        <v>1</v>
      </c>
      <c r="AK58">
        <v>1</v>
      </c>
      <c r="AL58" t="s">
        <v>65</v>
      </c>
      <c r="AP58" t="s">
        <v>63</v>
      </c>
      <c r="AQ58">
        <v>3</v>
      </c>
      <c r="AS58">
        <v>2</v>
      </c>
      <c r="AT58" t="s">
        <v>103</v>
      </c>
      <c r="AU58" t="s">
        <v>95</v>
      </c>
      <c r="AV58" t="s">
        <v>150</v>
      </c>
      <c r="AW58" t="s">
        <v>152</v>
      </c>
      <c r="AX58">
        <v>25</v>
      </c>
      <c r="AY58">
        <v>100</v>
      </c>
      <c r="AZ58">
        <v>120</v>
      </c>
      <c r="BA58">
        <v>2</v>
      </c>
    </row>
    <row r="59" spans="1:53" x14ac:dyDescent="0.25">
      <c r="A59" t="s">
        <v>303</v>
      </c>
      <c r="B59" t="s">
        <v>43</v>
      </c>
      <c r="C59">
        <v>1</v>
      </c>
      <c r="E59">
        <v>1</v>
      </c>
      <c r="F59" t="s">
        <v>44</v>
      </c>
      <c r="G59" t="s">
        <v>99</v>
      </c>
      <c r="H59" t="s">
        <v>75</v>
      </c>
      <c r="J59" t="s">
        <v>45</v>
      </c>
      <c r="K59">
        <v>3</v>
      </c>
      <c r="M59">
        <v>2</v>
      </c>
      <c r="N59" t="s">
        <v>143</v>
      </c>
      <c r="R59" t="s">
        <v>63</v>
      </c>
      <c r="S59">
        <v>1</v>
      </c>
      <c r="U59">
        <v>1</v>
      </c>
      <c r="V59" t="s">
        <v>103</v>
      </c>
      <c r="Z59" t="s">
        <v>48</v>
      </c>
      <c r="AA59">
        <v>1</v>
      </c>
      <c r="AC59">
        <v>1</v>
      </c>
      <c r="AD59" t="s">
        <v>89</v>
      </c>
      <c r="AE59" t="s">
        <v>84</v>
      </c>
      <c r="AF59" t="s">
        <v>130</v>
      </c>
      <c r="AH59" t="s">
        <v>33</v>
      </c>
      <c r="AI59">
        <v>1</v>
      </c>
      <c r="AK59">
        <v>1</v>
      </c>
      <c r="AL59" t="s">
        <v>34</v>
      </c>
      <c r="AP59" t="s">
        <v>38</v>
      </c>
      <c r="AQ59">
        <v>3</v>
      </c>
      <c r="AR59">
        <v>1</v>
      </c>
      <c r="AS59">
        <v>2</v>
      </c>
      <c r="AT59" t="s">
        <v>39</v>
      </c>
      <c r="AU59" t="s">
        <v>70</v>
      </c>
      <c r="AV59" t="s">
        <v>156</v>
      </c>
      <c r="AW59" t="s">
        <v>159</v>
      </c>
      <c r="AX59">
        <v>13</v>
      </c>
      <c r="AY59">
        <v>52</v>
      </c>
      <c r="AZ59">
        <v>120</v>
      </c>
      <c r="BA59">
        <v>2</v>
      </c>
    </row>
    <row r="60" spans="1:53" x14ac:dyDescent="0.25">
      <c r="A60" t="s">
        <v>304</v>
      </c>
      <c r="B60" t="s">
        <v>56</v>
      </c>
      <c r="C60">
        <v>2</v>
      </c>
      <c r="E60">
        <v>2</v>
      </c>
      <c r="F60" t="s">
        <v>123</v>
      </c>
      <c r="G60" t="s">
        <v>69</v>
      </c>
      <c r="H60" t="s">
        <v>87</v>
      </c>
      <c r="J60" t="s">
        <v>45</v>
      </c>
      <c r="K60">
        <v>3</v>
      </c>
      <c r="M60">
        <v>3</v>
      </c>
      <c r="N60" t="s">
        <v>143</v>
      </c>
      <c r="O60" t="s">
        <v>76</v>
      </c>
      <c r="P60" t="s">
        <v>145</v>
      </c>
      <c r="R60" t="s">
        <v>38</v>
      </c>
      <c r="S60">
        <v>1</v>
      </c>
      <c r="T60">
        <v>1</v>
      </c>
      <c r="U60">
        <v>1</v>
      </c>
      <c r="V60" t="s">
        <v>39</v>
      </c>
      <c r="W60" t="s">
        <v>70</v>
      </c>
      <c r="X60" t="s">
        <v>41</v>
      </c>
      <c r="Z60" t="s">
        <v>48</v>
      </c>
      <c r="AA60">
        <v>3</v>
      </c>
      <c r="AC60">
        <v>3</v>
      </c>
      <c r="AD60" t="s">
        <v>89</v>
      </c>
      <c r="AE60" t="s">
        <v>84</v>
      </c>
      <c r="AF60" t="s">
        <v>90</v>
      </c>
      <c r="AG60" t="s">
        <v>131</v>
      </c>
      <c r="AH60" t="s">
        <v>43</v>
      </c>
      <c r="AI60">
        <v>1</v>
      </c>
      <c r="AK60">
        <v>1</v>
      </c>
      <c r="AL60" t="s">
        <v>44</v>
      </c>
      <c r="AM60" t="s">
        <v>99</v>
      </c>
      <c r="AP60" t="s">
        <v>63</v>
      </c>
      <c r="AQ60">
        <v>1</v>
      </c>
      <c r="AS60">
        <v>1</v>
      </c>
      <c r="AT60" t="s">
        <v>103</v>
      </c>
      <c r="AX60">
        <v>20</v>
      </c>
      <c r="AY60">
        <v>79</v>
      </c>
      <c r="AZ60">
        <v>120</v>
      </c>
      <c r="BA60">
        <v>2</v>
      </c>
    </row>
    <row r="61" spans="1:53" x14ac:dyDescent="0.25">
      <c r="A61" t="s">
        <v>305</v>
      </c>
      <c r="B61" t="s">
        <v>48</v>
      </c>
      <c r="C61">
        <v>2</v>
      </c>
      <c r="E61">
        <v>1</v>
      </c>
      <c r="F61" t="s">
        <v>89</v>
      </c>
      <c r="J61" t="s">
        <v>43</v>
      </c>
      <c r="K61">
        <v>2</v>
      </c>
      <c r="M61">
        <v>1</v>
      </c>
      <c r="N61" t="s">
        <v>44</v>
      </c>
      <c r="O61" t="s">
        <v>139</v>
      </c>
      <c r="R61" t="s">
        <v>45</v>
      </c>
      <c r="S61">
        <v>3</v>
      </c>
      <c r="U61">
        <v>1</v>
      </c>
      <c r="V61" t="s">
        <v>143</v>
      </c>
      <c r="W61" t="s">
        <v>92</v>
      </c>
      <c r="X61" t="s">
        <v>145</v>
      </c>
      <c r="Y61" t="s">
        <v>147</v>
      </c>
      <c r="Z61" t="s">
        <v>33</v>
      </c>
      <c r="AA61">
        <v>2</v>
      </c>
      <c r="AC61">
        <v>3</v>
      </c>
      <c r="AD61" t="s">
        <v>46</v>
      </c>
      <c r="AE61" t="s">
        <v>66</v>
      </c>
      <c r="AF61" t="s">
        <v>135</v>
      </c>
      <c r="AH61" t="s">
        <v>63</v>
      </c>
      <c r="AI61">
        <v>2</v>
      </c>
      <c r="AK61">
        <v>1</v>
      </c>
      <c r="AL61" t="s">
        <v>103</v>
      </c>
      <c r="AP61" t="s">
        <v>38</v>
      </c>
      <c r="AQ61">
        <v>1</v>
      </c>
      <c r="AR61">
        <v>2</v>
      </c>
      <c r="AS61">
        <v>1</v>
      </c>
      <c r="AT61" t="s">
        <v>39</v>
      </c>
      <c r="AU61" t="s">
        <v>40</v>
      </c>
      <c r="AV61" t="s">
        <v>156</v>
      </c>
      <c r="AX61">
        <v>17</v>
      </c>
      <c r="AY61">
        <v>51</v>
      </c>
      <c r="AZ61">
        <v>120</v>
      </c>
      <c r="BA61">
        <v>2</v>
      </c>
    </row>
    <row r="62" spans="1:53" x14ac:dyDescent="0.25">
      <c r="A62" t="s">
        <v>306</v>
      </c>
      <c r="B62" t="s">
        <v>56</v>
      </c>
      <c r="C62">
        <v>1</v>
      </c>
      <c r="E62">
        <v>2</v>
      </c>
      <c r="F62" t="s">
        <v>123</v>
      </c>
      <c r="J62" t="s">
        <v>45</v>
      </c>
      <c r="K62">
        <v>3</v>
      </c>
      <c r="M62">
        <v>1</v>
      </c>
      <c r="N62" t="s">
        <v>143</v>
      </c>
      <c r="R62" t="s">
        <v>38</v>
      </c>
      <c r="S62">
        <v>2</v>
      </c>
      <c r="T62">
        <v>1</v>
      </c>
      <c r="U62">
        <v>1</v>
      </c>
      <c r="V62" t="s">
        <v>39</v>
      </c>
      <c r="W62" t="s">
        <v>96</v>
      </c>
      <c r="X62" t="s">
        <v>157</v>
      </c>
      <c r="Z62" t="s">
        <v>33</v>
      </c>
      <c r="AA62">
        <v>1</v>
      </c>
      <c r="AC62">
        <v>1</v>
      </c>
      <c r="AD62" t="s">
        <v>65</v>
      </c>
      <c r="AE62" t="s">
        <v>66</v>
      </c>
      <c r="AH62" t="s">
        <v>43</v>
      </c>
      <c r="AI62">
        <v>2</v>
      </c>
      <c r="AK62">
        <v>2</v>
      </c>
      <c r="AL62" t="s">
        <v>44</v>
      </c>
      <c r="AM62" t="s">
        <v>74</v>
      </c>
      <c r="AP62" t="s">
        <v>63</v>
      </c>
      <c r="AQ62">
        <v>1</v>
      </c>
      <c r="AS62">
        <v>1</v>
      </c>
      <c r="AT62" t="s">
        <v>103</v>
      </c>
      <c r="AU62" t="s">
        <v>91</v>
      </c>
      <c r="AV62" t="s">
        <v>150</v>
      </c>
      <c r="AX62">
        <v>12</v>
      </c>
      <c r="AY62">
        <v>53</v>
      </c>
      <c r="AZ62">
        <v>120</v>
      </c>
      <c r="BA62">
        <v>2</v>
      </c>
    </row>
    <row r="63" spans="1:53" x14ac:dyDescent="0.25">
      <c r="A63" t="s">
        <v>307</v>
      </c>
      <c r="B63" t="s">
        <v>33</v>
      </c>
      <c r="C63">
        <v>2</v>
      </c>
      <c r="E63">
        <v>2</v>
      </c>
      <c r="F63" t="s">
        <v>46</v>
      </c>
      <c r="J63" t="s">
        <v>45</v>
      </c>
      <c r="K63">
        <v>3</v>
      </c>
      <c r="M63">
        <v>2</v>
      </c>
      <c r="N63" t="s">
        <v>47</v>
      </c>
      <c r="O63" t="s">
        <v>144</v>
      </c>
      <c r="R63" t="s">
        <v>38</v>
      </c>
      <c r="S63">
        <v>1</v>
      </c>
      <c r="T63">
        <v>1</v>
      </c>
      <c r="U63">
        <v>1</v>
      </c>
      <c r="V63" t="s">
        <v>39</v>
      </c>
      <c r="W63" t="s">
        <v>40</v>
      </c>
      <c r="Z63" t="s">
        <v>48</v>
      </c>
      <c r="AA63">
        <v>3</v>
      </c>
      <c r="AC63">
        <v>1</v>
      </c>
      <c r="AD63" t="s">
        <v>89</v>
      </c>
      <c r="AE63" t="s">
        <v>84</v>
      </c>
      <c r="AH63" t="s">
        <v>43</v>
      </c>
      <c r="AI63">
        <v>1</v>
      </c>
      <c r="AK63">
        <v>2</v>
      </c>
      <c r="AL63" t="s">
        <v>44</v>
      </c>
      <c r="AM63" t="s">
        <v>74</v>
      </c>
      <c r="AP63" t="s">
        <v>63</v>
      </c>
      <c r="AQ63">
        <v>1</v>
      </c>
      <c r="AS63">
        <v>1</v>
      </c>
      <c r="AT63" t="s">
        <v>148</v>
      </c>
      <c r="AX63">
        <v>12</v>
      </c>
      <c r="AY63">
        <v>43</v>
      </c>
      <c r="AZ63">
        <v>120</v>
      </c>
      <c r="BA63">
        <v>2</v>
      </c>
    </row>
    <row r="64" spans="1:53" x14ac:dyDescent="0.25">
      <c r="A64" t="s">
        <v>308</v>
      </c>
      <c r="B64" t="s">
        <v>56</v>
      </c>
      <c r="C64">
        <v>2</v>
      </c>
      <c r="E64">
        <v>1</v>
      </c>
      <c r="F64" t="s">
        <v>123</v>
      </c>
      <c r="J64" t="s">
        <v>63</v>
      </c>
      <c r="K64">
        <v>1</v>
      </c>
      <c r="M64">
        <v>1</v>
      </c>
      <c r="N64" t="s">
        <v>103</v>
      </c>
      <c r="O64" t="s">
        <v>95</v>
      </c>
      <c r="R64" t="s">
        <v>38</v>
      </c>
      <c r="S64">
        <v>1</v>
      </c>
      <c r="T64">
        <v>1</v>
      </c>
      <c r="U64">
        <v>2</v>
      </c>
      <c r="V64" t="s">
        <v>39</v>
      </c>
      <c r="W64" t="s">
        <v>40</v>
      </c>
      <c r="X64" t="s">
        <v>156</v>
      </c>
      <c r="Z64" t="s">
        <v>48</v>
      </c>
      <c r="AA64">
        <v>2</v>
      </c>
      <c r="AC64">
        <v>3</v>
      </c>
      <c r="AD64" t="s">
        <v>49</v>
      </c>
      <c r="AE64" t="s">
        <v>84</v>
      </c>
      <c r="AF64" t="s">
        <v>130</v>
      </c>
      <c r="AG64" t="s">
        <v>52</v>
      </c>
      <c r="AH64" t="s">
        <v>33</v>
      </c>
      <c r="AI64">
        <v>1</v>
      </c>
      <c r="AK64">
        <v>1</v>
      </c>
      <c r="AL64" t="s">
        <v>65</v>
      </c>
      <c r="AM64" t="s">
        <v>35</v>
      </c>
      <c r="AN64" t="s">
        <v>36</v>
      </c>
      <c r="AP64" t="s">
        <v>43</v>
      </c>
      <c r="AQ64">
        <v>1</v>
      </c>
      <c r="AS64">
        <v>1</v>
      </c>
      <c r="AT64" t="s">
        <v>73</v>
      </c>
      <c r="AU64" t="s">
        <v>74</v>
      </c>
      <c r="AV64" t="s">
        <v>75</v>
      </c>
      <c r="AX64">
        <v>15</v>
      </c>
      <c r="AY64">
        <v>54</v>
      </c>
      <c r="AZ64">
        <v>120</v>
      </c>
      <c r="BA64">
        <v>2</v>
      </c>
    </row>
    <row r="65" spans="1:53" x14ac:dyDescent="0.25">
      <c r="A65" t="s">
        <v>309</v>
      </c>
      <c r="B65" t="s">
        <v>48</v>
      </c>
      <c r="C65">
        <v>3</v>
      </c>
      <c r="E65">
        <v>3</v>
      </c>
      <c r="F65" t="s">
        <v>89</v>
      </c>
      <c r="G65" t="s">
        <v>84</v>
      </c>
      <c r="H65" t="s">
        <v>51</v>
      </c>
      <c r="I65" t="s">
        <v>131</v>
      </c>
      <c r="J65" t="s">
        <v>43</v>
      </c>
      <c r="K65">
        <v>3</v>
      </c>
      <c r="M65">
        <v>1</v>
      </c>
      <c r="N65" t="s">
        <v>44</v>
      </c>
      <c r="O65" t="s">
        <v>74</v>
      </c>
      <c r="R65" t="s">
        <v>38</v>
      </c>
      <c r="S65">
        <v>3</v>
      </c>
      <c r="T65">
        <v>2</v>
      </c>
      <c r="U65">
        <v>1</v>
      </c>
      <c r="V65" t="s">
        <v>39</v>
      </c>
      <c r="W65" t="s">
        <v>40</v>
      </c>
      <c r="X65" t="s">
        <v>157</v>
      </c>
      <c r="Y65" t="s">
        <v>159</v>
      </c>
      <c r="Z65" t="s">
        <v>33</v>
      </c>
      <c r="AA65">
        <v>3</v>
      </c>
      <c r="AC65">
        <v>1</v>
      </c>
      <c r="AD65" t="s">
        <v>65</v>
      </c>
      <c r="AE65" t="s">
        <v>35</v>
      </c>
      <c r="AF65" t="s">
        <v>134</v>
      </c>
      <c r="AH65" t="s">
        <v>45</v>
      </c>
      <c r="AI65">
        <v>2</v>
      </c>
      <c r="AK65">
        <v>1</v>
      </c>
      <c r="AL65" t="s">
        <v>143</v>
      </c>
      <c r="AP65" t="s">
        <v>63</v>
      </c>
      <c r="AQ65">
        <v>3</v>
      </c>
      <c r="AS65">
        <v>2</v>
      </c>
      <c r="AT65" t="s">
        <v>103</v>
      </c>
      <c r="AU65" t="s">
        <v>95</v>
      </c>
      <c r="AV65" t="s">
        <v>104</v>
      </c>
      <c r="AW65" t="s">
        <v>152</v>
      </c>
      <c r="AX65">
        <v>27</v>
      </c>
      <c r="AY65">
        <v>86</v>
      </c>
      <c r="AZ65">
        <v>120</v>
      </c>
      <c r="BA65">
        <v>2</v>
      </c>
    </row>
    <row r="66" spans="1:53" x14ac:dyDescent="0.25">
      <c r="A66" t="s">
        <v>310</v>
      </c>
      <c r="B66" t="s">
        <v>56</v>
      </c>
      <c r="C66">
        <v>1</v>
      </c>
      <c r="E66">
        <v>2</v>
      </c>
      <c r="F66" t="s">
        <v>123</v>
      </c>
      <c r="G66" t="s">
        <v>69</v>
      </c>
      <c r="H66" t="s">
        <v>87</v>
      </c>
      <c r="J66" t="s">
        <v>63</v>
      </c>
      <c r="K66">
        <v>3</v>
      </c>
      <c r="M66">
        <v>2</v>
      </c>
      <c r="N66" t="s">
        <v>72</v>
      </c>
      <c r="O66" t="s">
        <v>149</v>
      </c>
      <c r="R66" t="s">
        <v>38</v>
      </c>
      <c r="S66">
        <v>2</v>
      </c>
      <c r="T66">
        <v>1</v>
      </c>
      <c r="U66">
        <v>2</v>
      </c>
      <c r="V66" t="s">
        <v>39</v>
      </c>
      <c r="Z66" t="s">
        <v>48</v>
      </c>
      <c r="AA66">
        <v>3</v>
      </c>
      <c r="AC66">
        <v>1</v>
      </c>
      <c r="AD66" t="s">
        <v>49</v>
      </c>
      <c r="AE66" t="s">
        <v>71</v>
      </c>
      <c r="AF66" t="s">
        <v>130</v>
      </c>
      <c r="AH66" t="s">
        <v>33</v>
      </c>
      <c r="AI66">
        <v>1</v>
      </c>
      <c r="AK66">
        <v>1</v>
      </c>
      <c r="AL66" t="s">
        <v>65</v>
      </c>
      <c r="AM66" t="s">
        <v>66</v>
      </c>
      <c r="AN66" t="s">
        <v>135</v>
      </c>
      <c r="AP66" t="s">
        <v>45</v>
      </c>
      <c r="AQ66">
        <v>2</v>
      </c>
      <c r="AS66">
        <v>1</v>
      </c>
      <c r="AT66" t="s">
        <v>143</v>
      </c>
      <c r="AU66" t="s">
        <v>92</v>
      </c>
      <c r="AV66" t="s">
        <v>93</v>
      </c>
      <c r="AX66">
        <v>18</v>
      </c>
      <c r="AY66">
        <v>53</v>
      </c>
      <c r="AZ66">
        <v>120</v>
      </c>
      <c r="BA66">
        <v>2</v>
      </c>
    </row>
    <row r="67" spans="1:53" x14ac:dyDescent="0.25">
      <c r="A67" t="s">
        <v>311</v>
      </c>
      <c r="B67" t="s">
        <v>48</v>
      </c>
      <c r="C67">
        <v>2</v>
      </c>
      <c r="E67">
        <v>1</v>
      </c>
      <c r="F67" t="s">
        <v>89</v>
      </c>
      <c r="J67" t="s">
        <v>45</v>
      </c>
      <c r="K67">
        <v>2</v>
      </c>
      <c r="M67">
        <v>1</v>
      </c>
      <c r="N67" t="s">
        <v>86</v>
      </c>
      <c r="R67" t="s">
        <v>63</v>
      </c>
      <c r="S67">
        <v>2</v>
      </c>
      <c r="U67">
        <v>1</v>
      </c>
      <c r="V67" t="s">
        <v>103</v>
      </c>
      <c r="Z67" t="s">
        <v>33</v>
      </c>
      <c r="AA67">
        <v>2</v>
      </c>
      <c r="AC67">
        <v>2</v>
      </c>
      <c r="AD67" t="s">
        <v>65</v>
      </c>
      <c r="AE67" t="s">
        <v>35</v>
      </c>
      <c r="AF67" t="s">
        <v>134</v>
      </c>
      <c r="AG67" t="s">
        <v>136</v>
      </c>
      <c r="AH67" t="s">
        <v>43</v>
      </c>
      <c r="AI67">
        <v>2</v>
      </c>
      <c r="AK67">
        <v>1</v>
      </c>
      <c r="AL67" t="s">
        <v>44</v>
      </c>
      <c r="AM67" t="s">
        <v>139</v>
      </c>
      <c r="AP67" t="s">
        <v>38</v>
      </c>
      <c r="AQ67">
        <v>1</v>
      </c>
      <c r="AR67">
        <v>1</v>
      </c>
      <c r="AS67">
        <v>1</v>
      </c>
      <c r="AT67" t="s">
        <v>39</v>
      </c>
      <c r="AU67" t="s">
        <v>40</v>
      </c>
      <c r="AV67" t="s">
        <v>157</v>
      </c>
      <c r="AX67">
        <v>12</v>
      </c>
      <c r="AY67">
        <v>44</v>
      </c>
      <c r="AZ67">
        <v>120</v>
      </c>
      <c r="BA67">
        <v>2</v>
      </c>
    </row>
    <row r="68" spans="1:53" x14ac:dyDescent="0.25">
      <c r="A68" t="s">
        <v>312</v>
      </c>
      <c r="B68" t="s">
        <v>48</v>
      </c>
      <c r="C68">
        <v>2</v>
      </c>
      <c r="E68">
        <v>1</v>
      </c>
      <c r="F68" t="s">
        <v>49</v>
      </c>
      <c r="J68" t="s">
        <v>43</v>
      </c>
      <c r="K68">
        <v>2</v>
      </c>
      <c r="M68">
        <v>1</v>
      </c>
      <c r="N68" t="s">
        <v>44</v>
      </c>
      <c r="O68" t="s">
        <v>74</v>
      </c>
      <c r="R68" t="s">
        <v>45</v>
      </c>
      <c r="S68">
        <v>3</v>
      </c>
      <c r="U68">
        <v>1</v>
      </c>
      <c r="V68" t="s">
        <v>86</v>
      </c>
      <c r="W68" t="s">
        <v>144</v>
      </c>
      <c r="Z68" t="s">
        <v>56</v>
      </c>
      <c r="AA68">
        <v>1</v>
      </c>
      <c r="AC68">
        <v>1</v>
      </c>
      <c r="AD68" t="s">
        <v>123</v>
      </c>
      <c r="AH68" t="s">
        <v>63</v>
      </c>
      <c r="AI68">
        <v>1</v>
      </c>
      <c r="AK68">
        <v>1</v>
      </c>
      <c r="AL68" t="s">
        <v>103</v>
      </c>
      <c r="AP68" t="s">
        <v>38</v>
      </c>
      <c r="AQ68">
        <v>2</v>
      </c>
      <c r="AR68">
        <v>1</v>
      </c>
      <c r="AS68">
        <v>1</v>
      </c>
      <c r="AT68" t="s">
        <v>39</v>
      </c>
      <c r="AU68" t="s">
        <v>40</v>
      </c>
      <c r="AV68" t="s">
        <v>156</v>
      </c>
      <c r="AX68">
        <v>9</v>
      </c>
      <c r="AY68">
        <v>40</v>
      </c>
      <c r="AZ68">
        <v>120</v>
      </c>
      <c r="BA68">
        <v>2</v>
      </c>
    </row>
    <row r="69" spans="1:53" x14ac:dyDescent="0.25">
      <c r="A69" t="s">
        <v>313</v>
      </c>
      <c r="B69" t="s">
        <v>56</v>
      </c>
      <c r="C69">
        <v>1</v>
      </c>
      <c r="E69">
        <v>1</v>
      </c>
      <c r="F69" t="s">
        <v>123</v>
      </c>
      <c r="G69" t="s">
        <v>69</v>
      </c>
      <c r="H69" t="s">
        <v>85</v>
      </c>
      <c r="J69" t="s">
        <v>63</v>
      </c>
      <c r="K69">
        <v>1</v>
      </c>
      <c r="M69">
        <v>1</v>
      </c>
      <c r="N69" t="s">
        <v>72</v>
      </c>
      <c r="R69" t="s">
        <v>38</v>
      </c>
      <c r="S69">
        <v>1</v>
      </c>
      <c r="T69">
        <v>1</v>
      </c>
      <c r="U69">
        <v>2</v>
      </c>
      <c r="V69" t="s">
        <v>39</v>
      </c>
      <c r="W69" t="s">
        <v>40</v>
      </c>
      <c r="X69" t="s">
        <v>156</v>
      </c>
      <c r="Z69" t="s">
        <v>33</v>
      </c>
      <c r="AA69">
        <v>2</v>
      </c>
      <c r="AC69">
        <v>1</v>
      </c>
      <c r="AD69" t="s">
        <v>46</v>
      </c>
      <c r="AE69" t="s">
        <v>35</v>
      </c>
      <c r="AF69" t="s">
        <v>135</v>
      </c>
      <c r="AH69" t="s">
        <v>43</v>
      </c>
      <c r="AI69">
        <v>1</v>
      </c>
      <c r="AK69">
        <v>1</v>
      </c>
      <c r="AL69" t="s">
        <v>73</v>
      </c>
      <c r="AM69" t="s">
        <v>99</v>
      </c>
      <c r="AP69" t="s">
        <v>45</v>
      </c>
      <c r="AQ69">
        <v>2</v>
      </c>
      <c r="AS69">
        <v>1</v>
      </c>
      <c r="AT69" t="s">
        <v>143</v>
      </c>
      <c r="AX69">
        <v>10</v>
      </c>
      <c r="AY69">
        <v>39</v>
      </c>
      <c r="AZ69">
        <v>120</v>
      </c>
      <c r="BA69">
        <v>2</v>
      </c>
    </row>
    <row r="70" spans="1:53" x14ac:dyDescent="0.25">
      <c r="A70" t="s">
        <v>314</v>
      </c>
      <c r="B70" t="s">
        <v>48</v>
      </c>
      <c r="C70">
        <v>3</v>
      </c>
      <c r="E70">
        <v>2</v>
      </c>
      <c r="F70" t="s">
        <v>89</v>
      </c>
      <c r="G70" t="s">
        <v>71</v>
      </c>
      <c r="J70" t="s">
        <v>45</v>
      </c>
      <c r="K70">
        <v>3</v>
      </c>
      <c r="M70">
        <v>1</v>
      </c>
      <c r="N70" t="s">
        <v>143</v>
      </c>
      <c r="R70" t="s">
        <v>38</v>
      </c>
      <c r="S70">
        <v>2</v>
      </c>
      <c r="T70">
        <v>2</v>
      </c>
      <c r="U70">
        <v>2</v>
      </c>
      <c r="V70" t="s">
        <v>39</v>
      </c>
      <c r="W70" t="s">
        <v>40</v>
      </c>
      <c r="X70" t="s">
        <v>41</v>
      </c>
      <c r="Z70" t="s">
        <v>33</v>
      </c>
      <c r="AA70">
        <v>3</v>
      </c>
      <c r="AC70">
        <v>1</v>
      </c>
      <c r="AD70" t="s">
        <v>65</v>
      </c>
      <c r="AH70" t="s">
        <v>43</v>
      </c>
      <c r="AI70">
        <v>1</v>
      </c>
      <c r="AK70">
        <v>3</v>
      </c>
      <c r="AL70" t="s">
        <v>44</v>
      </c>
      <c r="AM70" t="s">
        <v>139</v>
      </c>
      <c r="AN70" t="s">
        <v>100</v>
      </c>
      <c r="AP70" t="s">
        <v>63</v>
      </c>
      <c r="AQ70">
        <v>2</v>
      </c>
      <c r="AS70">
        <v>2</v>
      </c>
      <c r="AT70" t="s">
        <v>103</v>
      </c>
      <c r="AU70" t="s">
        <v>95</v>
      </c>
      <c r="AV70" t="s">
        <v>104</v>
      </c>
      <c r="AX70">
        <v>21</v>
      </c>
      <c r="AY70">
        <v>93</v>
      </c>
      <c r="AZ70">
        <v>120</v>
      </c>
      <c r="BA70">
        <v>2</v>
      </c>
    </row>
    <row r="71" spans="1:53" x14ac:dyDescent="0.25">
      <c r="A71" t="s">
        <v>315</v>
      </c>
      <c r="B71" t="s">
        <v>33</v>
      </c>
      <c r="C71">
        <v>2</v>
      </c>
      <c r="E71">
        <v>1</v>
      </c>
      <c r="F71" t="s">
        <v>65</v>
      </c>
      <c r="G71" t="s">
        <v>133</v>
      </c>
      <c r="H71" t="s">
        <v>36</v>
      </c>
      <c r="I71" t="s">
        <v>136</v>
      </c>
      <c r="J71" t="s">
        <v>43</v>
      </c>
      <c r="K71">
        <v>1</v>
      </c>
      <c r="M71">
        <v>1</v>
      </c>
      <c r="N71" t="s">
        <v>44</v>
      </c>
      <c r="O71" t="s">
        <v>74</v>
      </c>
      <c r="R71" t="s">
        <v>45</v>
      </c>
      <c r="S71">
        <v>3</v>
      </c>
      <c r="U71">
        <v>1</v>
      </c>
      <c r="V71" t="s">
        <v>143</v>
      </c>
      <c r="W71" t="s">
        <v>92</v>
      </c>
      <c r="X71" t="s">
        <v>102</v>
      </c>
      <c r="Y71" t="s">
        <v>147</v>
      </c>
      <c r="Z71" t="s">
        <v>48</v>
      </c>
      <c r="AA71">
        <v>1</v>
      </c>
      <c r="AC71">
        <v>1</v>
      </c>
      <c r="AD71" t="s">
        <v>129</v>
      </c>
      <c r="AE71" t="s">
        <v>50</v>
      </c>
      <c r="AH71" t="s">
        <v>63</v>
      </c>
      <c r="AI71">
        <v>1</v>
      </c>
      <c r="AK71">
        <v>3</v>
      </c>
      <c r="AL71" t="s">
        <v>72</v>
      </c>
      <c r="AM71" t="s">
        <v>149</v>
      </c>
      <c r="AP71" t="s">
        <v>38</v>
      </c>
      <c r="AQ71">
        <v>2</v>
      </c>
      <c r="AR71">
        <v>1</v>
      </c>
      <c r="AS71">
        <v>1</v>
      </c>
      <c r="AT71" t="s">
        <v>39</v>
      </c>
      <c r="AU71" t="s">
        <v>40</v>
      </c>
      <c r="AX71">
        <v>16</v>
      </c>
      <c r="AY71">
        <v>58</v>
      </c>
      <c r="AZ71">
        <v>120</v>
      </c>
      <c r="BA71">
        <v>2</v>
      </c>
    </row>
    <row r="72" spans="1:53" x14ac:dyDescent="0.25">
      <c r="A72" t="s">
        <v>316</v>
      </c>
      <c r="B72" t="s">
        <v>53</v>
      </c>
      <c r="C72">
        <v>2</v>
      </c>
      <c r="D72">
        <v>1</v>
      </c>
      <c r="E72">
        <v>1</v>
      </c>
      <c r="F72" t="s">
        <v>114</v>
      </c>
      <c r="G72" t="s">
        <v>55</v>
      </c>
      <c r="H72" t="s">
        <v>117</v>
      </c>
      <c r="J72" t="s">
        <v>45</v>
      </c>
      <c r="K72">
        <v>3</v>
      </c>
      <c r="M72">
        <v>1</v>
      </c>
      <c r="N72" t="s">
        <v>143</v>
      </c>
      <c r="O72" t="s">
        <v>92</v>
      </c>
      <c r="P72" t="s">
        <v>102</v>
      </c>
      <c r="R72" t="s">
        <v>38</v>
      </c>
      <c r="S72">
        <v>3</v>
      </c>
      <c r="T72">
        <v>1</v>
      </c>
      <c r="U72">
        <v>1</v>
      </c>
      <c r="V72" t="s">
        <v>39</v>
      </c>
      <c r="W72" t="s">
        <v>96</v>
      </c>
      <c r="Z72" t="s">
        <v>56</v>
      </c>
      <c r="AA72">
        <v>1</v>
      </c>
      <c r="AC72">
        <v>1</v>
      </c>
      <c r="AD72" t="s">
        <v>123</v>
      </c>
      <c r="AE72" t="s">
        <v>69</v>
      </c>
      <c r="AF72" t="s">
        <v>85</v>
      </c>
      <c r="AH72" t="s">
        <v>48</v>
      </c>
      <c r="AI72">
        <v>2</v>
      </c>
      <c r="AK72">
        <v>1</v>
      </c>
      <c r="AL72" t="s">
        <v>89</v>
      </c>
      <c r="AM72" t="s">
        <v>84</v>
      </c>
      <c r="AN72" t="s">
        <v>130</v>
      </c>
      <c r="AP72" t="s">
        <v>43</v>
      </c>
      <c r="AQ72">
        <v>2</v>
      </c>
      <c r="AS72">
        <v>2</v>
      </c>
      <c r="AT72" t="s">
        <v>44</v>
      </c>
      <c r="AU72" t="s">
        <v>74</v>
      </c>
      <c r="AX72">
        <v>18</v>
      </c>
      <c r="AY72">
        <v>52</v>
      </c>
      <c r="AZ72">
        <v>120</v>
      </c>
      <c r="BA72">
        <v>2</v>
      </c>
    </row>
    <row r="73" spans="1:53" x14ac:dyDescent="0.25">
      <c r="A73" t="s">
        <v>317</v>
      </c>
      <c r="B73" t="s">
        <v>53</v>
      </c>
      <c r="C73">
        <v>2</v>
      </c>
      <c r="D73">
        <v>1</v>
      </c>
      <c r="E73">
        <v>1</v>
      </c>
      <c r="F73" t="s">
        <v>114</v>
      </c>
      <c r="G73" t="s">
        <v>55</v>
      </c>
      <c r="J73" t="s">
        <v>45</v>
      </c>
      <c r="K73">
        <v>3</v>
      </c>
      <c r="M73">
        <v>1</v>
      </c>
      <c r="N73" t="s">
        <v>86</v>
      </c>
      <c r="O73" t="s">
        <v>92</v>
      </c>
      <c r="P73" t="s">
        <v>93</v>
      </c>
      <c r="R73" t="s">
        <v>38</v>
      </c>
      <c r="S73">
        <v>2</v>
      </c>
      <c r="T73">
        <v>1</v>
      </c>
      <c r="U73">
        <v>1</v>
      </c>
      <c r="V73" t="s">
        <v>67</v>
      </c>
      <c r="W73" t="s">
        <v>40</v>
      </c>
      <c r="Z73" t="s">
        <v>56</v>
      </c>
      <c r="AA73">
        <v>1</v>
      </c>
      <c r="AC73">
        <v>1</v>
      </c>
      <c r="AD73" t="s">
        <v>123</v>
      </c>
      <c r="AE73" t="s">
        <v>69</v>
      </c>
      <c r="AF73" t="s">
        <v>126</v>
      </c>
      <c r="AH73" t="s">
        <v>48</v>
      </c>
      <c r="AI73">
        <v>3</v>
      </c>
      <c r="AK73">
        <v>2</v>
      </c>
      <c r="AL73" t="s">
        <v>89</v>
      </c>
      <c r="AP73" t="s">
        <v>63</v>
      </c>
      <c r="AQ73">
        <v>1</v>
      </c>
      <c r="AS73">
        <v>1</v>
      </c>
      <c r="AT73" t="s">
        <v>103</v>
      </c>
      <c r="AX73">
        <v>13</v>
      </c>
      <c r="AY73">
        <v>47</v>
      </c>
      <c r="AZ73">
        <v>120</v>
      </c>
      <c r="BA73">
        <v>2</v>
      </c>
    </row>
    <row r="74" spans="1:53" x14ac:dyDescent="0.25">
      <c r="A74" t="s">
        <v>318</v>
      </c>
      <c r="B74" t="s">
        <v>53</v>
      </c>
      <c r="C74">
        <v>2</v>
      </c>
      <c r="D74">
        <v>3</v>
      </c>
      <c r="E74">
        <v>1</v>
      </c>
      <c r="F74" t="s">
        <v>115</v>
      </c>
      <c r="G74" t="s">
        <v>83</v>
      </c>
      <c r="H74" t="s">
        <v>105</v>
      </c>
      <c r="I74" t="s">
        <v>98</v>
      </c>
      <c r="J74" t="s">
        <v>45</v>
      </c>
      <c r="K74">
        <v>2</v>
      </c>
      <c r="M74">
        <v>1</v>
      </c>
      <c r="N74" t="s">
        <v>47</v>
      </c>
      <c r="O74" t="s">
        <v>144</v>
      </c>
      <c r="P74" t="s">
        <v>93</v>
      </c>
      <c r="Q74" t="s">
        <v>147</v>
      </c>
      <c r="R74" t="s">
        <v>38</v>
      </c>
      <c r="S74">
        <v>1</v>
      </c>
      <c r="T74">
        <v>1</v>
      </c>
      <c r="U74">
        <v>1</v>
      </c>
      <c r="V74" t="s">
        <v>39</v>
      </c>
      <c r="Z74" t="s">
        <v>56</v>
      </c>
      <c r="AA74">
        <v>1</v>
      </c>
      <c r="AC74">
        <v>1</v>
      </c>
      <c r="AD74" t="s">
        <v>123</v>
      </c>
      <c r="AE74" t="s">
        <v>69</v>
      </c>
      <c r="AH74" t="s">
        <v>33</v>
      </c>
      <c r="AI74">
        <v>1</v>
      </c>
      <c r="AK74">
        <v>2</v>
      </c>
      <c r="AL74" t="s">
        <v>65</v>
      </c>
      <c r="AM74" t="s">
        <v>35</v>
      </c>
      <c r="AP74" t="s">
        <v>43</v>
      </c>
      <c r="AQ74">
        <v>3</v>
      </c>
      <c r="AS74">
        <v>3</v>
      </c>
      <c r="AT74" t="s">
        <v>73</v>
      </c>
      <c r="AU74" t="s">
        <v>74</v>
      </c>
      <c r="AV74" t="s">
        <v>140</v>
      </c>
      <c r="AW74" t="s">
        <v>142</v>
      </c>
      <c r="AX74">
        <v>20</v>
      </c>
      <c r="AY74">
        <v>78</v>
      </c>
      <c r="AZ74">
        <v>120</v>
      </c>
      <c r="BA74">
        <v>2</v>
      </c>
    </row>
    <row r="75" spans="1:53" x14ac:dyDescent="0.25">
      <c r="A75" t="s">
        <v>319</v>
      </c>
      <c r="B75" t="s">
        <v>56</v>
      </c>
      <c r="C75">
        <v>3</v>
      </c>
      <c r="E75">
        <v>1</v>
      </c>
      <c r="F75" t="s">
        <v>123</v>
      </c>
      <c r="G75" t="s">
        <v>69</v>
      </c>
      <c r="H75" t="s">
        <v>87</v>
      </c>
      <c r="J75" t="s">
        <v>33</v>
      </c>
      <c r="K75">
        <v>1</v>
      </c>
      <c r="M75">
        <v>1</v>
      </c>
      <c r="N75" t="s">
        <v>65</v>
      </c>
      <c r="O75" t="s">
        <v>35</v>
      </c>
      <c r="R75" t="s">
        <v>63</v>
      </c>
      <c r="S75">
        <v>2</v>
      </c>
      <c r="U75">
        <v>2</v>
      </c>
      <c r="V75" t="s">
        <v>103</v>
      </c>
      <c r="Z75" t="s">
        <v>53</v>
      </c>
      <c r="AA75">
        <v>2</v>
      </c>
      <c r="AB75">
        <v>1</v>
      </c>
      <c r="AC75">
        <v>1</v>
      </c>
      <c r="AD75" t="s">
        <v>115</v>
      </c>
      <c r="AE75" t="s">
        <v>83</v>
      </c>
      <c r="AH75" t="s">
        <v>45</v>
      </c>
      <c r="AI75">
        <v>1</v>
      </c>
      <c r="AK75">
        <v>1</v>
      </c>
      <c r="AL75" t="s">
        <v>86</v>
      </c>
      <c r="AM75" t="s">
        <v>144</v>
      </c>
      <c r="AP75" t="s">
        <v>38</v>
      </c>
      <c r="AQ75">
        <v>1</v>
      </c>
      <c r="AR75">
        <v>1</v>
      </c>
      <c r="AS75">
        <v>1</v>
      </c>
      <c r="AT75" t="s">
        <v>39</v>
      </c>
      <c r="AU75" t="s">
        <v>40</v>
      </c>
      <c r="AV75" t="s">
        <v>156</v>
      </c>
      <c r="AX75">
        <v>12</v>
      </c>
      <c r="AY75">
        <v>57</v>
      </c>
      <c r="AZ75">
        <v>120</v>
      </c>
      <c r="BA75">
        <v>2</v>
      </c>
    </row>
    <row r="76" spans="1:53" x14ac:dyDescent="0.25">
      <c r="A76" t="s">
        <v>320</v>
      </c>
      <c r="B76" t="s">
        <v>56</v>
      </c>
      <c r="C76">
        <v>2</v>
      </c>
      <c r="E76">
        <v>2</v>
      </c>
      <c r="F76" t="s">
        <v>123</v>
      </c>
      <c r="J76" t="s">
        <v>43</v>
      </c>
      <c r="K76">
        <v>3</v>
      </c>
      <c r="M76">
        <v>1</v>
      </c>
      <c r="N76" t="s">
        <v>73</v>
      </c>
      <c r="O76" t="s">
        <v>99</v>
      </c>
      <c r="R76" t="s">
        <v>63</v>
      </c>
      <c r="S76">
        <v>3</v>
      </c>
      <c r="U76">
        <v>1</v>
      </c>
      <c r="V76" t="s">
        <v>103</v>
      </c>
      <c r="Z76" t="s">
        <v>53</v>
      </c>
      <c r="AA76">
        <v>2</v>
      </c>
      <c r="AB76">
        <v>1</v>
      </c>
      <c r="AC76">
        <v>1</v>
      </c>
      <c r="AD76" t="s">
        <v>54</v>
      </c>
      <c r="AH76" t="s">
        <v>45</v>
      </c>
      <c r="AI76">
        <v>2</v>
      </c>
      <c r="AK76">
        <v>1</v>
      </c>
      <c r="AL76" t="s">
        <v>47</v>
      </c>
      <c r="AP76" t="s">
        <v>38</v>
      </c>
      <c r="AQ76">
        <v>1</v>
      </c>
      <c r="AR76">
        <v>2</v>
      </c>
      <c r="AS76">
        <v>2</v>
      </c>
      <c r="AT76" t="s">
        <v>39</v>
      </c>
      <c r="AU76" t="s">
        <v>40</v>
      </c>
      <c r="AV76" t="s">
        <v>156</v>
      </c>
      <c r="AX76">
        <v>13</v>
      </c>
      <c r="AY76">
        <v>49</v>
      </c>
      <c r="AZ76">
        <v>120</v>
      </c>
      <c r="BA76">
        <v>2</v>
      </c>
    </row>
    <row r="77" spans="1:53" x14ac:dyDescent="0.25">
      <c r="A77" t="s">
        <v>321</v>
      </c>
      <c r="B77" t="s">
        <v>53</v>
      </c>
      <c r="C77">
        <v>3</v>
      </c>
      <c r="D77">
        <v>3</v>
      </c>
      <c r="E77">
        <v>3</v>
      </c>
      <c r="F77" t="s">
        <v>54</v>
      </c>
      <c r="G77" t="s">
        <v>83</v>
      </c>
      <c r="H77" t="s">
        <v>117</v>
      </c>
      <c r="I77" t="s">
        <v>118</v>
      </c>
      <c r="J77" t="s">
        <v>45</v>
      </c>
      <c r="K77">
        <v>3</v>
      </c>
      <c r="M77">
        <v>1</v>
      </c>
      <c r="N77" t="s">
        <v>143</v>
      </c>
      <c r="R77" t="s">
        <v>38</v>
      </c>
      <c r="S77">
        <v>1</v>
      </c>
      <c r="T77">
        <v>1</v>
      </c>
      <c r="U77">
        <v>1</v>
      </c>
      <c r="V77" t="s">
        <v>39</v>
      </c>
      <c r="Z77" t="s">
        <v>48</v>
      </c>
      <c r="AA77">
        <v>1</v>
      </c>
      <c r="AC77">
        <v>1</v>
      </c>
      <c r="AD77" t="s">
        <v>89</v>
      </c>
      <c r="AH77" t="s">
        <v>33</v>
      </c>
      <c r="AI77">
        <v>3</v>
      </c>
      <c r="AK77">
        <v>3</v>
      </c>
      <c r="AL77" t="s">
        <v>46</v>
      </c>
      <c r="AM77" t="s">
        <v>35</v>
      </c>
      <c r="AN77" t="s">
        <v>36</v>
      </c>
      <c r="AO77" t="s">
        <v>136</v>
      </c>
      <c r="AP77" t="s">
        <v>43</v>
      </c>
      <c r="AQ77">
        <v>3</v>
      </c>
      <c r="AS77">
        <v>2</v>
      </c>
      <c r="AT77" t="s">
        <v>44</v>
      </c>
      <c r="AU77" t="s">
        <v>99</v>
      </c>
      <c r="AV77" t="s">
        <v>75</v>
      </c>
      <c r="AW77" t="s">
        <v>101</v>
      </c>
      <c r="AX77">
        <v>24</v>
      </c>
      <c r="AY77">
        <v>81</v>
      </c>
      <c r="AZ77">
        <v>120</v>
      </c>
      <c r="BA77">
        <v>2</v>
      </c>
    </row>
    <row r="78" spans="1:53" x14ac:dyDescent="0.25">
      <c r="A78" t="s">
        <v>322</v>
      </c>
      <c r="B78" t="s">
        <v>53</v>
      </c>
      <c r="C78">
        <v>2</v>
      </c>
      <c r="D78">
        <v>1</v>
      </c>
      <c r="E78">
        <v>1</v>
      </c>
      <c r="F78" t="s">
        <v>115</v>
      </c>
      <c r="G78" t="s">
        <v>55</v>
      </c>
      <c r="H78" t="s">
        <v>117</v>
      </c>
      <c r="I78" t="s">
        <v>98</v>
      </c>
      <c r="J78" t="s">
        <v>45</v>
      </c>
      <c r="K78">
        <v>3</v>
      </c>
      <c r="M78">
        <v>1</v>
      </c>
      <c r="N78" t="s">
        <v>143</v>
      </c>
      <c r="O78" t="s">
        <v>92</v>
      </c>
      <c r="P78" t="s">
        <v>102</v>
      </c>
      <c r="Q78" t="s">
        <v>147</v>
      </c>
      <c r="R78" t="s">
        <v>38</v>
      </c>
      <c r="S78">
        <v>2</v>
      </c>
      <c r="T78">
        <v>1</v>
      </c>
      <c r="U78">
        <v>1</v>
      </c>
      <c r="V78" t="s">
        <v>67</v>
      </c>
      <c r="W78" t="s">
        <v>40</v>
      </c>
      <c r="X78" t="s">
        <v>41</v>
      </c>
      <c r="Y78" t="s">
        <v>158</v>
      </c>
      <c r="Z78" t="s">
        <v>48</v>
      </c>
      <c r="AA78">
        <v>1</v>
      </c>
      <c r="AC78">
        <v>1</v>
      </c>
      <c r="AD78" t="s">
        <v>49</v>
      </c>
      <c r="AH78" t="s">
        <v>33</v>
      </c>
      <c r="AI78">
        <v>1</v>
      </c>
      <c r="AK78">
        <v>1</v>
      </c>
      <c r="AL78" t="s">
        <v>65</v>
      </c>
      <c r="AM78" t="s">
        <v>35</v>
      </c>
      <c r="AP78" t="s">
        <v>63</v>
      </c>
      <c r="AQ78">
        <v>2</v>
      </c>
      <c r="AS78">
        <v>2</v>
      </c>
      <c r="AT78" t="s">
        <v>103</v>
      </c>
      <c r="AU78" t="s">
        <v>95</v>
      </c>
      <c r="AV78" t="s">
        <v>104</v>
      </c>
      <c r="AW78" t="s">
        <v>152</v>
      </c>
      <c r="AX78">
        <v>19</v>
      </c>
      <c r="AY78">
        <v>94</v>
      </c>
      <c r="AZ78">
        <v>120</v>
      </c>
      <c r="BA78">
        <v>2</v>
      </c>
    </row>
    <row r="79" spans="1:53" x14ac:dyDescent="0.25">
      <c r="A79" t="s">
        <v>323</v>
      </c>
      <c r="B79" t="s">
        <v>53</v>
      </c>
      <c r="C79">
        <v>2</v>
      </c>
      <c r="D79">
        <v>1</v>
      </c>
      <c r="E79">
        <v>2</v>
      </c>
      <c r="F79" t="s">
        <v>115</v>
      </c>
      <c r="G79" t="s">
        <v>55</v>
      </c>
      <c r="H79" t="s">
        <v>117</v>
      </c>
      <c r="J79" t="s">
        <v>45</v>
      </c>
      <c r="K79">
        <v>2</v>
      </c>
      <c r="M79">
        <v>2</v>
      </c>
      <c r="N79" t="s">
        <v>86</v>
      </c>
      <c r="O79" t="s">
        <v>92</v>
      </c>
      <c r="P79" t="s">
        <v>102</v>
      </c>
      <c r="Q79" t="s">
        <v>146</v>
      </c>
      <c r="R79" t="s">
        <v>38</v>
      </c>
      <c r="S79">
        <v>2</v>
      </c>
      <c r="T79">
        <v>1</v>
      </c>
      <c r="U79">
        <v>1</v>
      </c>
      <c r="V79" t="s">
        <v>67</v>
      </c>
      <c r="W79" t="s">
        <v>70</v>
      </c>
      <c r="Z79" t="s">
        <v>48</v>
      </c>
      <c r="AA79">
        <v>1</v>
      </c>
      <c r="AC79">
        <v>1</v>
      </c>
      <c r="AD79" t="s">
        <v>89</v>
      </c>
      <c r="AE79" t="s">
        <v>50</v>
      </c>
      <c r="AF79" t="s">
        <v>51</v>
      </c>
      <c r="AG79" t="s">
        <v>132</v>
      </c>
      <c r="AH79" t="s">
        <v>43</v>
      </c>
      <c r="AI79">
        <v>1</v>
      </c>
      <c r="AK79">
        <v>1</v>
      </c>
      <c r="AL79" t="s">
        <v>73</v>
      </c>
      <c r="AP79" t="s">
        <v>63</v>
      </c>
      <c r="AQ79">
        <v>3</v>
      </c>
      <c r="AS79">
        <v>1</v>
      </c>
      <c r="AT79" t="s">
        <v>72</v>
      </c>
      <c r="AU79" t="s">
        <v>95</v>
      </c>
      <c r="AV79" t="s">
        <v>104</v>
      </c>
      <c r="AW79" t="s">
        <v>153</v>
      </c>
      <c r="AX79">
        <v>19</v>
      </c>
      <c r="AY79">
        <v>94</v>
      </c>
      <c r="AZ79">
        <v>120</v>
      </c>
      <c r="BA79">
        <v>2</v>
      </c>
    </row>
    <row r="80" spans="1:53" x14ac:dyDescent="0.25">
      <c r="A80" t="s">
        <v>324</v>
      </c>
      <c r="B80" t="s">
        <v>53</v>
      </c>
      <c r="C80">
        <v>2</v>
      </c>
      <c r="D80">
        <v>1</v>
      </c>
      <c r="E80">
        <v>1</v>
      </c>
      <c r="F80" t="s">
        <v>115</v>
      </c>
      <c r="G80" t="s">
        <v>55</v>
      </c>
      <c r="J80" t="s">
        <v>45</v>
      </c>
      <c r="K80">
        <v>3</v>
      </c>
      <c r="M80">
        <v>2</v>
      </c>
      <c r="N80" t="s">
        <v>143</v>
      </c>
      <c r="O80" t="s">
        <v>76</v>
      </c>
      <c r="P80" t="s">
        <v>102</v>
      </c>
      <c r="R80" t="s">
        <v>38</v>
      </c>
      <c r="S80">
        <v>2</v>
      </c>
      <c r="T80">
        <v>1</v>
      </c>
      <c r="U80">
        <v>1</v>
      </c>
      <c r="V80" t="s">
        <v>39</v>
      </c>
      <c r="W80" t="s">
        <v>40</v>
      </c>
      <c r="X80" t="s">
        <v>157</v>
      </c>
      <c r="Z80" t="s">
        <v>33</v>
      </c>
      <c r="AA80">
        <v>2</v>
      </c>
      <c r="AC80">
        <v>2</v>
      </c>
      <c r="AD80" t="s">
        <v>65</v>
      </c>
      <c r="AE80" t="s">
        <v>35</v>
      </c>
      <c r="AF80" t="s">
        <v>134</v>
      </c>
      <c r="AG80" t="s">
        <v>136</v>
      </c>
      <c r="AH80" t="s">
        <v>43</v>
      </c>
      <c r="AI80">
        <v>2</v>
      </c>
      <c r="AK80">
        <v>1</v>
      </c>
      <c r="AL80" t="s">
        <v>73</v>
      </c>
      <c r="AM80" t="s">
        <v>139</v>
      </c>
      <c r="AN80" t="s">
        <v>140</v>
      </c>
      <c r="AO80" t="s">
        <v>142</v>
      </c>
      <c r="AP80" t="s">
        <v>63</v>
      </c>
      <c r="AQ80">
        <v>1</v>
      </c>
      <c r="AS80">
        <v>1</v>
      </c>
      <c r="AT80" t="s">
        <v>103</v>
      </c>
      <c r="AX80">
        <v>19</v>
      </c>
      <c r="AY80">
        <v>59</v>
      </c>
      <c r="AZ80">
        <v>120</v>
      </c>
      <c r="BA80">
        <v>2</v>
      </c>
    </row>
    <row r="81" spans="1:53" x14ac:dyDescent="0.25">
      <c r="A81" t="s">
        <v>485</v>
      </c>
      <c r="B81" t="s">
        <v>48</v>
      </c>
      <c r="C81">
        <v>2</v>
      </c>
      <c r="E81">
        <v>2</v>
      </c>
      <c r="F81" t="s">
        <v>49</v>
      </c>
      <c r="G81" t="s">
        <v>84</v>
      </c>
      <c r="J81" t="s">
        <v>33</v>
      </c>
      <c r="K81">
        <v>2</v>
      </c>
      <c r="M81">
        <v>1</v>
      </c>
      <c r="N81" t="s">
        <v>65</v>
      </c>
      <c r="O81" t="s">
        <v>35</v>
      </c>
      <c r="P81" t="s">
        <v>135</v>
      </c>
      <c r="Q81" t="s">
        <v>136</v>
      </c>
      <c r="R81" t="s">
        <v>43</v>
      </c>
      <c r="S81">
        <v>1</v>
      </c>
      <c r="U81">
        <v>1</v>
      </c>
      <c r="V81" t="s">
        <v>73</v>
      </c>
      <c r="W81" t="s">
        <v>99</v>
      </c>
      <c r="Z81" t="s">
        <v>53</v>
      </c>
      <c r="AA81">
        <v>2</v>
      </c>
      <c r="AB81">
        <v>3</v>
      </c>
      <c r="AC81">
        <v>1</v>
      </c>
      <c r="AD81" t="s">
        <v>115</v>
      </c>
      <c r="AE81" t="s">
        <v>83</v>
      </c>
      <c r="AH81" t="s">
        <v>56</v>
      </c>
      <c r="AI81">
        <v>1</v>
      </c>
      <c r="AK81">
        <v>1</v>
      </c>
      <c r="AL81" t="s">
        <v>123</v>
      </c>
      <c r="AM81" t="s">
        <v>69</v>
      </c>
      <c r="AN81" t="s">
        <v>87</v>
      </c>
      <c r="AO81" t="s">
        <v>88</v>
      </c>
      <c r="AP81" t="s">
        <v>38</v>
      </c>
      <c r="AQ81">
        <v>2</v>
      </c>
      <c r="AR81">
        <v>1</v>
      </c>
      <c r="AS81">
        <v>1</v>
      </c>
      <c r="AT81" t="s">
        <v>67</v>
      </c>
      <c r="AX81">
        <v>16</v>
      </c>
      <c r="AY81">
        <v>52</v>
      </c>
      <c r="AZ81">
        <v>120</v>
      </c>
      <c r="BA81">
        <v>2</v>
      </c>
    </row>
    <row r="82" spans="1:53" x14ac:dyDescent="0.25">
      <c r="A82" t="s">
        <v>486</v>
      </c>
      <c r="B82" t="s">
        <v>53</v>
      </c>
      <c r="C82">
        <v>2</v>
      </c>
      <c r="D82">
        <v>1</v>
      </c>
      <c r="E82">
        <v>1</v>
      </c>
      <c r="F82" t="s">
        <v>115</v>
      </c>
      <c r="G82" t="s">
        <v>55</v>
      </c>
      <c r="J82" t="s">
        <v>56</v>
      </c>
      <c r="K82">
        <v>1</v>
      </c>
      <c r="M82">
        <v>1</v>
      </c>
      <c r="N82" t="s">
        <v>123</v>
      </c>
      <c r="O82" t="s">
        <v>125</v>
      </c>
      <c r="R82" t="s">
        <v>38</v>
      </c>
      <c r="S82">
        <v>2</v>
      </c>
      <c r="T82">
        <v>1</v>
      </c>
      <c r="U82">
        <v>1</v>
      </c>
      <c r="V82" t="s">
        <v>39</v>
      </c>
      <c r="W82" t="s">
        <v>40</v>
      </c>
      <c r="X82" t="s">
        <v>156</v>
      </c>
      <c r="Z82" t="s">
        <v>48</v>
      </c>
      <c r="AA82">
        <v>1</v>
      </c>
      <c r="AC82">
        <v>1</v>
      </c>
      <c r="AD82" t="s">
        <v>49</v>
      </c>
      <c r="AH82" t="s">
        <v>33</v>
      </c>
      <c r="AI82">
        <v>1</v>
      </c>
      <c r="AK82">
        <v>1</v>
      </c>
      <c r="AL82" t="s">
        <v>65</v>
      </c>
      <c r="AM82" t="s">
        <v>66</v>
      </c>
      <c r="AN82" t="s">
        <v>134</v>
      </c>
      <c r="AO82" t="s">
        <v>136</v>
      </c>
      <c r="AP82" t="s">
        <v>45</v>
      </c>
      <c r="AQ82">
        <v>2</v>
      </c>
      <c r="AS82">
        <v>1</v>
      </c>
      <c r="AT82" t="s">
        <v>143</v>
      </c>
      <c r="AX82">
        <v>10</v>
      </c>
      <c r="AY82">
        <v>44</v>
      </c>
      <c r="AZ82">
        <v>120</v>
      </c>
      <c r="BA82">
        <v>2</v>
      </c>
    </row>
    <row r="83" spans="1:53" x14ac:dyDescent="0.25">
      <c r="A83" t="s">
        <v>487</v>
      </c>
      <c r="B83" t="s">
        <v>53</v>
      </c>
      <c r="C83">
        <v>2</v>
      </c>
      <c r="D83">
        <v>3</v>
      </c>
      <c r="E83">
        <v>3</v>
      </c>
      <c r="F83" t="s">
        <v>54</v>
      </c>
      <c r="G83" t="s">
        <v>83</v>
      </c>
      <c r="J83" t="s">
        <v>56</v>
      </c>
      <c r="K83">
        <v>1</v>
      </c>
      <c r="M83">
        <v>1</v>
      </c>
      <c r="N83" t="s">
        <v>123</v>
      </c>
      <c r="O83" t="s">
        <v>125</v>
      </c>
      <c r="P83" t="s">
        <v>126</v>
      </c>
      <c r="R83" t="s">
        <v>38</v>
      </c>
      <c r="S83">
        <v>3</v>
      </c>
      <c r="T83">
        <v>1</v>
      </c>
      <c r="U83">
        <v>2</v>
      </c>
      <c r="V83" t="s">
        <v>39</v>
      </c>
      <c r="W83" t="s">
        <v>70</v>
      </c>
      <c r="Z83" t="s">
        <v>48</v>
      </c>
      <c r="AA83">
        <v>1</v>
      </c>
      <c r="AC83">
        <v>1</v>
      </c>
      <c r="AD83" t="s">
        <v>49</v>
      </c>
      <c r="AH83" t="s">
        <v>33</v>
      </c>
      <c r="AI83">
        <v>3</v>
      </c>
      <c r="AK83">
        <v>1</v>
      </c>
      <c r="AL83" t="s">
        <v>34</v>
      </c>
      <c r="AM83" t="s">
        <v>66</v>
      </c>
      <c r="AP83" t="s">
        <v>63</v>
      </c>
      <c r="AQ83">
        <v>3</v>
      </c>
      <c r="AS83">
        <v>2</v>
      </c>
      <c r="AT83" t="s">
        <v>103</v>
      </c>
      <c r="AU83" t="s">
        <v>95</v>
      </c>
      <c r="AV83" t="s">
        <v>150</v>
      </c>
      <c r="AW83" t="s">
        <v>152</v>
      </c>
      <c r="AX83">
        <v>21</v>
      </c>
      <c r="AY83">
        <v>89</v>
      </c>
      <c r="AZ83">
        <v>120</v>
      </c>
      <c r="BA83">
        <v>2</v>
      </c>
    </row>
    <row r="84" spans="1:53" x14ac:dyDescent="0.25">
      <c r="A84" t="s">
        <v>488</v>
      </c>
      <c r="B84" t="s">
        <v>53</v>
      </c>
      <c r="C84">
        <v>2</v>
      </c>
      <c r="D84">
        <v>1</v>
      </c>
      <c r="E84">
        <v>1</v>
      </c>
      <c r="F84" t="s">
        <v>115</v>
      </c>
      <c r="G84" t="s">
        <v>116</v>
      </c>
      <c r="J84" t="s">
        <v>56</v>
      </c>
      <c r="K84">
        <v>1</v>
      </c>
      <c r="M84">
        <v>1</v>
      </c>
      <c r="N84" t="s">
        <v>123</v>
      </c>
      <c r="O84" t="s">
        <v>69</v>
      </c>
      <c r="R84" t="s">
        <v>38</v>
      </c>
      <c r="S84">
        <v>1</v>
      </c>
      <c r="T84">
        <v>1</v>
      </c>
      <c r="U84">
        <v>2</v>
      </c>
      <c r="V84" t="s">
        <v>39</v>
      </c>
      <c r="W84" t="s">
        <v>40</v>
      </c>
      <c r="X84" t="s">
        <v>156</v>
      </c>
      <c r="Y84" t="s">
        <v>159</v>
      </c>
      <c r="Z84" t="s">
        <v>48</v>
      </c>
      <c r="AA84">
        <v>1</v>
      </c>
      <c r="AC84">
        <v>2</v>
      </c>
      <c r="AD84" t="s">
        <v>49</v>
      </c>
      <c r="AE84" t="s">
        <v>71</v>
      </c>
      <c r="AF84" t="s">
        <v>51</v>
      </c>
      <c r="AH84" t="s">
        <v>43</v>
      </c>
      <c r="AI84">
        <v>2</v>
      </c>
      <c r="AK84">
        <v>2</v>
      </c>
      <c r="AL84" t="s">
        <v>44</v>
      </c>
      <c r="AM84" t="s">
        <v>99</v>
      </c>
      <c r="AN84" t="s">
        <v>75</v>
      </c>
      <c r="AO84" t="s">
        <v>142</v>
      </c>
      <c r="AP84" t="s">
        <v>45</v>
      </c>
      <c r="AQ84">
        <v>1</v>
      </c>
      <c r="AS84">
        <v>1</v>
      </c>
      <c r="AT84" t="s">
        <v>143</v>
      </c>
      <c r="AX84">
        <v>15</v>
      </c>
      <c r="AY84">
        <v>61</v>
      </c>
      <c r="AZ84">
        <v>120</v>
      </c>
      <c r="BA84">
        <v>2</v>
      </c>
    </row>
    <row r="85" spans="1:53" x14ac:dyDescent="0.25">
      <c r="A85" t="s">
        <v>489</v>
      </c>
      <c r="B85" t="s">
        <v>53</v>
      </c>
      <c r="C85">
        <v>2</v>
      </c>
      <c r="D85">
        <v>1</v>
      </c>
      <c r="E85">
        <v>2</v>
      </c>
      <c r="F85" t="s">
        <v>114</v>
      </c>
      <c r="G85" t="s">
        <v>55</v>
      </c>
      <c r="H85" t="s">
        <v>117</v>
      </c>
      <c r="J85" t="s">
        <v>56</v>
      </c>
      <c r="K85">
        <v>1</v>
      </c>
      <c r="M85">
        <v>1</v>
      </c>
      <c r="N85" t="s">
        <v>123</v>
      </c>
      <c r="O85" t="s">
        <v>125</v>
      </c>
      <c r="R85" t="s">
        <v>38</v>
      </c>
      <c r="S85">
        <v>2</v>
      </c>
      <c r="T85">
        <v>1</v>
      </c>
      <c r="U85">
        <v>1</v>
      </c>
      <c r="V85" t="s">
        <v>39</v>
      </c>
      <c r="W85" t="s">
        <v>70</v>
      </c>
      <c r="Z85" t="s">
        <v>48</v>
      </c>
      <c r="AA85">
        <v>2</v>
      </c>
      <c r="AC85">
        <v>1</v>
      </c>
      <c r="AD85" t="s">
        <v>49</v>
      </c>
      <c r="AH85" t="s">
        <v>43</v>
      </c>
      <c r="AI85">
        <v>1</v>
      </c>
      <c r="AK85">
        <v>2</v>
      </c>
      <c r="AL85" t="s">
        <v>44</v>
      </c>
      <c r="AM85" t="s">
        <v>139</v>
      </c>
      <c r="AP85" t="s">
        <v>63</v>
      </c>
      <c r="AQ85">
        <v>2</v>
      </c>
      <c r="AS85">
        <v>2</v>
      </c>
      <c r="AT85" t="s">
        <v>103</v>
      </c>
      <c r="AU85" t="s">
        <v>149</v>
      </c>
      <c r="AX85">
        <v>13</v>
      </c>
      <c r="AY85">
        <v>65</v>
      </c>
      <c r="AZ85">
        <v>120</v>
      </c>
      <c r="BA85">
        <v>2</v>
      </c>
    </row>
    <row r="86" spans="1:53" x14ac:dyDescent="0.25">
      <c r="A86" t="s">
        <v>490</v>
      </c>
      <c r="B86" t="s">
        <v>53</v>
      </c>
      <c r="C86">
        <v>2</v>
      </c>
      <c r="D86">
        <v>3</v>
      </c>
      <c r="E86">
        <v>1</v>
      </c>
      <c r="F86" t="s">
        <v>54</v>
      </c>
      <c r="G86" t="s">
        <v>55</v>
      </c>
      <c r="H86" t="s">
        <v>117</v>
      </c>
      <c r="I86" t="s">
        <v>98</v>
      </c>
      <c r="J86" t="s">
        <v>56</v>
      </c>
      <c r="K86">
        <v>1</v>
      </c>
      <c r="M86">
        <v>2</v>
      </c>
      <c r="N86" t="s">
        <v>68</v>
      </c>
      <c r="O86" t="s">
        <v>69</v>
      </c>
      <c r="R86" t="s">
        <v>38</v>
      </c>
      <c r="S86">
        <v>3</v>
      </c>
      <c r="T86">
        <v>1</v>
      </c>
      <c r="U86">
        <v>3</v>
      </c>
      <c r="V86" t="s">
        <v>67</v>
      </c>
      <c r="W86" t="s">
        <v>70</v>
      </c>
      <c r="X86" t="s">
        <v>41</v>
      </c>
      <c r="Z86" t="s">
        <v>48</v>
      </c>
      <c r="AA86">
        <v>1</v>
      </c>
      <c r="AC86">
        <v>2</v>
      </c>
      <c r="AD86" t="s">
        <v>49</v>
      </c>
      <c r="AE86" t="s">
        <v>71</v>
      </c>
      <c r="AF86" t="s">
        <v>90</v>
      </c>
      <c r="AG86" t="s">
        <v>52</v>
      </c>
      <c r="AH86" t="s">
        <v>45</v>
      </c>
      <c r="AI86">
        <v>3</v>
      </c>
      <c r="AK86">
        <v>1</v>
      </c>
      <c r="AL86" t="s">
        <v>143</v>
      </c>
      <c r="AP86" t="s">
        <v>63</v>
      </c>
      <c r="AQ86">
        <v>3</v>
      </c>
      <c r="AS86">
        <v>2</v>
      </c>
      <c r="AT86" t="s">
        <v>103</v>
      </c>
      <c r="AX86">
        <v>23</v>
      </c>
      <c r="AY86">
        <v>83</v>
      </c>
      <c r="AZ86">
        <v>120</v>
      </c>
      <c r="BA86">
        <v>2</v>
      </c>
    </row>
    <row r="87" spans="1:53" x14ac:dyDescent="0.25">
      <c r="A87" t="s">
        <v>491</v>
      </c>
      <c r="B87" t="s">
        <v>53</v>
      </c>
      <c r="C87">
        <v>3</v>
      </c>
      <c r="D87">
        <v>1</v>
      </c>
      <c r="E87">
        <v>1</v>
      </c>
      <c r="F87" t="s">
        <v>115</v>
      </c>
      <c r="G87" t="s">
        <v>55</v>
      </c>
      <c r="J87" t="s">
        <v>56</v>
      </c>
      <c r="K87">
        <v>1</v>
      </c>
      <c r="M87">
        <v>1</v>
      </c>
      <c r="N87" t="s">
        <v>123</v>
      </c>
      <c r="O87" t="s">
        <v>124</v>
      </c>
      <c r="P87" t="s">
        <v>87</v>
      </c>
      <c r="R87" t="s">
        <v>38</v>
      </c>
      <c r="S87">
        <v>3</v>
      </c>
      <c r="T87">
        <v>1</v>
      </c>
      <c r="U87">
        <v>2</v>
      </c>
      <c r="V87" t="s">
        <v>39</v>
      </c>
      <c r="Z87" t="s">
        <v>33</v>
      </c>
      <c r="AA87">
        <v>3</v>
      </c>
      <c r="AC87">
        <v>3</v>
      </c>
      <c r="AD87" t="s">
        <v>65</v>
      </c>
      <c r="AE87" t="s">
        <v>35</v>
      </c>
      <c r="AH87" t="s">
        <v>43</v>
      </c>
      <c r="AI87">
        <v>2</v>
      </c>
      <c r="AK87">
        <v>2</v>
      </c>
      <c r="AL87" t="s">
        <v>73</v>
      </c>
      <c r="AM87" t="s">
        <v>74</v>
      </c>
      <c r="AN87" t="s">
        <v>75</v>
      </c>
      <c r="AP87" t="s">
        <v>45</v>
      </c>
      <c r="AQ87">
        <v>1</v>
      </c>
      <c r="AS87">
        <v>1</v>
      </c>
      <c r="AT87" t="s">
        <v>143</v>
      </c>
      <c r="AX87">
        <v>17</v>
      </c>
      <c r="AY87">
        <v>46</v>
      </c>
      <c r="AZ87">
        <v>120</v>
      </c>
      <c r="BA87">
        <v>2</v>
      </c>
    </row>
    <row r="88" spans="1:53" x14ac:dyDescent="0.25">
      <c r="A88" t="s">
        <v>492</v>
      </c>
      <c r="B88" t="s">
        <v>53</v>
      </c>
      <c r="C88">
        <v>2</v>
      </c>
      <c r="D88">
        <v>1</v>
      </c>
      <c r="E88">
        <v>1</v>
      </c>
      <c r="F88" t="s">
        <v>115</v>
      </c>
      <c r="G88" t="s">
        <v>55</v>
      </c>
      <c r="J88" t="s">
        <v>56</v>
      </c>
      <c r="K88">
        <v>1</v>
      </c>
      <c r="M88">
        <v>1</v>
      </c>
      <c r="N88" t="s">
        <v>123</v>
      </c>
      <c r="R88" t="s">
        <v>38</v>
      </c>
      <c r="S88">
        <v>2</v>
      </c>
      <c r="T88">
        <v>1</v>
      </c>
      <c r="U88">
        <v>1</v>
      </c>
      <c r="V88" t="s">
        <v>39</v>
      </c>
      <c r="W88" t="s">
        <v>96</v>
      </c>
      <c r="Z88" t="s">
        <v>33</v>
      </c>
      <c r="AA88">
        <v>2</v>
      </c>
      <c r="AC88">
        <v>1</v>
      </c>
      <c r="AD88" t="s">
        <v>65</v>
      </c>
      <c r="AE88" t="s">
        <v>35</v>
      </c>
      <c r="AH88" t="s">
        <v>43</v>
      </c>
      <c r="AI88">
        <v>1</v>
      </c>
      <c r="AK88">
        <v>1</v>
      </c>
      <c r="AL88" t="s">
        <v>73</v>
      </c>
      <c r="AM88" t="s">
        <v>139</v>
      </c>
      <c r="AP88" t="s">
        <v>63</v>
      </c>
      <c r="AQ88">
        <v>1</v>
      </c>
      <c r="AS88">
        <v>1</v>
      </c>
      <c r="AT88" t="s">
        <v>103</v>
      </c>
      <c r="AX88">
        <v>7</v>
      </c>
      <c r="AY88">
        <v>45</v>
      </c>
      <c r="AZ88">
        <v>120</v>
      </c>
      <c r="BA88">
        <v>2</v>
      </c>
    </row>
    <row r="89" spans="1:53" x14ac:dyDescent="0.25">
      <c r="A89" t="s">
        <v>493</v>
      </c>
      <c r="B89" t="s">
        <v>53</v>
      </c>
      <c r="C89">
        <v>3</v>
      </c>
      <c r="D89">
        <v>3</v>
      </c>
      <c r="E89">
        <v>3</v>
      </c>
      <c r="F89" t="s">
        <v>115</v>
      </c>
      <c r="G89" t="s">
        <v>83</v>
      </c>
      <c r="H89" t="s">
        <v>117</v>
      </c>
      <c r="I89" t="s">
        <v>98</v>
      </c>
      <c r="J89" t="s">
        <v>56</v>
      </c>
      <c r="K89">
        <v>1</v>
      </c>
      <c r="M89">
        <v>2</v>
      </c>
      <c r="N89" t="s">
        <v>68</v>
      </c>
      <c r="R89" t="s">
        <v>38</v>
      </c>
      <c r="S89">
        <v>1</v>
      </c>
      <c r="T89">
        <v>1</v>
      </c>
      <c r="U89">
        <v>2</v>
      </c>
      <c r="V89" t="s">
        <v>39</v>
      </c>
      <c r="W89" t="s">
        <v>40</v>
      </c>
      <c r="Z89" t="s">
        <v>33</v>
      </c>
      <c r="AA89">
        <v>2</v>
      </c>
      <c r="AC89">
        <v>3</v>
      </c>
      <c r="AD89" t="s">
        <v>65</v>
      </c>
      <c r="AE89" t="s">
        <v>133</v>
      </c>
      <c r="AF89" t="s">
        <v>36</v>
      </c>
      <c r="AG89" t="s">
        <v>136</v>
      </c>
      <c r="AH89" t="s">
        <v>45</v>
      </c>
      <c r="AI89">
        <v>3</v>
      </c>
      <c r="AK89">
        <v>3</v>
      </c>
      <c r="AL89" t="s">
        <v>143</v>
      </c>
      <c r="AM89" t="s">
        <v>144</v>
      </c>
      <c r="AN89" t="s">
        <v>93</v>
      </c>
      <c r="AO89" t="s">
        <v>146</v>
      </c>
      <c r="AP89" t="s">
        <v>63</v>
      </c>
      <c r="AQ89">
        <v>2</v>
      </c>
      <c r="AS89">
        <v>2</v>
      </c>
      <c r="AT89" t="s">
        <v>103</v>
      </c>
      <c r="AX89">
        <v>27</v>
      </c>
      <c r="AY89">
        <v>98</v>
      </c>
      <c r="AZ89">
        <v>120</v>
      </c>
      <c r="BA89">
        <v>2</v>
      </c>
    </row>
    <row r="90" spans="1:53" x14ac:dyDescent="0.25">
      <c r="A90" t="s">
        <v>494</v>
      </c>
      <c r="B90" t="s">
        <v>53</v>
      </c>
      <c r="C90">
        <v>1</v>
      </c>
      <c r="D90">
        <v>1</v>
      </c>
      <c r="E90">
        <v>3</v>
      </c>
      <c r="F90" t="s">
        <v>115</v>
      </c>
      <c r="G90" t="s">
        <v>55</v>
      </c>
      <c r="H90" t="s">
        <v>97</v>
      </c>
      <c r="J90" t="s">
        <v>56</v>
      </c>
      <c r="K90">
        <v>1</v>
      </c>
      <c r="M90">
        <v>2</v>
      </c>
      <c r="N90" t="s">
        <v>123</v>
      </c>
      <c r="O90" t="s">
        <v>125</v>
      </c>
      <c r="R90" t="s">
        <v>38</v>
      </c>
      <c r="S90">
        <v>2</v>
      </c>
      <c r="T90">
        <v>1</v>
      </c>
      <c r="U90">
        <v>1</v>
      </c>
      <c r="V90" t="s">
        <v>39</v>
      </c>
      <c r="W90" t="s">
        <v>70</v>
      </c>
      <c r="Z90" t="s">
        <v>43</v>
      </c>
      <c r="AA90">
        <v>2</v>
      </c>
      <c r="AC90">
        <v>1</v>
      </c>
      <c r="AD90" t="s">
        <v>44</v>
      </c>
      <c r="AE90" t="s">
        <v>99</v>
      </c>
      <c r="AH90" t="s">
        <v>45</v>
      </c>
      <c r="AI90">
        <v>3</v>
      </c>
      <c r="AK90">
        <v>1</v>
      </c>
      <c r="AL90" t="s">
        <v>143</v>
      </c>
      <c r="AP90" t="s">
        <v>63</v>
      </c>
      <c r="AQ90">
        <v>2</v>
      </c>
      <c r="AS90">
        <v>2</v>
      </c>
      <c r="AT90" t="s">
        <v>103</v>
      </c>
      <c r="AU90" t="s">
        <v>95</v>
      </c>
      <c r="AV90" t="s">
        <v>104</v>
      </c>
      <c r="AX90">
        <v>16</v>
      </c>
      <c r="AY90">
        <v>56</v>
      </c>
      <c r="AZ90">
        <v>120</v>
      </c>
      <c r="BA90">
        <v>2</v>
      </c>
    </row>
    <row r="91" spans="1:53" x14ac:dyDescent="0.25">
      <c r="A91" t="s">
        <v>495</v>
      </c>
      <c r="B91" t="s">
        <v>56</v>
      </c>
      <c r="C91">
        <v>1</v>
      </c>
      <c r="E91">
        <v>1</v>
      </c>
      <c r="F91" t="s">
        <v>123</v>
      </c>
      <c r="G91" t="s">
        <v>124</v>
      </c>
      <c r="H91" t="s">
        <v>87</v>
      </c>
      <c r="J91" t="s">
        <v>43</v>
      </c>
      <c r="K91">
        <v>3</v>
      </c>
      <c r="M91">
        <v>3</v>
      </c>
      <c r="N91" t="s">
        <v>44</v>
      </c>
      <c r="O91" t="s">
        <v>99</v>
      </c>
      <c r="P91" t="s">
        <v>75</v>
      </c>
      <c r="Q91" t="s">
        <v>141</v>
      </c>
      <c r="R91" t="s">
        <v>45</v>
      </c>
      <c r="S91">
        <v>3</v>
      </c>
      <c r="U91">
        <v>1</v>
      </c>
      <c r="V91" t="s">
        <v>143</v>
      </c>
      <c r="W91" t="s">
        <v>144</v>
      </c>
      <c r="X91" t="s">
        <v>93</v>
      </c>
      <c r="Z91" t="s">
        <v>53</v>
      </c>
      <c r="AA91">
        <v>2</v>
      </c>
      <c r="AB91">
        <v>2</v>
      </c>
      <c r="AC91">
        <v>3</v>
      </c>
      <c r="AD91" t="s">
        <v>115</v>
      </c>
      <c r="AE91" t="s">
        <v>83</v>
      </c>
      <c r="AH91" t="s">
        <v>48</v>
      </c>
      <c r="AI91">
        <v>1</v>
      </c>
      <c r="AK91">
        <v>1</v>
      </c>
      <c r="AL91" t="s">
        <v>89</v>
      </c>
      <c r="AP91" t="s">
        <v>33</v>
      </c>
      <c r="AQ91">
        <v>2</v>
      </c>
      <c r="AS91">
        <v>1</v>
      </c>
      <c r="AT91" t="s">
        <v>34</v>
      </c>
      <c r="AX91">
        <v>19</v>
      </c>
      <c r="AY91">
        <v>64</v>
      </c>
      <c r="AZ91">
        <v>120</v>
      </c>
      <c r="BA91">
        <v>2</v>
      </c>
    </row>
    <row r="92" spans="1:53" x14ac:dyDescent="0.25">
      <c r="A92" t="s">
        <v>496</v>
      </c>
      <c r="B92" t="s">
        <v>56</v>
      </c>
      <c r="C92">
        <v>2</v>
      </c>
      <c r="E92">
        <v>1</v>
      </c>
      <c r="F92" t="s">
        <v>123</v>
      </c>
      <c r="G92" t="s">
        <v>69</v>
      </c>
      <c r="H92" t="s">
        <v>126</v>
      </c>
      <c r="J92" t="s">
        <v>43</v>
      </c>
      <c r="K92">
        <v>2</v>
      </c>
      <c r="M92">
        <v>3</v>
      </c>
      <c r="N92" t="s">
        <v>44</v>
      </c>
      <c r="O92" t="s">
        <v>99</v>
      </c>
      <c r="P92" t="s">
        <v>140</v>
      </c>
      <c r="Q92" t="s">
        <v>142</v>
      </c>
      <c r="R92" t="s">
        <v>63</v>
      </c>
      <c r="S92">
        <v>1</v>
      </c>
      <c r="U92">
        <v>2</v>
      </c>
      <c r="V92" t="s">
        <v>103</v>
      </c>
      <c r="W92" t="s">
        <v>95</v>
      </c>
      <c r="X92" t="s">
        <v>104</v>
      </c>
      <c r="Y92" t="s">
        <v>152</v>
      </c>
      <c r="Z92" t="s">
        <v>53</v>
      </c>
      <c r="AA92">
        <v>2</v>
      </c>
      <c r="AB92">
        <v>1</v>
      </c>
      <c r="AC92">
        <v>1</v>
      </c>
      <c r="AD92" t="s">
        <v>115</v>
      </c>
      <c r="AE92" t="s">
        <v>55</v>
      </c>
      <c r="AH92" t="s">
        <v>48</v>
      </c>
      <c r="AI92">
        <v>3</v>
      </c>
      <c r="AK92">
        <v>3</v>
      </c>
      <c r="AL92" t="s">
        <v>89</v>
      </c>
      <c r="AM92" t="s">
        <v>50</v>
      </c>
      <c r="AN92" t="s">
        <v>51</v>
      </c>
      <c r="AO92" t="s">
        <v>52</v>
      </c>
      <c r="AP92" t="s">
        <v>33</v>
      </c>
      <c r="AQ92">
        <v>1</v>
      </c>
      <c r="AS92">
        <v>1</v>
      </c>
      <c r="AT92" t="s">
        <v>65</v>
      </c>
      <c r="AU92" t="s">
        <v>35</v>
      </c>
      <c r="AX92">
        <v>24</v>
      </c>
      <c r="AY92">
        <v>149</v>
      </c>
      <c r="AZ92">
        <v>120</v>
      </c>
      <c r="BA92">
        <v>2</v>
      </c>
    </row>
    <row r="93" spans="1:53" x14ac:dyDescent="0.25">
      <c r="A93" t="s">
        <v>497</v>
      </c>
      <c r="B93" t="s">
        <v>53</v>
      </c>
      <c r="C93">
        <v>3</v>
      </c>
      <c r="D93">
        <v>1</v>
      </c>
      <c r="E93">
        <v>1</v>
      </c>
      <c r="F93" t="s">
        <v>115</v>
      </c>
      <c r="J93" t="s">
        <v>48</v>
      </c>
      <c r="K93">
        <v>1</v>
      </c>
      <c r="M93">
        <v>1</v>
      </c>
      <c r="N93" t="s">
        <v>89</v>
      </c>
      <c r="R93" t="s">
        <v>33</v>
      </c>
      <c r="S93">
        <v>3</v>
      </c>
      <c r="U93">
        <v>2</v>
      </c>
      <c r="V93" t="s">
        <v>65</v>
      </c>
      <c r="W93" t="s">
        <v>66</v>
      </c>
      <c r="X93" t="s">
        <v>134</v>
      </c>
      <c r="Z93" t="s">
        <v>56</v>
      </c>
      <c r="AA93">
        <v>2</v>
      </c>
      <c r="AC93">
        <v>1</v>
      </c>
      <c r="AD93" t="s">
        <v>123</v>
      </c>
      <c r="AE93" t="s">
        <v>69</v>
      </c>
      <c r="AH93" t="s">
        <v>43</v>
      </c>
      <c r="AI93">
        <v>1</v>
      </c>
      <c r="AK93">
        <v>3</v>
      </c>
      <c r="AL93" t="s">
        <v>44</v>
      </c>
      <c r="AM93" t="s">
        <v>99</v>
      </c>
      <c r="AN93" t="s">
        <v>75</v>
      </c>
      <c r="AP93" t="s">
        <v>38</v>
      </c>
      <c r="AQ93">
        <v>1</v>
      </c>
      <c r="AR93">
        <v>1</v>
      </c>
      <c r="AS93">
        <v>1</v>
      </c>
      <c r="AT93" t="s">
        <v>67</v>
      </c>
      <c r="AX93">
        <v>13</v>
      </c>
      <c r="AY93">
        <v>54</v>
      </c>
      <c r="AZ93">
        <v>120</v>
      </c>
      <c r="BA93">
        <v>2</v>
      </c>
    </row>
    <row r="94" spans="1:53" x14ac:dyDescent="0.25">
      <c r="A94" t="s">
        <v>498</v>
      </c>
      <c r="B94" t="s">
        <v>56</v>
      </c>
      <c r="C94">
        <v>1</v>
      </c>
      <c r="E94">
        <v>1</v>
      </c>
      <c r="F94" t="s">
        <v>123</v>
      </c>
      <c r="J94" t="s">
        <v>45</v>
      </c>
      <c r="K94">
        <v>3</v>
      </c>
      <c r="M94">
        <v>3</v>
      </c>
      <c r="N94" t="s">
        <v>143</v>
      </c>
      <c r="O94" t="s">
        <v>92</v>
      </c>
      <c r="P94" t="s">
        <v>93</v>
      </c>
      <c r="Q94" t="s">
        <v>147</v>
      </c>
      <c r="R94" t="s">
        <v>63</v>
      </c>
      <c r="S94">
        <v>2</v>
      </c>
      <c r="U94">
        <v>1</v>
      </c>
      <c r="V94" t="s">
        <v>103</v>
      </c>
      <c r="W94" t="s">
        <v>95</v>
      </c>
      <c r="X94" t="s">
        <v>104</v>
      </c>
      <c r="Z94" t="s">
        <v>53</v>
      </c>
      <c r="AA94">
        <v>2</v>
      </c>
      <c r="AB94">
        <v>2</v>
      </c>
      <c r="AC94">
        <v>3</v>
      </c>
      <c r="AD94" t="s">
        <v>114</v>
      </c>
      <c r="AE94" t="s">
        <v>83</v>
      </c>
      <c r="AF94" t="s">
        <v>97</v>
      </c>
      <c r="AG94" t="s">
        <v>98</v>
      </c>
      <c r="AH94" t="s">
        <v>48</v>
      </c>
      <c r="AI94">
        <v>1</v>
      </c>
      <c r="AK94">
        <v>1</v>
      </c>
      <c r="AL94" t="s">
        <v>49</v>
      </c>
      <c r="AM94" t="s">
        <v>50</v>
      </c>
      <c r="AP94" t="s">
        <v>33</v>
      </c>
      <c r="AQ94">
        <v>1</v>
      </c>
      <c r="AS94">
        <v>1</v>
      </c>
      <c r="AT94" t="s">
        <v>46</v>
      </c>
      <c r="AU94" t="s">
        <v>35</v>
      </c>
      <c r="AX94">
        <v>19</v>
      </c>
      <c r="AY94">
        <v>75</v>
      </c>
      <c r="AZ94">
        <v>120</v>
      </c>
      <c r="BA94">
        <v>2</v>
      </c>
    </row>
    <row r="95" spans="1:53" x14ac:dyDescent="0.25">
      <c r="A95" t="s">
        <v>499</v>
      </c>
      <c r="B95" t="s">
        <v>56</v>
      </c>
      <c r="C95">
        <v>3</v>
      </c>
      <c r="E95">
        <v>2</v>
      </c>
      <c r="F95" t="s">
        <v>123</v>
      </c>
      <c r="G95" t="s">
        <v>69</v>
      </c>
      <c r="H95" t="s">
        <v>87</v>
      </c>
      <c r="J95" t="s">
        <v>45</v>
      </c>
      <c r="K95">
        <v>3</v>
      </c>
      <c r="M95">
        <v>1</v>
      </c>
      <c r="N95" t="s">
        <v>143</v>
      </c>
      <c r="R95" t="s">
        <v>38</v>
      </c>
      <c r="S95">
        <v>1</v>
      </c>
      <c r="T95">
        <v>1</v>
      </c>
      <c r="U95">
        <v>3</v>
      </c>
      <c r="V95" t="s">
        <v>39</v>
      </c>
      <c r="W95" t="s">
        <v>70</v>
      </c>
      <c r="X95" t="s">
        <v>156</v>
      </c>
      <c r="Z95" t="s">
        <v>53</v>
      </c>
      <c r="AA95">
        <v>3</v>
      </c>
      <c r="AB95">
        <v>3</v>
      </c>
      <c r="AC95">
        <v>1</v>
      </c>
      <c r="AD95" t="s">
        <v>115</v>
      </c>
      <c r="AE95" t="s">
        <v>83</v>
      </c>
      <c r="AF95" t="s">
        <v>117</v>
      </c>
      <c r="AH95" t="s">
        <v>48</v>
      </c>
      <c r="AI95">
        <v>3</v>
      </c>
      <c r="AK95">
        <v>1</v>
      </c>
      <c r="AL95" t="s">
        <v>89</v>
      </c>
      <c r="AP95" t="s">
        <v>33</v>
      </c>
      <c r="AQ95">
        <v>1</v>
      </c>
      <c r="AS95">
        <v>1</v>
      </c>
      <c r="AT95" t="s">
        <v>65</v>
      </c>
      <c r="AU95" t="s">
        <v>66</v>
      </c>
      <c r="AV95" t="s">
        <v>135</v>
      </c>
      <c r="AW95" t="s">
        <v>136</v>
      </c>
      <c r="AX95">
        <v>22</v>
      </c>
      <c r="AY95">
        <v>71</v>
      </c>
      <c r="AZ95">
        <v>120</v>
      </c>
      <c r="BA95">
        <v>2</v>
      </c>
    </row>
    <row r="96" spans="1:53" x14ac:dyDescent="0.25">
      <c r="A96" t="s">
        <v>500</v>
      </c>
      <c r="B96" t="s">
        <v>53</v>
      </c>
      <c r="C96">
        <v>2</v>
      </c>
      <c r="D96">
        <v>2</v>
      </c>
      <c r="E96">
        <v>1</v>
      </c>
      <c r="F96" t="s">
        <v>114</v>
      </c>
      <c r="G96" t="s">
        <v>55</v>
      </c>
      <c r="H96" t="s">
        <v>117</v>
      </c>
      <c r="I96" t="s">
        <v>98</v>
      </c>
      <c r="J96" t="s">
        <v>48</v>
      </c>
      <c r="K96">
        <v>2</v>
      </c>
      <c r="M96">
        <v>1</v>
      </c>
      <c r="N96" t="s">
        <v>89</v>
      </c>
      <c r="O96" t="s">
        <v>71</v>
      </c>
      <c r="P96" t="s">
        <v>51</v>
      </c>
      <c r="Q96" t="s">
        <v>132</v>
      </c>
      <c r="R96" t="s">
        <v>33</v>
      </c>
      <c r="S96">
        <v>3</v>
      </c>
      <c r="U96">
        <v>2</v>
      </c>
      <c r="V96" t="s">
        <v>65</v>
      </c>
      <c r="W96" t="s">
        <v>35</v>
      </c>
      <c r="X96" t="s">
        <v>36</v>
      </c>
      <c r="Z96" t="s">
        <v>56</v>
      </c>
      <c r="AA96">
        <v>1</v>
      </c>
      <c r="AC96">
        <v>2</v>
      </c>
      <c r="AD96" t="s">
        <v>123</v>
      </c>
      <c r="AE96" t="s">
        <v>69</v>
      </c>
      <c r="AF96" t="s">
        <v>126</v>
      </c>
      <c r="AH96" t="s">
        <v>63</v>
      </c>
      <c r="AI96">
        <v>2</v>
      </c>
      <c r="AK96">
        <v>3</v>
      </c>
      <c r="AL96" t="s">
        <v>103</v>
      </c>
      <c r="AM96" t="s">
        <v>149</v>
      </c>
      <c r="AN96" t="s">
        <v>104</v>
      </c>
      <c r="AP96" t="s">
        <v>38</v>
      </c>
      <c r="AQ96">
        <v>2</v>
      </c>
      <c r="AR96">
        <v>1</v>
      </c>
      <c r="AS96">
        <v>1</v>
      </c>
      <c r="AT96" t="s">
        <v>39</v>
      </c>
      <c r="AU96" t="s">
        <v>40</v>
      </c>
      <c r="AX96">
        <v>24</v>
      </c>
      <c r="AY96">
        <v>112</v>
      </c>
      <c r="AZ96">
        <v>120</v>
      </c>
      <c r="BA96">
        <v>2</v>
      </c>
    </row>
    <row r="97" spans="1:53" x14ac:dyDescent="0.25">
      <c r="A97" t="s">
        <v>501</v>
      </c>
      <c r="B97" t="s">
        <v>53</v>
      </c>
      <c r="C97">
        <v>2</v>
      </c>
      <c r="D97">
        <v>1</v>
      </c>
      <c r="E97">
        <v>1</v>
      </c>
      <c r="F97" t="s">
        <v>115</v>
      </c>
      <c r="G97" t="s">
        <v>55</v>
      </c>
      <c r="H97" t="s">
        <v>117</v>
      </c>
      <c r="I97" t="s">
        <v>98</v>
      </c>
      <c r="J97" t="s">
        <v>48</v>
      </c>
      <c r="K97">
        <v>2</v>
      </c>
      <c r="M97">
        <v>2</v>
      </c>
      <c r="N97" t="s">
        <v>89</v>
      </c>
      <c r="R97" t="s">
        <v>33</v>
      </c>
      <c r="S97">
        <v>3</v>
      </c>
      <c r="U97">
        <v>3</v>
      </c>
      <c r="V97" t="s">
        <v>65</v>
      </c>
      <c r="W97" t="s">
        <v>66</v>
      </c>
      <c r="X97" t="s">
        <v>134</v>
      </c>
      <c r="Y97" t="s">
        <v>136</v>
      </c>
      <c r="Z97" t="s">
        <v>43</v>
      </c>
      <c r="AA97">
        <v>2</v>
      </c>
      <c r="AC97">
        <v>3</v>
      </c>
      <c r="AD97" t="s">
        <v>73</v>
      </c>
      <c r="AE97" t="s">
        <v>139</v>
      </c>
      <c r="AF97" t="s">
        <v>140</v>
      </c>
      <c r="AG97" t="s">
        <v>141</v>
      </c>
      <c r="AH97" t="s">
        <v>45</v>
      </c>
      <c r="AI97">
        <v>3</v>
      </c>
      <c r="AK97">
        <v>1</v>
      </c>
      <c r="AL97" t="s">
        <v>86</v>
      </c>
      <c r="AP97" t="s">
        <v>63</v>
      </c>
      <c r="AQ97">
        <v>1</v>
      </c>
      <c r="AS97">
        <v>1</v>
      </c>
      <c r="AT97" t="s">
        <v>103</v>
      </c>
      <c r="AX97">
        <v>21</v>
      </c>
      <c r="AY97">
        <v>73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2</v>
      </c>
      <c r="D98">
        <v>2</v>
      </c>
      <c r="E98">
        <v>1</v>
      </c>
      <c r="F98" t="s">
        <v>115</v>
      </c>
      <c r="G98" t="s">
        <v>55</v>
      </c>
      <c r="J98" t="s">
        <v>48</v>
      </c>
      <c r="K98">
        <v>1</v>
      </c>
      <c r="M98">
        <v>1</v>
      </c>
      <c r="N98" t="s">
        <v>89</v>
      </c>
      <c r="O98" t="s">
        <v>71</v>
      </c>
      <c r="R98" t="s">
        <v>33</v>
      </c>
      <c r="S98">
        <v>2</v>
      </c>
      <c r="U98">
        <v>3</v>
      </c>
      <c r="V98" t="s">
        <v>65</v>
      </c>
      <c r="W98" t="s">
        <v>66</v>
      </c>
      <c r="X98" t="s">
        <v>36</v>
      </c>
      <c r="Z98" t="s">
        <v>43</v>
      </c>
      <c r="AA98">
        <v>3</v>
      </c>
      <c r="AC98">
        <v>1</v>
      </c>
      <c r="AD98" t="s">
        <v>44</v>
      </c>
      <c r="AE98" t="s">
        <v>139</v>
      </c>
      <c r="AF98" t="s">
        <v>75</v>
      </c>
      <c r="AG98" t="s">
        <v>101</v>
      </c>
      <c r="AH98" t="s">
        <v>45</v>
      </c>
      <c r="AI98">
        <v>1</v>
      </c>
      <c r="AK98">
        <v>2</v>
      </c>
      <c r="AL98" t="s">
        <v>143</v>
      </c>
      <c r="AP98" t="s">
        <v>38</v>
      </c>
      <c r="AQ98">
        <v>1</v>
      </c>
      <c r="AR98">
        <v>1</v>
      </c>
      <c r="AS98">
        <v>1</v>
      </c>
      <c r="AT98" t="s">
        <v>39</v>
      </c>
      <c r="AX98">
        <v>15</v>
      </c>
      <c r="AY98">
        <v>63</v>
      </c>
      <c r="AZ98">
        <v>120</v>
      </c>
      <c r="BA98">
        <v>2</v>
      </c>
    </row>
    <row r="99" spans="1:53" x14ac:dyDescent="0.25">
      <c r="A99" t="s">
        <v>503</v>
      </c>
      <c r="B99" t="s">
        <v>53</v>
      </c>
      <c r="C99">
        <v>3</v>
      </c>
      <c r="D99">
        <v>3</v>
      </c>
      <c r="E99">
        <v>3</v>
      </c>
      <c r="F99" t="s">
        <v>115</v>
      </c>
      <c r="G99" t="s">
        <v>55</v>
      </c>
      <c r="H99" t="s">
        <v>117</v>
      </c>
      <c r="I99" t="s">
        <v>98</v>
      </c>
      <c r="J99" t="s">
        <v>48</v>
      </c>
      <c r="K99">
        <v>3</v>
      </c>
      <c r="M99">
        <v>3</v>
      </c>
      <c r="N99" t="s">
        <v>49</v>
      </c>
      <c r="O99" t="s">
        <v>84</v>
      </c>
      <c r="P99" t="s">
        <v>51</v>
      </c>
      <c r="Q99" t="s">
        <v>131</v>
      </c>
      <c r="R99" t="s">
        <v>33</v>
      </c>
      <c r="S99">
        <v>3</v>
      </c>
      <c r="U99">
        <v>2</v>
      </c>
      <c r="V99" t="s">
        <v>65</v>
      </c>
      <c r="W99" t="s">
        <v>35</v>
      </c>
      <c r="Z99" t="s">
        <v>43</v>
      </c>
      <c r="AA99">
        <v>1</v>
      </c>
      <c r="AC99">
        <v>1</v>
      </c>
      <c r="AD99" t="s">
        <v>73</v>
      </c>
      <c r="AE99" t="s">
        <v>74</v>
      </c>
      <c r="AF99" t="s">
        <v>140</v>
      </c>
      <c r="AH99" t="s">
        <v>63</v>
      </c>
      <c r="AI99">
        <v>3</v>
      </c>
      <c r="AK99">
        <v>3</v>
      </c>
      <c r="AL99" t="s">
        <v>103</v>
      </c>
      <c r="AM99" t="s">
        <v>149</v>
      </c>
      <c r="AN99" t="s">
        <v>104</v>
      </c>
      <c r="AO99" t="s">
        <v>152</v>
      </c>
      <c r="AP99" t="s">
        <v>38</v>
      </c>
      <c r="AQ99">
        <v>3</v>
      </c>
      <c r="AR99">
        <v>1</v>
      </c>
      <c r="AS99">
        <v>2</v>
      </c>
      <c r="AT99" t="s">
        <v>155</v>
      </c>
      <c r="AX99">
        <v>34</v>
      </c>
      <c r="AY99">
        <v>165</v>
      </c>
      <c r="AZ99">
        <v>120</v>
      </c>
      <c r="BA99">
        <v>2</v>
      </c>
    </row>
    <row r="100" spans="1:53" x14ac:dyDescent="0.25">
      <c r="A100" t="s">
        <v>504</v>
      </c>
      <c r="B100" t="s">
        <v>53</v>
      </c>
      <c r="C100">
        <v>2</v>
      </c>
      <c r="D100">
        <v>3</v>
      </c>
      <c r="E100">
        <v>1</v>
      </c>
      <c r="F100" t="s">
        <v>115</v>
      </c>
      <c r="G100" t="s">
        <v>83</v>
      </c>
      <c r="H100" t="s">
        <v>117</v>
      </c>
      <c r="J100" t="s">
        <v>48</v>
      </c>
      <c r="K100">
        <v>3</v>
      </c>
      <c r="M100">
        <v>1</v>
      </c>
      <c r="N100" t="s">
        <v>89</v>
      </c>
      <c r="R100" t="s">
        <v>33</v>
      </c>
      <c r="S100">
        <v>2</v>
      </c>
      <c r="U100">
        <v>2</v>
      </c>
      <c r="V100" t="s">
        <v>65</v>
      </c>
      <c r="W100" t="s">
        <v>66</v>
      </c>
      <c r="Z100" t="s">
        <v>45</v>
      </c>
      <c r="AA100">
        <v>3</v>
      </c>
      <c r="AC100">
        <v>1</v>
      </c>
      <c r="AD100" t="s">
        <v>143</v>
      </c>
      <c r="AE100" t="s">
        <v>144</v>
      </c>
      <c r="AF100" t="s">
        <v>145</v>
      </c>
      <c r="AH100" t="s">
        <v>63</v>
      </c>
      <c r="AI100">
        <v>2</v>
      </c>
      <c r="AK100">
        <v>3</v>
      </c>
      <c r="AL100" t="s">
        <v>103</v>
      </c>
      <c r="AP100" t="s">
        <v>38</v>
      </c>
      <c r="AQ100">
        <v>1</v>
      </c>
      <c r="AR100">
        <v>1</v>
      </c>
      <c r="AS100">
        <v>1</v>
      </c>
      <c r="AT100" t="s">
        <v>39</v>
      </c>
      <c r="AX100">
        <v>17</v>
      </c>
      <c r="AY100">
        <v>80</v>
      </c>
      <c r="AZ100">
        <v>120</v>
      </c>
      <c r="BA100">
        <v>2</v>
      </c>
    </row>
    <row r="101" spans="1:53" x14ac:dyDescent="0.25">
      <c r="A101" t="s">
        <v>505</v>
      </c>
      <c r="B101" t="s">
        <v>56</v>
      </c>
      <c r="C101">
        <v>1</v>
      </c>
      <c r="E101">
        <v>1</v>
      </c>
      <c r="F101" t="s">
        <v>123</v>
      </c>
      <c r="G101" t="s">
        <v>69</v>
      </c>
      <c r="H101" t="s">
        <v>87</v>
      </c>
      <c r="J101" t="s">
        <v>33</v>
      </c>
      <c r="K101">
        <v>3</v>
      </c>
      <c r="M101">
        <v>3</v>
      </c>
      <c r="N101" t="s">
        <v>65</v>
      </c>
      <c r="O101" t="s">
        <v>35</v>
      </c>
      <c r="P101" t="s">
        <v>134</v>
      </c>
      <c r="Q101" t="s">
        <v>136</v>
      </c>
      <c r="R101" t="s">
        <v>45</v>
      </c>
      <c r="S101">
        <v>3</v>
      </c>
      <c r="U101">
        <v>2</v>
      </c>
      <c r="V101" t="s">
        <v>143</v>
      </c>
      <c r="Z101" t="s">
        <v>53</v>
      </c>
      <c r="AA101">
        <v>2</v>
      </c>
      <c r="AB101">
        <v>1</v>
      </c>
      <c r="AC101">
        <v>3</v>
      </c>
      <c r="AD101" t="s">
        <v>115</v>
      </c>
      <c r="AE101" t="s">
        <v>83</v>
      </c>
      <c r="AH101" t="s">
        <v>48</v>
      </c>
      <c r="AI101">
        <v>2</v>
      </c>
      <c r="AK101">
        <v>1</v>
      </c>
      <c r="AL101" t="s">
        <v>89</v>
      </c>
      <c r="AM101" t="s">
        <v>84</v>
      </c>
      <c r="AN101" t="s">
        <v>90</v>
      </c>
      <c r="AO101" t="s">
        <v>131</v>
      </c>
      <c r="AP101" t="s">
        <v>43</v>
      </c>
      <c r="AQ101">
        <v>1</v>
      </c>
      <c r="AS101">
        <v>3</v>
      </c>
      <c r="AT101" t="s">
        <v>73</v>
      </c>
      <c r="AU101" t="s">
        <v>74</v>
      </c>
      <c r="AX101">
        <v>23</v>
      </c>
      <c r="AY101">
        <v>78</v>
      </c>
      <c r="AZ101">
        <v>120</v>
      </c>
      <c r="BA101">
        <v>2</v>
      </c>
    </row>
    <row r="102" spans="1:53" x14ac:dyDescent="0.25">
      <c r="A102" t="s">
        <v>506</v>
      </c>
      <c r="B102" t="s">
        <v>53</v>
      </c>
      <c r="C102">
        <v>1</v>
      </c>
      <c r="D102">
        <v>3</v>
      </c>
      <c r="E102">
        <v>1</v>
      </c>
      <c r="F102" t="s">
        <v>115</v>
      </c>
      <c r="G102" t="s">
        <v>83</v>
      </c>
      <c r="H102" t="s">
        <v>117</v>
      </c>
      <c r="J102" t="s">
        <v>48</v>
      </c>
      <c r="K102">
        <v>1</v>
      </c>
      <c r="M102">
        <v>1</v>
      </c>
      <c r="N102" t="s">
        <v>89</v>
      </c>
      <c r="O102" t="s">
        <v>84</v>
      </c>
      <c r="P102" t="s">
        <v>51</v>
      </c>
      <c r="R102" t="s">
        <v>43</v>
      </c>
      <c r="S102">
        <v>2</v>
      </c>
      <c r="U102">
        <v>1</v>
      </c>
      <c r="V102" t="s">
        <v>44</v>
      </c>
      <c r="W102" t="s">
        <v>99</v>
      </c>
      <c r="X102" t="s">
        <v>140</v>
      </c>
      <c r="Y102" t="s">
        <v>141</v>
      </c>
      <c r="Z102" t="s">
        <v>56</v>
      </c>
      <c r="AA102">
        <v>3</v>
      </c>
      <c r="AC102">
        <v>1</v>
      </c>
      <c r="AD102" t="s">
        <v>123</v>
      </c>
      <c r="AE102" t="s">
        <v>69</v>
      </c>
      <c r="AF102" t="s">
        <v>126</v>
      </c>
      <c r="AH102" t="s">
        <v>33</v>
      </c>
      <c r="AI102">
        <v>1</v>
      </c>
      <c r="AK102">
        <v>1</v>
      </c>
      <c r="AL102" t="s">
        <v>65</v>
      </c>
      <c r="AM102" t="s">
        <v>66</v>
      </c>
      <c r="AN102" t="s">
        <v>135</v>
      </c>
      <c r="AO102" t="s">
        <v>136</v>
      </c>
      <c r="AP102" t="s">
        <v>63</v>
      </c>
      <c r="AQ102">
        <v>3</v>
      </c>
      <c r="AS102">
        <v>1</v>
      </c>
      <c r="AT102" t="s">
        <v>103</v>
      </c>
      <c r="AU102" t="s">
        <v>95</v>
      </c>
      <c r="AX102">
        <v>20</v>
      </c>
      <c r="AY102">
        <v>93</v>
      </c>
      <c r="AZ102">
        <v>120</v>
      </c>
      <c r="BA102">
        <v>2</v>
      </c>
    </row>
    <row r="103" spans="1:53" x14ac:dyDescent="0.25">
      <c r="A103" t="s">
        <v>507</v>
      </c>
      <c r="B103" t="s">
        <v>56</v>
      </c>
      <c r="C103">
        <v>1</v>
      </c>
      <c r="E103">
        <v>1</v>
      </c>
      <c r="F103" t="s">
        <v>123</v>
      </c>
      <c r="G103" t="s">
        <v>124</v>
      </c>
      <c r="H103" t="s">
        <v>87</v>
      </c>
      <c r="J103" t="s">
        <v>33</v>
      </c>
      <c r="K103">
        <v>3</v>
      </c>
      <c r="M103">
        <v>1</v>
      </c>
      <c r="N103" t="s">
        <v>65</v>
      </c>
      <c r="O103" t="s">
        <v>35</v>
      </c>
      <c r="R103" t="s">
        <v>38</v>
      </c>
      <c r="S103">
        <v>2</v>
      </c>
      <c r="T103">
        <v>1</v>
      </c>
      <c r="U103">
        <v>1</v>
      </c>
      <c r="V103" t="s">
        <v>39</v>
      </c>
      <c r="W103" t="s">
        <v>40</v>
      </c>
      <c r="X103" t="s">
        <v>156</v>
      </c>
      <c r="Z103" t="s">
        <v>53</v>
      </c>
      <c r="AA103">
        <v>2</v>
      </c>
      <c r="AB103">
        <v>1</v>
      </c>
      <c r="AC103">
        <v>3</v>
      </c>
      <c r="AD103" t="s">
        <v>114</v>
      </c>
      <c r="AE103" t="s">
        <v>83</v>
      </c>
      <c r="AH103" t="s">
        <v>48</v>
      </c>
      <c r="AI103">
        <v>3</v>
      </c>
      <c r="AK103">
        <v>1</v>
      </c>
      <c r="AL103" t="s">
        <v>89</v>
      </c>
      <c r="AP103" t="s">
        <v>43</v>
      </c>
      <c r="AQ103">
        <v>1</v>
      </c>
      <c r="AS103">
        <v>1</v>
      </c>
      <c r="AT103" t="s">
        <v>44</v>
      </c>
      <c r="AU103" t="s">
        <v>99</v>
      </c>
      <c r="AX103">
        <v>15</v>
      </c>
      <c r="AY103">
        <v>50</v>
      </c>
      <c r="AZ103">
        <v>120</v>
      </c>
      <c r="BA103">
        <v>2</v>
      </c>
    </row>
    <row r="104" spans="1:53" x14ac:dyDescent="0.25">
      <c r="A104" t="s">
        <v>508</v>
      </c>
      <c r="B104" t="s">
        <v>56</v>
      </c>
      <c r="C104">
        <v>1</v>
      </c>
      <c r="E104">
        <v>2</v>
      </c>
      <c r="F104" t="s">
        <v>123</v>
      </c>
      <c r="G104" t="s">
        <v>69</v>
      </c>
      <c r="H104" t="s">
        <v>87</v>
      </c>
      <c r="J104" t="s">
        <v>45</v>
      </c>
      <c r="K104">
        <v>2</v>
      </c>
      <c r="M104">
        <v>1</v>
      </c>
      <c r="N104" t="s">
        <v>143</v>
      </c>
      <c r="R104" t="s">
        <v>63</v>
      </c>
      <c r="S104">
        <v>3</v>
      </c>
      <c r="U104">
        <v>3</v>
      </c>
      <c r="V104" t="s">
        <v>103</v>
      </c>
      <c r="W104" t="s">
        <v>95</v>
      </c>
      <c r="Z104" t="s">
        <v>53</v>
      </c>
      <c r="AA104">
        <v>2</v>
      </c>
      <c r="AB104">
        <v>1</v>
      </c>
      <c r="AC104">
        <v>1</v>
      </c>
      <c r="AD104" t="s">
        <v>115</v>
      </c>
      <c r="AH104" t="s">
        <v>48</v>
      </c>
      <c r="AI104">
        <v>1</v>
      </c>
      <c r="AK104">
        <v>2</v>
      </c>
      <c r="AL104" t="s">
        <v>89</v>
      </c>
      <c r="AM104" t="s">
        <v>84</v>
      </c>
      <c r="AP104" t="s">
        <v>43</v>
      </c>
      <c r="AQ104">
        <v>3</v>
      </c>
      <c r="AS104">
        <v>3</v>
      </c>
      <c r="AT104" t="s">
        <v>73</v>
      </c>
      <c r="AU104" t="s">
        <v>74</v>
      </c>
      <c r="AV104" t="s">
        <v>140</v>
      </c>
      <c r="AW104" t="s">
        <v>142</v>
      </c>
      <c r="AX104">
        <v>19</v>
      </c>
      <c r="AY104">
        <v>64</v>
      </c>
      <c r="AZ104">
        <v>120</v>
      </c>
      <c r="BA104">
        <v>2</v>
      </c>
    </row>
    <row r="105" spans="1:53" x14ac:dyDescent="0.25">
      <c r="A105" t="s">
        <v>509</v>
      </c>
      <c r="B105" t="s">
        <v>53</v>
      </c>
      <c r="C105">
        <v>3</v>
      </c>
      <c r="D105">
        <v>1</v>
      </c>
      <c r="E105">
        <v>3</v>
      </c>
      <c r="F105" t="s">
        <v>54</v>
      </c>
      <c r="G105" t="s">
        <v>83</v>
      </c>
      <c r="H105" t="s">
        <v>117</v>
      </c>
      <c r="I105" t="s">
        <v>98</v>
      </c>
      <c r="J105" t="s">
        <v>48</v>
      </c>
      <c r="K105">
        <v>1</v>
      </c>
      <c r="M105">
        <v>1</v>
      </c>
      <c r="N105" t="s">
        <v>89</v>
      </c>
      <c r="O105" t="s">
        <v>50</v>
      </c>
      <c r="R105" t="s">
        <v>43</v>
      </c>
      <c r="S105">
        <v>2</v>
      </c>
      <c r="U105">
        <v>2</v>
      </c>
      <c r="V105" t="s">
        <v>44</v>
      </c>
      <c r="Z105" t="s">
        <v>56</v>
      </c>
      <c r="AA105">
        <v>3</v>
      </c>
      <c r="AC105">
        <v>3</v>
      </c>
      <c r="AD105" t="s">
        <v>123</v>
      </c>
      <c r="AE105" t="s">
        <v>69</v>
      </c>
      <c r="AF105" t="s">
        <v>126</v>
      </c>
      <c r="AH105" t="s">
        <v>45</v>
      </c>
      <c r="AI105">
        <v>1</v>
      </c>
      <c r="AK105">
        <v>1</v>
      </c>
      <c r="AL105" t="s">
        <v>86</v>
      </c>
      <c r="AM105" t="s">
        <v>144</v>
      </c>
      <c r="AN105" t="s">
        <v>145</v>
      </c>
      <c r="AO105" t="s">
        <v>147</v>
      </c>
      <c r="AP105" t="s">
        <v>38</v>
      </c>
      <c r="AQ105">
        <v>1</v>
      </c>
      <c r="AR105">
        <v>1</v>
      </c>
      <c r="AS105">
        <v>1</v>
      </c>
      <c r="AT105" t="s">
        <v>39</v>
      </c>
      <c r="AU105" t="s">
        <v>40</v>
      </c>
      <c r="AV105" t="s">
        <v>156</v>
      </c>
      <c r="AX105">
        <v>21</v>
      </c>
      <c r="AY105">
        <v>83</v>
      </c>
      <c r="AZ105">
        <v>120</v>
      </c>
      <c r="BA105">
        <v>2</v>
      </c>
    </row>
    <row r="106" spans="1:53" x14ac:dyDescent="0.25">
      <c r="A106" t="s">
        <v>510</v>
      </c>
      <c r="B106" t="s">
        <v>56</v>
      </c>
      <c r="C106">
        <v>1</v>
      </c>
      <c r="E106">
        <v>1</v>
      </c>
      <c r="F106" t="s">
        <v>123</v>
      </c>
      <c r="G106" t="s">
        <v>69</v>
      </c>
      <c r="H106" t="s">
        <v>126</v>
      </c>
      <c r="J106" t="s">
        <v>63</v>
      </c>
      <c r="K106">
        <v>3</v>
      </c>
      <c r="M106">
        <v>1</v>
      </c>
      <c r="N106" t="s">
        <v>103</v>
      </c>
      <c r="R106" t="s">
        <v>38</v>
      </c>
      <c r="S106">
        <v>2</v>
      </c>
      <c r="T106">
        <v>1</v>
      </c>
      <c r="U106">
        <v>1</v>
      </c>
      <c r="V106" t="s">
        <v>39</v>
      </c>
      <c r="W106" t="s">
        <v>96</v>
      </c>
      <c r="Z106" t="s">
        <v>53</v>
      </c>
      <c r="AA106">
        <v>1</v>
      </c>
      <c r="AB106">
        <v>2</v>
      </c>
      <c r="AC106">
        <v>1</v>
      </c>
      <c r="AD106" t="s">
        <v>54</v>
      </c>
      <c r="AH106" t="s">
        <v>48</v>
      </c>
      <c r="AI106">
        <v>3</v>
      </c>
      <c r="AK106">
        <v>1</v>
      </c>
      <c r="AL106" t="s">
        <v>89</v>
      </c>
      <c r="AM106" t="s">
        <v>50</v>
      </c>
      <c r="AP106" t="s">
        <v>43</v>
      </c>
      <c r="AQ106">
        <v>2</v>
      </c>
      <c r="AS106">
        <v>1</v>
      </c>
      <c r="AT106" t="s">
        <v>44</v>
      </c>
      <c r="AU106" t="s">
        <v>139</v>
      </c>
      <c r="AX106">
        <v>12</v>
      </c>
      <c r="AY106">
        <v>63</v>
      </c>
      <c r="AZ106">
        <v>120</v>
      </c>
      <c r="BA106">
        <v>2</v>
      </c>
    </row>
    <row r="107" spans="1:53" x14ac:dyDescent="0.25">
      <c r="A107" t="s">
        <v>511</v>
      </c>
      <c r="B107" t="s">
        <v>33</v>
      </c>
      <c r="C107">
        <v>3</v>
      </c>
      <c r="E107">
        <v>3</v>
      </c>
      <c r="F107" t="s">
        <v>65</v>
      </c>
      <c r="G107" t="s">
        <v>35</v>
      </c>
      <c r="H107" t="s">
        <v>134</v>
      </c>
      <c r="I107" t="s">
        <v>136</v>
      </c>
      <c r="J107" t="s">
        <v>45</v>
      </c>
      <c r="K107">
        <v>3</v>
      </c>
      <c r="M107">
        <v>2</v>
      </c>
      <c r="N107" t="s">
        <v>143</v>
      </c>
      <c r="R107" t="s">
        <v>63</v>
      </c>
      <c r="S107">
        <v>1</v>
      </c>
      <c r="U107">
        <v>1</v>
      </c>
      <c r="V107" t="s">
        <v>103</v>
      </c>
      <c r="Z107" t="s">
        <v>53</v>
      </c>
      <c r="AA107">
        <v>2</v>
      </c>
      <c r="AB107">
        <v>3</v>
      </c>
      <c r="AC107">
        <v>2</v>
      </c>
      <c r="AD107" t="s">
        <v>115</v>
      </c>
      <c r="AE107" t="s">
        <v>83</v>
      </c>
      <c r="AH107" t="s">
        <v>48</v>
      </c>
      <c r="AI107">
        <v>1</v>
      </c>
      <c r="AK107">
        <v>1</v>
      </c>
      <c r="AL107" t="s">
        <v>89</v>
      </c>
      <c r="AP107" t="s">
        <v>43</v>
      </c>
      <c r="AQ107">
        <v>1</v>
      </c>
      <c r="AS107">
        <v>1</v>
      </c>
      <c r="AT107" t="s">
        <v>73</v>
      </c>
      <c r="AU107" t="s">
        <v>139</v>
      </c>
      <c r="AX107">
        <v>16</v>
      </c>
      <c r="AY107">
        <v>69</v>
      </c>
      <c r="AZ107">
        <v>120</v>
      </c>
      <c r="BA107">
        <v>2</v>
      </c>
    </row>
    <row r="108" spans="1:53" x14ac:dyDescent="0.25">
      <c r="A108" t="s">
        <v>512</v>
      </c>
      <c r="B108" t="s">
        <v>53</v>
      </c>
      <c r="C108">
        <v>2</v>
      </c>
      <c r="D108">
        <v>2</v>
      </c>
      <c r="E108">
        <v>1</v>
      </c>
      <c r="F108" t="s">
        <v>115</v>
      </c>
      <c r="G108" t="s">
        <v>83</v>
      </c>
      <c r="H108" t="s">
        <v>97</v>
      </c>
      <c r="J108" t="s">
        <v>48</v>
      </c>
      <c r="K108">
        <v>2</v>
      </c>
      <c r="M108">
        <v>1</v>
      </c>
      <c r="N108" t="s">
        <v>89</v>
      </c>
      <c r="O108" t="s">
        <v>71</v>
      </c>
      <c r="P108" t="s">
        <v>51</v>
      </c>
      <c r="R108" t="s">
        <v>43</v>
      </c>
      <c r="S108">
        <v>2</v>
      </c>
      <c r="U108">
        <v>1</v>
      </c>
      <c r="V108" t="s">
        <v>44</v>
      </c>
      <c r="W108" t="s">
        <v>99</v>
      </c>
      <c r="X108" t="s">
        <v>75</v>
      </c>
      <c r="Z108" t="s">
        <v>33</v>
      </c>
      <c r="AA108">
        <v>2</v>
      </c>
      <c r="AC108">
        <v>1</v>
      </c>
      <c r="AD108" t="s">
        <v>65</v>
      </c>
      <c r="AH108" t="s">
        <v>45</v>
      </c>
      <c r="AI108">
        <v>3</v>
      </c>
      <c r="AK108">
        <v>2</v>
      </c>
      <c r="AL108" t="s">
        <v>143</v>
      </c>
      <c r="AM108" t="s">
        <v>76</v>
      </c>
      <c r="AP108" t="s">
        <v>38</v>
      </c>
      <c r="AQ108">
        <v>1</v>
      </c>
      <c r="AR108">
        <v>1</v>
      </c>
      <c r="AS108">
        <v>1</v>
      </c>
      <c r="AT108" t="s">
        <v>39</v>
      </c>
      <c r="AU108" t="s">
        <v>40</v>
      </c>
      <c r="AX108">
        <v>16</v>
      </c>
      <c r="AY108">
        <v>66</v>
      </c>
      <c r="AZ108">
        <v>120</v>
      </c>
      <c r="BA108">
        <v>2</v>
      </c>
    </row>
    <row r="109" spans="1:53" x14ac:dyDescent="0.25">
      <c r="A109" t="s">
        <v>513</v>
      </c>
      <c r="B109" t="s">
        <v>33</v>
      </c>
      <c r="C109">
        <v>2</v>
      </c>
      <c r="E109">
        <v>2</v>
      </c>
      <c r="F109" t="s">
        <v>65</v>
      </c>
      <c r="G109" t="s">
        <v>35</v>
      </c>
      <c r="J109" t="s">
        <v>63</v>
      </c>
      <c r="K109">
        <v>1</v>
      </c>
      <c r="M109">
        <v>1</v>
      </c>
      <c r="N109" t="s">
        <v>103</v>
      </c>
      <c r="O109" t="s">
        <v>95</v>
      </c>
      <c r="R109" t="s">
        <v>38</v>
      </c>
      <c r="S109">
        <v>2</v>
      </c>
      <c r="T109">
        <v>1</v>
      </c>
      <c r="U109">
        <v>2</v>
      </c>
      <c r="V109" t="s">
        <v>39</v>
      </c>
      <c r="W109" t="s">
        <v>70</v>
      </c>
      <c r="X109" t="s">
        <v>41</v>
      </c>
      <c r="Z109" t="s">
        <v>53</v>
      </c>
      <c r="AA109">
        <v>2</v>
      </c>
      <c r="AB109">
        <v>1</v>
      </c>
      <c r="AC109">
        <v>1</v>
      </c>
      <c r="AD109" t="s">
        <v>115</v>
      </c>
      <c r="AE109" t="s">
        <v>83</v>
      </c>
      <c r="AH109" t="s">
        <v>48</v>
      </c>
      <c r="AI109">
        <v>2</v>
      </c>
      <c r="AK109">
        <v>1</v>
      </c>
      <c r="AL109" t="s">
        <v>89</v>
      </c>
      <c r="AP109" t="s">
        <v>43</v>
      </c>
      <c r="AQ109">
        <v>1</v>
      </c>
      <c r="AS109">
        <v>1</v>
      </c>
      <c r="AT109" t="s">
        <v>44</v>
      </c>
      <c r="AU109" t="s">
        <v>99</v>
      </c>
      <c r="AV109" t="s">
        <v>75</v>
      </c>
      <c r="AX109">
        <v>13</v>
      </c>
      <c r="AY109">
        <v>53</v>
      </c>
      <c r="AZ109">
        <v>120</v>
      </c>
      <c r="BA109">
        <v>2</v>
      </c>
    </row>
    <row r="110" spans="1:53" x14ac:dyDescent="0.25">
      <c r="A110" t="s">
        <v>514</v>
      </c>
      <c r="B110" t="s">
        <v>45</v>
      </c>
      <c r="C110">
        <v>3</v>
      </c>
      <c r="E110">
        <v>2</v>
      </c>
      <c r="F110" t="s">
        <v>86</v>
      </c>
      <c r="J110" t="s">
        <v>63</v>
      </c>
      <c r="K110">
        <v>1</v>
      </c>
      <c r="M110">
        <v>2</v>
      </c>
      <c r="N110" t="s">
        <v>103</v>
      </c>
      <c r="R110" t="s">
        <v>38</v>
      </c>
      <c r="S110">
        <v>2</v>
      </c>
      <c r="T110">
        <v>1</v>
      </c>
      <c r="U110">
        <v>1</v>
      </c>
      <c r="V110" t="s">
        <v>39</v>
      </c>
      <c r="Z110" t="s">
        <v>53</v>
      </c>
      <c r="AA110">
        <v>2</v>
      </c>
      <c r="AB110">
        <v>1</v>
      </c>
      <c r="AC110">
        <v>1</v>
      </c>
      <c r="AD110" t="s">
        <v>54</v>
      </c>
      <c r="AH110" t="s">
        <v>48</v>
      </c>
      <c r="AI110">
        <v>1</v>
      </c>
      <c r="AK110">
        <v>1</v>
      </c>
      <c r="AL110" t="s">
        <v>89</v>
      </c>
      <c r="AM110" t="s">
        <v>71</v>
      </c>
      <c r="AP110" t="s">
        <v>43</v>
      </c>
      <c r="AQ110">
        <v>2</v>
      </c>
      <c r="AS110">
        <v>1</v>
      </c>
      <c r="AT110" t="s">
        <v>44</v>
      </c>
      <c r="AU110" t="s">
        <v>139</v>
      </c>
      <c r="AV110" t="s">
        <v>140</v>
      </c>
      <c r="AX110">
        <v>10</v>
      </c>
      <c r="AY110">
        <v>52</v>
      </c>
      <c r="AZ110">
        <v>120</v>
      </c>
      <c r="BA110">
        <v>2</v>
      </c>
    </row>
    <row r="111" spans="1:53" x14ac:dyDescent="0.25">
      <c r="A111" t="s">
        <v>515</v>
      </c>
      <c r="B111" t="s">
        <v>53</v>
      </c>
      <c r="C111">
        <v>3</v>
      </c>
      <c r="D111">
        <v>2</v>
      </c>
      <c r="E111">
        <v>1</v>
      </c>
      <c r="F111" t="s">
        <v>115</v>
      </c>
      <c r="G111" t="s">
        <v>83</v>
      </c>
      <c r="H111" t="s">
        <v>117</v>
      </c>
      <c r="J111" t="s">
        <v>48</v>
      </c>
      <c r="K111">
        <v>1</v>
      </c>
      <c r="M111">
        <v>2</v>
      </c>
      <c r="N111" t="s">
        <v>89</v>
      </c>
      <c r="O111" t="s">
        <v>71</v>
      </c>
      <c r="P111" t="s">
        <v>90</v>
      </c>
      <c r="Q111" t="s">
        <v>52</v>
      </c>
      <c r="R111" t="s">
        <v>45</v>
      </c>
      <c r="S111">
        <v>3</v>
      </c>
      <c r="U111">
        <v>1</v>
      </c>
      <c r="V111" t="s">
        <v>143</v>
      </c>
      <c r="Z111" t="s">
        <v>56</v>
      </c>
      <c r="AA111">
        <v>1</v>
      </c>
      <c r="AC111">
        <v>2</v>
      </c>
      <c r="AD111" t="s">
        <v>57</v>
      </c>
      <c r="AE111" t="s">
        <v>124</v>
      </c>
      <c r="AH111" t="s">
        <v>33</v>
      </c>
      <c r="AI111">
        <v>1</v>
      </c>
      <c r="AK111">
        <v>1</v>
      </c>
      <c r="AL111" t="s">
        <v>65</v>
      </c>
      <c r="AM111" t="s">
        <v>133</v>
      </c>
      <c r="AP111" t="s">
        <v>43</v>
      </c>
      <c r="AQ111">
        <v>2</v>
      </c>
      <c r="AS111">
        <v>3</v>
      </c>
      <c r="AT111" t="s">
        <v>73</v>
      </c>
      <c r="AU111" t="s">
        <v>139</v>
      </c>
      <c r="AV111" t="s">
        <v>100</v>
      </c>
      <c r="AW111" t="s">
        <v>142</v>
      </c>
      <c r="AX111">
        <v>20</v>
      </c>
      <c r="AY111">
        <v>63</v>
      </c>
      <c r="AZ111">
        <v>120</v>
      </c>
      <c r="BA111">
        <v>2</v>
      </c>
    </row>
    <row r="112" spans="1:53" x14ac:dyDescent="0.25">
      <c r="A112" t="s">
        <v>516</v>
      </c>
      <c r="B112" t="s">
        <v>53</v>
      </c>
      <c r="C112">
        <v>1</v>
      </c>
      <c r="D112">
        <v>1</v>
      </c>
      <c r="E112">
        <v>2</v>
      </c>
      <c r="F112" t="s">
        <v>115</v>
      </c>
      <c r="G112" t="s">
        <v>83</v>
      </c>
      <c r="J112" t="s">
        <v>48</v>
      </c>
      <c r="K112">
        <v>1</v>
      </c>
      <c r="M112">
        <v>1</v>
      </c>
      <c r="N112" t="s">
        <v>49</v>
      </c>
      <c r="O112" t="s">
        <v>71</v>
      </c>
      <c r="P112" t="s">
        <v>90</v>
      </c>
      <c r="Q112" t="s">
        <v>132</v>
      </c>
      <c r="R112" t="s">
        <v>45</v>
      </c>
      <c r="S112">
        <v>3</v>
      </c>
      <c r="U112">
        <v>1</v>
      </c>
      <c r="V112" t="s">
        <v>86</v>
      </c>
      <c r="W112" t="s">
        <v>144</v>
      </c>
      <c r="Z112" t="s">
        <v>56</v>
      </c>
      <c r="AA112">
        <v>1</v>
      </c>
      <c r="AC112">
        <v>2</v>
      </c>
      <c r="AD112" t="s">
        <v>123</v>
      </c>
      <c r="AE112" t="s">
        <v>69</v>
      </c>
      <c r="AH112" t="s">
        <v>33</v>
      </c>
      <c r="AI112">
        <v>2</v>
      </c>
      <c r="AK112">
        <v>2</v>
      </c>
      <c r="AL112" t="s">
        <v>65</v>
      </c>
      <c r="AM112" t="s">
        <v>35</v>
      </c>
      <c r="AN112" t="s">
        <v>134</v>
      </c>
      <c r="AP112" t="s">
        <v>63</v>
      </c>
      <c r="AQ112">
        <v>1</v>
      </c>
      <c r="AS112">
        <v>1</v>
      </c>
      <c r="AT112" t="s">
        <v>103</v>
      </c>
      <c r="AX112">
        <v>14</v>
      </c>
      <c r="AY112">
        <v>54</v>
      </c>
      <c r="AZ112">
        <v>120</v>
      </c>
      <c r="BA112">
        <v>2</v>
      </c>
    </row>
    <row r="113" spans="1:53" x14ac:dyDescent="0.25">
      <c r="A113" t="s">
        <v>517</v>
      </c>
      <c r="B113" t="s">
        <v>53</v>
      </c>
      <c r="C113">
        <v>2</v>
      </c>
      <c r="D113">
        <v>2</v>
      </c>
      <c r="E113">
        <v>1</v>
      </c>
      <c r="F113" t="s">
        <v>54</v>
      </c>
      <c r="G113" t="s">
        <v>55</v>
      </c>
      <c r="H113" t="s">
        <v>117</v>
      </c>
      <c r="I113" t="s">
        <v>98</v>
      </c>
      <c r="J113" t="s">
        <v>48</v>
      </c>
      <c r="K113">
        <v>3</v>
      </c>
      <c r="M113">
        <v>1</v>
      </c>
      <c r="N113" t="s">
        <v>89</v>
      </c>
      <c r="O113" t="s">
        <v>84</v>
      </c>
      <c r="P113" t="s">
        <v>130</v>
      </c>
      <c r="Q113" t="s">
        <v>132</v>
      </c>
      <c r="R113" t="s">
        <v>45</v>
      </c>
      <c r="S113">
        <v>3</v>
      </c>
      <c r="U113">
        <v>1</v>
      </c>
      <c r="V113" t="s">
        <v>143</v>
      </c>
      <c r="W113" t="s">
        <v>92</v>
      </c>
      <c r="X113" t="s">
        <v>102</v>
      </c>
      <c r="Y113" t="s">
        <v>146</v>
      </c>
      <c r="Z113" t="s">
        <v>56</v>
      </c>
      <c r="AA113">
        <v>3</v>
      </c>
      <c r="AC113">
        <v>3</v>
      </c>
      <c r="AD113" t="s">
        <v>123</v>
      </c>
      <c r="AE113" t="s">
        <v>125</v>
      </c>
      <c r="AF113" t="s">
        <v>126</v>
      </c>
      <c r="AG113" t="s">
        <v>127</v>
      </c>
      <c r="AH113" t="s">
        <v>33</v>
      </c>
      <c r="AI113">
        <v>1</v>
      </c>
      <c r="AK113">
        <v>2</v>
      </c>
      <c r="AL113" t="s">
        <v>65</v>
      </c>
      <c r="AP113" t="s">
        <v>38</v>
      </c>
      <c r="AQ113">
        <v>2</v>
      </c>
      <c r="AR113">
        <v>1</v>
      </c>
      <c r="AS113">
        <v>1</v>
      </c>
      <c r="AT113" t="s">
        <v>39</v>
      </c>
      <c r="AU113" t="s">
        <v>40</v>
      </c>
      <c r="AV113" t="s">
        <v>157</v>
      </c>
      <c r="AX113">
        <v>26</v>
      </c>
      <c r="AY113">
        <v>84</v>
      </c>
      <c r="AZ113">
        <v>120</v>
      </c>
      <c r="BA113">
        <v>2</v>
      </c>
    </row>
    <row r="114" spans="1:53" x14ac:dyDescent="0.25">
      <c r="A114" s="4" t="s">
        <v>518</v>
      </c>
      <c r="B114" t="s">
        <v>53</v>
      </c>
      <c r="C114">
        <v>2</v>
      </c>
      <c r="D114">
        <v>1</v>
      </c>
      <c r="E114">
        <v>1</v>
      </c>
      <c r="F114" t="s">
        <v>115</v>
      </c>
      <c r="G114" t="s">
        <v>55</v>
      </c>
      <c r="H114" t="s">
        <v>117</v>
      </c>
      <c r="I114" t="s">
        <v>98</v>
      </c>
      <c r="J114" t="s">
        <v>48</v>
      </c>
      <c r="K114">
        <v>2</v>
      </c>
      <c r="M114">
        <v>1</v>
      </c>
      <c r="N114" t="s">
        <v>89</v>
      </c>
      <c r="R114" t="s">
        <v>45</v>
      </c>
      <c r="S114">
        <v>3</v>
      </c>
      <c r="U114">
        <v>1</v>
      </c>
      <c r="V114" t="s">
        <v>86</v>
      </c>
      <c r="Z114" t="s">
        <v>56</v>
      </c>
      <c r="AA114">
        <v>3</v>
      </c>
      <c r="AC114">
        <v>2</v>
      </c>
      <c r="AD114" t="s">
        <v>123</v>
      </c>
      <c r="AE114" t="s">
        <v>69</v>
      </c>
      <c r="AH114" t="s">
        <v>43</v>
      </c>
      <c r="AI114">
        <v>1</v>
      </c>
      <c r="AK114">
        <v>2</v>
      </c>
      <c r="AL114" t="s">
        <v>73</v>
      </c>
      <c r="AP114" t="s">
        <v>63</v>
      </c>
      <c r="AQ114">
        <v>2</v>
      </c>
      <c r="AS114">
        <v>1</v>
      </c>
      <c r="AT114" t="s">
        <v>148</v>
      </c>
      <c r="AX114">
        <v>13</v>
      </c>
      <c r="AY114">
        <v>47</v>
      </c>
      <c r="AZ114">
        <v>120</v>
      </c>
      <c r="BA114">
        <v>2</v>
      </c>
    </row>
    <row r="115" spans="1:53" x14ac:dyDescent="0.25">
      <c r="A115" t="s">
        <v>519</v>
      </c>
      <c r="B115" t="s">
        <v>53</v>
      </c>
      <c r="C115">
        <v>2</v>
      </c>
      <c r="D115">
        <v>1</v>
      </c>
      <c r="E115">
        <v>2</v>
      </c>
      <c r="F115" t="s">
        <v>115</v>
      </c>
      <c r="G115" t="s">
        <v>83</v>
      </c>
      <c r="H115" t="s">
        <v>117</v>
      </c>
      <c r="I115" t="s">
        <v>98</v>
      </c>
      <c r="J115" t="s">
        <v>48</v>
      </c>
      <c r="K115">
        <v>1</v>
      </c>
      <c r="M115">
        <v>1</v>
      </c>
      <c r="N115" t="s">
        <v>89</v>
      </c>
      <c r="O115" t="s">
        <v>71</v>
      </c>
      <c r="P115" t="s">
        <v>51</v>
      </c>
      <c r="R115" t="s">
        <v>45</v>
      </c>
      <c r="S115">
        <v>3</v>
      </c>
      <c r="U115">
        <v>1</v>
      </c>
      <c r="V115" t="s">
        <v>143</v>
      </c>
      <c r="W115" t="s">
        <v>144</v>
      </c>
      <c r="Z115" t="s">
        <v>56</v>
      </c>
      <c r="AA115">
        <v>1</v>
      </c>
      <c r="AC115">
        <v>1</v>
      </c>
      <c r="AD115" t="s">
        <v>123</v>
      </c>
      <c r="AE115" t="s">
        <v>125</v>
      </c>
      <c r="AF115" t="s">
        <v>126</v>
      </c>
      <c r="AH115" t="s">
        <v>43</v>
      </c>
      <c r="AI115">
        <v>1</v>
      </c>
      <c r="AK115">
        <v>1</v>
      </c>
      <c r="AL115" t="s">
        <v>73</v>
      </c>
      <c r="AM115" t="s">
        <v>139</v>
      </c>
      <c r="AN115" t="s">
        <v>75</v>
      </c>
      <c r="AO115" t="s">
        <v>142</v>
      </c>
      <c r="AP115" t="s">
        <v>38</v>
      </c>
      <c r="AQ115">
        <v>2</v>
      </c>
      <c r="AR115">
        <v>1</v>
      </c>
      <c r="AS115">
        <v>2</v>
      </c>
      <c r="AT115" t="s">
        <v>39</v>
      </c>
      <c r="AU115" t="s">
        <v>40</v>
      </c>
      <c r="AX115">
        <v>18</v>
      </c>
      <c r="AY115">
        <v>69</v>
      </c>
      <c r="AZ115">
        <v>120</v>
      </c>
      <c r="BA115">
        <v>2</v>
      </c>
    </row>
    <row r="116" spans="1:53" x14ac:dyDescent="0.25">
      <c r="A116" t="s">
        <v>520</v>
      </c>
      <c r="B116" t="s">
        <v>56</v>
      </c>
      <c r="C116">
        <v>1</v>
      </c>
      <c r="E116">
        <v>1</v>
      </c>
      <c r="F116" t="s">
        <v>68</v>
      </c>
      <c r="G116" t="s">
        <v>125</v>
      </c>
      <c r="H116" t="s">
        <v>85</v>
      </c>
      <c r="J116" t="s">
        <v>63</v>
      </c>
      <c r="K116">
        <v>2</v>
      </c>
      <c r="M116">
        <v>1</v>
      </c>
      <c r="N116" t="s">
        <v>148</v>
      </c>
      <c r="O116" t="s">
        <v>95</v>
      </c>
      <c r="R116" t="s">
        <v>38</v>
      </c>
      <c r="S116">
        <v>2</v>
      </c>
      <c r="T116">
        <v>1</v>
      </c>
      <c r="U116">
        <v>1</v>
      </c>
      <c r="V116" t="s">
        <v>39</v>
      </c>
      <c r="W116" t="s">
        <v>96</v>
      </c>
      <c r="X116" t="s">
        <v>157</v>
      </c>
      <c r="Z116" t="s">
        <v>53</v>
      </c>
      <c r="AA116">
        <v>2</v>
      </c>
      <c r="AB116">
        <v>1</v>
      </c>
      <c r="AC116">
        <v>1</v>
      </c>
      <c r="AD116" t="s">
        <v>54</v>
      </c>
      <c r="AH116" t="s">
        <v>48</v>
      </c>
      <c r="AI116">
        <v>1</v>
      </c>
      <c r="AK116">
        <v>2</v>
      </c>
      <c r="AL116" t="s">
        <v>89</v>
      </c>
      <c r="AM116" t="s">
        <v>84</v>
      </c>
      <c r="AN116" t="s">
        <v>130</v>
      </c>
      <c r="AP116" t="s">
        <v>45</v>
      </c>
      <c r="AQ116">
        <v>3</v>
      </c>
      <c r="AS116">
        <v>1</v>
      </c>
      <c r="AT116" t="s">
        <v>143</v>
      </c>
      <c r="AX116">
        <v>13</v>
      </c>
      <c r="AY116">
        <v>48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1</v>
      </c>
      <c r="D117">
        <v>1</v>
      </c>
      <c r="E117">
        <v>1</v>
      </c>
      <c r="F117" t="s">
        <v>115</v>
      </c>
      <c r="G117" t="s">
        <v>55</v>
      </c>
      <c r="J117" t="s">
        <v>48</v>
      </c>
      <c r="K117">
        <v>1</v>
      </c>
      <c r="M117">
        <v>1</v>
      </c>
      <c r="N117" t="s">
        <v>89</v>
      </c>
      <c r="O117" t="s">
        <v>71</v>
      </c>
      <c r="P117" t="s">
        <v>51</v>
      </c>
      <c r="Q117" t="s">
        <v>131</v>
      </c>
      <c r="R117" t="s">
        <v>45</v>
      </c>
      <c r="S117">
        <v>3</v>
      </c>
      <c r="U117">
        <v>1</v>
      </c>
      <c r="V117" t="s">
        <v>143</v>
      </c>
      <c r="Z117" t="s">
        <v>33</v>
      </c>
      <c r="AA117">
        <v>1</v>
      </c>
      <c r="AC117">
        <v>1</v>
      </c>
      <c r="AD117" t="s">
        <v>65</v>
      </c>
      <c r="AH117" t="s">
        <v>43</v>
      </c>
      <c r="AI117">
        <v>2</v>
      </c>
      <c r="AK117">
        <v>1</v>
      </c>
      <c r="AL117" t="s">
        <v>73</v>
      </c>
      <c r="AM117" t="s">
        <v>74</v>
      </c>
      <c r="AN117" t="s">
        <v>140</v>
      </c>
      <c r="AP117" t="s">
        <v>63</v>
      </c>
      <c r="AQ117">
        <v>1</v>
      </c>
      <c r="AS117">
        <v>1</v>
      </c>
      <c r="AT117" t="s">
        <v>103</v>
      </c>
      <c r="AX117">
        <v>9</v>
      </c>
      <c r="AY117">
        <v>49</v>
      </c>
      <c r="AZ117">
        <v>120</v>
      </c>
      <c r="BA117">
        <v>2</v>
      </c>
    </row>
    <row r="118" spans="1:53" x14ac:dyDescent="0.25">
      <c r="A118" t="s">
        <v>522</v>
      </c>
      <c r="B118" t="s">
        <v>53</v>
      </c>
      <c r="C118">
        <v>2</v>
      </c>
      <c r="D118">
        <v>1</v>
      </c>
      <c r="E118">
        <v>1</v>
      </c>
      <c r="F118" t="s">
        <v>115</v>
      </c>
      <c r="G118" t="s">
        <v>55</v>
      </c>
      <c r="J118" t="s">
        <v>48</v>
      </c>
      <c r="K118">
        <v>1</v>
      </c>
      <c r="M118">
        <v>1</v>
      </c>
      <c r="N118" t="s">
        <v>89</v>
      </c>
      <c r="R118" t="s">
        <v>45</v>
      </c>
      <c r="S118">
        <v>3</v>
      </c>
      <c r="U118">
        <v>1</v>
      </c>
      <c r="V118" t="s">
        <v>47</v>
      </c>
      <c r="Z118" t="s">
        <v>33</v>
      </c>
      <c r="AA118">
        <v>1</v>
      </c>
      <c r="AC118">
        <v>1</v>
      </c>
      <c r="AD118" t="s">
        <v>65</v>
      </c>
      <c r="AE118" t="s">
        <v>35</v>
      </c>
      <c r="AF118" t="s">
        <v>135</v>
      </c>
      <c r="AH118" t="s">
        <v>43</v>
      </c>
      <c r="AI118">
        <v>2</v>
      </c>
      <c r="AK118">
        <v>1</v>
      </c>
      <c r="AL118" t="s">
        <v>138</v>
      </c>
      <c r="AM118" t="s">
        <v>74</v>
      </c>
      <c r="AP118" t="s">
        <v>38</v>
      </c>
      <c r="AQ118">
        <v>2</v>
      </c>
      <c r="AR118">
        <v>1</v>
      </c>
      <c r="AS118">
        <v>2</v>
      </c>
      <c r="AT118" t="s">
        <v>155</v>
      </c>
      <c r="AU118" t="s">
        <v>40</v>
      </c>
      <c r="AX118">
        <v>11</v>
      </c>
      <c r="AY118">
        <v>30</v>
      </c>
      <c r="AZ118">
        <v>120</v>
      </c>
      <c r="BA118">
        <v>2</v>
      </c>
    </row>
    <row r="119" spans="1:53" x14ac:dyDescent="0.25">
      <c r="A119" t="s">
        <v>523</v>
      </c>
      <c r="B119" t="s">
        <v>53</v>
      </c>
      <c r="C119">
        <v>2</v>
      </c>
      <c r="D119">
        <v>2</v>
      </c>
      <c r="E119">
        <v>2</v>
      </c>
      <c r="F119" t="s">
        <v>54</v>
      </c>
      <c r="G119" t="s">
        <v>83</v>
      </c>
      <c r="J119" t="s">
        <v>48</v>
      </c>
      <c r="K119">
        <v>1</v>
      </c>
      <c r="M119">
        <v>1</v>
      </c>
      <c r="N119" t="s">
        <v>49</v>
      </c>
      <c r="O119" t="s">
        <v>84</v>
      </c>
      <c r="R119" t="s">
        <v>45</v>
      </c>
      <c r="S119">
        <v>3</v>
      </c>
      <c r="U119">
        <v>1</v>
      </c>
      <c r="V119" t="s">
        <v>86</v>
      </c>
      <c r="Z119" t="s">
        <v>33</v>
      </c>
      <c r="AA119">
        <v>3</v>
      </c>
      <c r="AC119">
        <v>2</v>
      </c>
      <c r="AD119" t="s">
        <v>34</v>
      </c>
      <c r="AH119" t="s">
        <v>63</v>
      </c>
      <c r="AI119">
        <v>2</v>
      </c>
      <c r="AK119">
        <v>2</v>
      </c>
      <c r="AL119" t="s">
        <v>103</v>
      </c>
      <c r="AM119" t="s">
        <v>149</v>
      </c>
      <c r="AP119" t="s">
        <v>38</v>
      </c>
      <c r="AQ119">
        <v>1</v>
      </c>
      <c r="AR119">
        <v>1</v>
      </c>
      <c r="AS119">
        <v>1</v>
      </c>
      <c r="AT119" t="s">
        <v>39</v>
      </c>
      <c r="AU119" t="s">
        <v>70</v>
      </c>
      <c r="AV119" t="s">
        <v>156</v>
      </c>
      <c r="AX119">
        <v>15</v>
      </c>
      <c r="AY119">
        <v>51</v>
      </c>
      <c r="AZ119">
        <v>120</v>
      </c>
      <c r="BA119">
        <v>2</v>
      </c>
    </row>
    <row r="120" spans="1:53" x14ac:dyDescent="0.25">
      <c r="A120" t="s">
        <v>524</v>
      </c>
      <c r="B120" t="s">
        <v>53</v>
      </c>
      <c r="C120">
        <v>2</v>
      </c>
      <c r="D120">
        <v>1</v>
      </c>
      <c r="E120">
        <v>1</v>
      </c>
      <c r="F120" t="s">
        <v>54</v>
      </c>
      <c r="G120" t="s">
        <v>116</v>
      </c>
      <c r="J120" t="s">
        <v>48</v>
      </c>
      <c r="K120">
        <v>2</v>
      </c>
      <c r="M120">
        <v>1</v>
      </c>
      <c r="N120" t="s">
        <v>89</v>
      </c>
      <c r="O120" t="s">
        <v>71</v>
      </c>
      <c r="P120" t="s">
        <v>51</v>
      </c>
      <c r="R120" t="s">
        <v>45</v>
      </c>
      <c r="S120">
        <v>3</v>
      </c>
      <c r="U120">
        <v>1</v>
      </c>
      <c r="V120" t="s">
        <v>86</v>
      </c>
      <c r="Z120" t="s">
        <v>43</v>
      </c>
      <c r="AA120">
        <v>2</v>
      </c>
      <c r="AC120">
        <v>1</v>
      </c>
      <c r="AD120" t="s">
        <v>44</v>
      </c>
      <c r="AE120" t="s">
        <v>99</v>
      </c>
      <c r="AH120" t="s">
        <v>63</v>
      </c>
      <c r="AI120">
        <v>2</v>
      </c>
      <c r="AK120">
        <v>2</v>
      </c>
      <c r="AL120" t="s">
        <v>103</v>
      </c>
      <c r="AM120" t="s">
        <v>149</v>
      </c>
      <c r="AP120" t="s">
        <v>38</v>
      </c>
      <c r="AQ120">
        <v>1</v>
      </c>
      <c r="AR120">
        <v>2</v>
      </c>
      <c r="AS120">
        <v>2</v>
      </c>
      <c r="AT120" t="s">
        <v>39</v>
      </c>
      <c r="AX120">
        <v>14</v>
      </c>
      <c r="AY120">
        <v>44</v>
      </c>
      <c r="AZ120">
        <v>120</v>
      </c>
      <c r="BA120">
        <v>2</v>
      </c>
    </row>
    <row r="121" spans="1:53" x14ac:dyDescent="0.25">
      <c r="A121" t="s">
        <v>525</v>
      </c>
      <c r="B121" t="s">
        <v>53</v>
      </c>
      <c r="C121">
        <v>1</v>
      </c>
      <c r="D121">
        <v>1</v>
      </c>
      <c r="E121">
        <v>1</v>
      </c>
      <c r="F121" t="s">
        <v>115</v>
      </c>
      <c r="G121" t="s">
        <v>55</v>
      </c>
      <c r="H121" t="s">
        <v>117</v>
      </c>
      <c r="J121" t="s">
        <v>48</v>
      </c>
      <c r="K121">
        <v>3</v>
      </c>
      <c r="M121">
        <v>1</v>
      </c>
      <c r="N121" t="s">
        <v>89</v>
      </c>
      <c r="O121" t="s">
        <v>71</v>
      </c>
      <c r="P121" t="s">
        <v>90</v>
      </c>
      <c r="R121" t="s">
        <v>63</v>
      </c>
      <c r="S121">
        <v>3</v>
      </c>
      <c r="U121">
        <v>1</v>
      </c>
      <c r="V121" t="s">
        <v>72</v>
      </c>
      <c r="W121" t="s">
        <v>95</v>
      </c>
      <c r="Z121" t="s">
        <v>56</v>
      </c>
      <c r="AA121">
        <v>1</v>
      </c>
      <c r="AC121">
        <v>1</v>
      </c>
      <c r="AD121" t="s">
        <v>57</v>
      </c>
      <c r="AE121" t="s">
        <v>125</v>
      </c>
      <c r="AH121" t="s">
        <v>33</v>
      </c>
      <c r="AI121">
        <v>3</v>
      </c>
      <c r="AK121">
        <v>1</v>
      </c>
      <c r="AL121" t="s">
        <v>46</v>
      </c>
      <c r="AP121" t="s">
        <v>43</v>
      </c>
      <c r="AQ121">
        <v>2</v>
      </c>
      <c r="AS121">
        <v>3</v>
      </c>
      <c r="AT121" t="s">
        <v>73</v>
      </c>
      <c r="AU121" t="s">
        <v>139</v>
      </c>
      <c r="AV121" t="s">
        <v>140</v>
      </c>
      <c r="AX121">
        <v>17</v>
      </c>
      <c r="AY121">
        <v>64</v>
      </c>
      <c r="AZ121">
        <v>120</v>
      </c>
      <c r="BA121">
        <v>2</v>
      </c>
    </row>
    <row r="122" spans="1:53" x14ac:dyDescent="0.25">
      <c r="A122" t="s">
        <v>526</v>
      </c>
      <c r="B122" t="s">
        <v>53</v>
      </c>
      <c r="C122">
        <v>3</v>
      </c>
      <c r="D122">
        <v>3</v>
      </c>
      <c r="E122">
        <v>2</v>
      </c>
      <c r="F122" t="s">
        <v>115</v>
      </c>
      <c r="G122" t="s">
        <v>83</v>
      </c>
      <c r="H122" t="s">
        <v>97</v>
      </c>
      <c r="I122" t="s">
        <v>98</v>
      </c>
      <c r="J122" t="s">
        <v>48</v>
      </c>
      <c r="K122">
        <v>1</v>
      </c>
      <c r="M122">
        <v>2</v>
      </c>
      <c r="N122" t="s">
        <v>89</v>
      </c>
      <c r="O122" t="s">
        <v>84</v>
      </c>
      <c r="R122" t="s">
        <v>63</v>
      </c>
      <c r="S122">
        <v>1</v>
      </c>
      <c r="U122">
        <v>1</v>
      </c>
      <c r="V122" t="s">
        <v>72</v>
      </c>
      <c r="W122" t="s">
        <v>95</v>
      </c>
      <c r="Z122" t="s">
        <v>56</v>
      </c>
      <c r="AA122">
        <v>3</v>
      </c>
      <c r="AC122">
        <v>2</v>
      </c>
      <c r="AD122" t="s">
        <v>123</v>
      </c>
      <c r="AE122" t="s">
        <v>124</v>
      </c>
      <c r="AF122" t="s">
        <v>87</v>
      </c>
      <c r="AG122" t="s">
        <v>88</v>
      </c>
      <c r="AH122" t="s">
        <v>33</v>
      </c>
      <c r="AI122">
        <v>2</v>
      </c>
      <c r="AK122">
        <v>3</v>
      </c>
      <c r="AL122" t="s">
        <v>65</v>
      </c>
      <c r="AM122" t="s">
        <v>66</v>
      </c>
      <c r="AN122" t="s">
        <v>134</v>
      </c>
      <c r="AP122" t="s">
        <v>45</v>
      </c>
      <c r="AQ122">
        <v>3</v>
      </c>
      <c r="AS122">
        <v>1</v>
      </c>
      <c r="AT122" t="s">
        <v>143</v>
      </c>
      <c r="AX122">
        <v>24</v>
      </c>
      <c r="AY122">
        <v>68</v>
      </c>
      <c r="AZ122">
        <v>120</v>
      </c>
      <c r="BA122">
        <v>2</v>
      </c>
    </row>
    <row r="123" spans="1:53" x14ac:dyDescent="0.25">
      <c r="A123" t="s">
        <v>527</v>
      </c>
      <c r="B123" t="s">
        <v>53</v>
      </c>
      <c r="C123">
        <v>3</v>
      </c>
      <c r="D123">
        <v>2</v>
      </c>
      <c r="E123">
        <v>3</v>
      </c>
      <c r="F123" t="s">
        <v>115</v>
      </c>
      <c r="G123" t="s">
        <v>55</v>
      </c>
      <c r="H123" t="s">
        <v>117</v>
      </c>
      <c r="I123" t="s">
        <v>119</v>
      </c>
      <c r="J123" t="s">
        <v>48</v>
      </c>
      <c r="K123">
        <v>1</v>
      </c>
      <c r="M123">
        <v>1</v>
      </c>
      <c r="N123" t="s">
        <v>89</v>
      </c>
      <c r="R123" t="s">
        <v>63</v>
      </c>
      <c r="S123">
        <v>3</v>
      </c>
      <c r="U123">
        <v>2</v>
      </c>
      <c r="V123" t="s">
        <v>72</v>
      </c>
      <c r="W123" t="s">
        <v>149</v>
      </c>
      <c r="X123" t="s">
        <v>104</v>
      </c>
      <c r="Y123" t="s">
        <v>154</v>
      </c>
      <c r="Z123" t="s">
        <v>56</v>
      </c>
      <c r="AA123">
        <v>3</v>
      </c>
      <c r="AC123">
        <v>3</v>
      </c>
      <c r="AD123" t="s">
        <v>123</v>
      </c>
      <c r="AE123" t="s">
        <v>69</v>
      </c>
      <c r="AF123" t="s">
        <v>126</v>
      </c>
      <c r="AG123" t="s">
        <v>128</v>
      </c>
      <c r="AH123" t="s">
        <v>33</v>
      </c>
      <c r="AI123">
        <v>2</v>
      </c>
      <c r="AK123">
        <v>1</v>
      </c>
      <c r="AL123" t="s">
        <v>65</v>
      </c>
      <c r="AP123" t="s">
        <v>38</v>
      </c>
      <c r="AQ123">
        <v>2</v>
      </c>
      <c r="AR123">
        <v>1</v>
      </c>
      <c r="AS123">
        <v>2</v>
      </c>
      <c r="AT123" t="s">
        <v>155</v>
      </c>
      <c r="AU123" t="s">
        <v>70</v>
      </c>
      <c r="AX123">
        <v>27</v>
      </c>
      <c r="AY123">
        <v>112</v>
      </c>
      <c r="AZ123">
        <v>120</v>
      </c>
      <c r="BA123">
        <v>2</v>
      </c>
    </row>
    <row r="124" spans="1:53" x14ac:dyDescent="0.25">
      <c r="A124" t="s">
        <v>528</v>
      </c>
      <c r="B124" t="s">
        <v>53</v>
      </c>
      <c r="C124">
        <v>2</v>
      </c>
      <c r="D124">
        <v>1</v>
      </c>
      <c r="E124">
        <v>1</v>
      </c>
      <c r="F124" t="s">
        <v>115</v>
      </c>
      <c r="J124" t="s">
        <v>48</v>
      </c>
      <c r="K124">
        <v>2</v>
      </c>
      <c r="M124">
        <v>1</v>
      </c>
      <c r="N124" t="s">
        <v>89</v>
      </c>
      <c r="O124" t="s">
        <v>50</v>
      </c>
      <c r="R124" t="s">
        <v>63</v>
      </c>
      <c r="S124">
        <v>2</v>
      </c>
      <c r="U124">
        <v>1</v>
      </c>
      <c r="V124" t="s">
        <v>72</v>
      </c>
      <c r="W124" t="s">
        <v>95</v>
      </c>
      <c r="Z124" t="s">
        <v>56</v>
      </c>
      <c r="AA124">
        <v>2</v>
      </c>
      <c r="AC124">
        <v>1</v>
      </c>
      <c r="AD124" t="s">
        <v>57</v>
      </c>
      <c r="AE124" t="s">
        <v>125</v>
      </c>
      <c r="AH124" t="s">
        <v>43</v>
      </c>
      <c r="AI124">
        <v>1</v>
      </c>
      <c r="AK124">
        <v>1</v>
      </c>
      <c r="AL124" t="s">
        <v>73</v>
      </c>
      <c r="AM124" t="s">
        <v>99</v>
      </c>
      <c r="AN124" t="s">
        <v>100</v>
      </c>
      <c r="AO124" t="s">
        <v>142</v>
      </c>
      <c r="AP124" t="s">
        <v>45</v>
      </c>
      <c r="AQ124">
        <v>1</v>
      </c>
      <c r="AS124">
        <v>1</v>
      </c>
      <c r="AT124" t="s">
        <v>47</v>
      </c>
      <c r="AU124" t="s">
        <v>144</v>
      </c>
      <c r="AX124">
        <v>11</v>
      </c>
      <c r="AY124">
        <v>64</v>
      </c>
      <c r="AZ124">
        <v>120</v>
      </c>
      <c r="BA124">
        <v>2</v>
      </c>
    </row>
    <row r="125" spans="1:53" x14ac:dyDescent="0.25">
      <c r="A125" t="s">
        <v>529</v>
      </c>
      <c r="B125" t="s">
        <v>56</v>
      </c>
      <c r="C125">
        <v>1</v>
      </c>
      <c r="E125">
        <v>1</v>
      </c>
      <c r="F125" t="s">
        <v>57</v>
      </c>
      <c r="G125" t="s">
        <v>125</v>
      </c>
      <c r="J125" t="s">
        <v>43</v>
      </c>
      <c r="K125">
        <v>1</v>
      </c>
      <c r="M125">
        <v>3</v>
      </c>
      <c r="N125" t="s">
        <v>73</v>
      </c>
      <c r="O125" t="s">
        <v>74</v>
      </c>
      <c r="P125" t="s">
        <v>140</v>
      </c>
      <c r="Q125" t="s">
        <v>142</v>
      </c>
      <c r="R125" t="s">
        <v>38</v>
      </c>
      <c r="S125">
        <v>2</v>
      </c>
      <c r="T125">
        <v>1</v>
      </c>
      <c r="U125">
        <v>3</v>
      </c>
      <c r="V125" t="s">
        <v>39</v>
      </c>
      <c r="W125" t="s">
        <v>70</v>
      </c>
      <c r="X125" t="s">
        <v>41</v>
      </c>
      <c r="Y125" t="s">
        <v>159</v>
      </c>
      <c r="Z125" t="s">
        <v>53</v>
      </c>
      <c r="AA125">
        <v>3</v>
      </c>
      <c r="AB125">
        <v>1</v>
      </c>
      <c r="AC125">
        <v>3</v>
      </c>
      <c r="AD125" t="s">
        <v>54</v>
      </c>
      <c r="AE125" t="s">
        <v>83</v>
      </c>
      <c r="AH125" t="s">
        <v>48</v>
      </c>
      <c r="AI125">
        <v>1</v>
      </c>
      <c r="AK125">
        <v>1</v>
      </c>
      <c r="AL125" t="s">
        <v>89</v>
      </c>
      <c r="AM125" t="s">
        <v>50</v>
      </c>
      <c r="AP125" t="s">
        <v>63</v>
      </c>
      <c r="AQ125">
        <v>2</v>
      </c>
      <c r="AS125">
        <v>1</v>
      </c>
      <c r="AT125" t="s">
        <v>72</v>
      </c>
      <c r="AX125">
        <v>19</v>
      </c>
      <c r="AY125">
        <v>66</v>
      </c>
      <c r="AZ125">
        <v>120</v>
      </c>
      <c r="BA125">
        <v>2</v>
      </c>
    </row>
    <row r="126" spans="1:53" x14ac:dyDescent="0.25">
      <c r="A126" t="s">
        <v>530</v>
      </c>
      <c r="B126" t="s">
        <v>53</v>
      </c>
      <c r="C126">
        <v>2</v>
      </c>
      <c r="D126">
        <v>1</v>
      </c>
      <c r="E126">
        <v>3</v>
      </c>
      <c r="F126" t="s">
        <v>115</v>
      </c>
      <c r="G126" t="s">
        <v>83</v>
      </c>
      <c r="H126" t="s">
        <v>117</v>
      </c>
      <c r="I126" t="s">
        <v>98</v>
      </c>
      <c r="J126" t="s">
        <v>48</v>
      </c>
      <c r="K126">
        <v>1</v>
      </c>
      <c r="M126">
        <v>2</v>
      </c>
      <c r="N126" t="s">
        <v>89</v>
      </c>
      <c r="O126" t="s">
        <v>71</v>
      </c>
      <c r="P126" t="s">
        <v>51</v>
      </c>
      <c r="Q126" t="s">
        <v>131</v>
      </c>
      <c r="R126" t="s">
        <v>63</v>
      </c>
      <c r="S126">
        <v>3</v>
      </c>
      <c r="U126">
        <v>1</v>
      </c>
      <c r="V126" t="s">
        <v>72</v>
      </c>
      <c r="W126" t="s">
        <v>95</v>
      </c>
      <c r="X126" t="s">
        <v>151</v>
      </c>
      <c r="Z126" t="s">
        <v>56</v>
      </c>
      <c r="AA126">
        <v>3</v>
      </c>
      <c r="AC126">
        <v>3</v>
      </c>
      <c r="AD126" t="s">
        <v>123</v>
      </c>
      <c r="AE126" t="s">
        <v>69</v>
      </c>
      <c r="AF126" t="s">
        <v>87</v>
      </c>
      <c r="AG126" t="s">
        <v>128</v>
      </c>
      <c r="AH126" t="s">
        <v>45</v>
      </c>
      <c r="AI126">
        <v>1</v>
      </c>
      <c r="AK126">
        <v>1</v>
      </c>
      <c r="AL126" t="s">
        <v>86</v>
      </c>
      <c r="AM126" t="s">
        <v>92</v>
      </c>
      <c r="AP126" t="s">
        <v>38</v>
      </c>
      <c r="AQ126">
        <v>3</v>
      </c>
      <c r="AR126">
        <v>1</v>
      </c>
      <c r="AS126">
        <v>1</v>
      </c>
      <c r="AT126" t="s">
        <v>155</v>
      </c>
      <c r="AU126" t="s">
        <v>40</v>
      </c>
      <c r="AX126">
        <v>25</v>
      </c>
      <c r="AY126">
        <v>85</v>
      </c>
      <c r="AZ126">
        <v>120</v>
      </c>
      <c r="BA126">
        <v>2</v>
      </c>
    </row>
    <row r="127" spans="1:53" x14ac:dyDescent="0.25">
      <c r="A127" t="s">
        <v>531</v>
      </c>
      <c r="B127" t="s">
        <v>53</v>
      </c>
      <c r="C127">
        <v>2</v>
      </c>
      <c r="D127">
        <v>1</v>
      </c>
      <c r="E127">
        <v>3</v>
      </c>
      <c r="F127" t="s">
        <v>115</v>
      </c>
      <c r="G127" t="s">
        <v>55</v>
      </c>
      <c r="J127" t="s">
        <v>48</v>
      </c>
      <c r="K127">
        <v>1</v>
      </c>
      <c r="M127">
        <v>1</v>
      </c>
      <c r="N127" t="s">
        <v>89</v>
      </c>
      <c r="O127" t="s">
        <v>71</v>
      </c>
      <c r="P127" t="s">
        <v>90</v>
      </c>
      <c r="Q127" t="s">
        <v>52</v>
      </c>
      <c r="R127" t="s">
        <v>63</v>
      </c>
      <c r="S127">
        <v>2</v>
      </c>
      <c r="U127">
        <v>1</v>
      </c>
      <c r="V127" t="s">
        <v>148</v>
      </c>
      <c r="W127" t="s">
        <v>91</v>
      </c>
      <c r="Z127" t="s">
        <v>33</v>
      </c>
      <c r="AA127">
        <v>1</v>
      </c>
      <c r="AC127">
        <v>1</v>
      </c>
      <c r="AD127" t="s">
        <v>65</v>
      </c>
      <c r="AE127" t="s">
        <v>133</v>
      </c>
      <c r="AF127" t="s">
        <v>134</v>
      </c>
      <c r="AH127" t="s">
        <v>43</v>
      </c>
      <c r="AI127">
        <v>1</v>
      </c>
      <c r="AK127">
        <v>3</v>
      </c>
      <c r="AL127" t="s">
        <v>73</v>
      </c>
      <c r="AM127" t="s">
        <v>139</v>
      </c>
      <c r="AP127" t="s">
        <v>45</v>
      </c>
      <c r="AQ127">
        <v>3</v>
      </c>
      <c r="AS127">
        <v>2</v>
      </c>
      <c r="AT127" t="s">
        <v>143</v>
      </c>
      <c r="AU127" t="s">
        <v>144</v>
      </c>
      <c r="AV127" t="s">
        <v>145</v>
      </c>
      <c r="AX127">
        <v>19</v>
      </c>
      <c r="AY127">
        <v>94</v>
      </c>
      <c r="AZ127">
        <v>120</v>
      </c>
      <c r="BA127">
        <v>2</v>
      </c>
    </row>
    <row r="128" spans="1:53" x14ac:dyDescent="0.25">
      <c r="A128" t="s">
        <v>532</v>
      </c>
      <c r="B128" t="s">
        <v>53</v>
      </c>
      <c r="C128">
        <v>2</v>
      </c>
      <c r="D128">
        <v>1</v>
      </c>
      <c r="E128">
        <v>2</v>
      </c>
      <c r="F128" t="s">
        <v>115</v>
      </c>
      <c r="G128" t="s">
        <v>55</v>
      </c>
      <c r="J128" t="s">
        <v>48</v>
      </c>
      <c r="K128">
        <v>3</v>
      </c>
      <c r="M128">
        <v>1</v>
      </c>
      <c r="N128" t="s">
        <v>89</v>
      </c>
      <c r="R128" t="s">
        <v>63</v>
      </c>
      <c r="S128">
        <v>1</v>
      </c>
      <c r="U128">
        <v>1</v>
      </c>
      <c r="V128" t="s">
        <v>72</v>
      </c>
      <c r="W128" t="s">
        <v>149</v>
      </c>
      <c r="X128" t="s">
        <v>104</v>
      </c>
      <c r="Z128" t="s">
        <v>33</v>
      </c>
      <c r="AA128">
        <v>2</v>
      </c>
      <c r="AC128">
        <v>2</v>
      </c>
      <c r="AD128" t="s">
        <v>65</v>
      </c>
      <c r="AH128" t="s">
        <v>43</v>
      </c>
      <c r="AI128">
        <v>1</v>
      </c>
      <c r="AK128">
        <v>1</v>
      </c>
      <c r="AL128" t="s">
        <v>73</v>
      </c>
      <c r="AM128" t="s">
        <v>74</v>
      </c>
      <c r="AN128" t="s">
        <v>75</v>
      </c>
      <c r="AO128" t="s">
        <v>142</v>
      </c>
      <c r="AP128" t="s">
        <v>38</v>
      </c>
      <c r="AQ128">
        <v>2</v>
      </c>
      <c r="AR128">
        <v>1</v>
      </c>
      <c r="AS128">
        <v>2</v>
      </c>
      <c r="AT128" t="s">
        <v>155</v>
      </c>
      <c r="AU128" t="s">
        <v>96</v>
      </c>
      <c r="AV128" t="s">
        <v>157</v>
      </c>
      <c r="AX128">
        <v>16</v>
      </c>
      <c r="AY128">
        <v>64</v>
      </c>
      <c r="AZ128">
        <v>120</v>
      </c>
      <c r="BA128">
        <v>2</v>
      </c>
    </row>
    <row r="129" spans="1:53" x14ac:dyDescent="0.25">
      <c r="A129" t="s">
        <v>533</v>
      </c>
      <c r="B129" t="s">
        <v>53</v>
      </c>
      <c r="C129">
        <v>2</v>
      </c>
      <c r="D129">
        <v>2</v>
      </c>
      <c r="E129">
        <v>2</v>
      </c>
      <c r="F129" t="s">
        <v>54</v>
      </c>
      <c r="G129" t="s">
        <v>83</v>
      </c>
      <c r="J129" t="s">
        <v>48</v>
      </c>
      <c r="K129">
        <v>1</v>
      </c>
      <c r="M129">
        <v>1</v>
      </c>
      <c r="N129" t="s">
        <v>89</v>
      </c>
      <c r="R129" t="s">
        <v>63</v>
      </c>
      <c r="S129">
        <v>2</v>
      </c>
      <c r="U129">
        <v>1</v>
      </c>
      <c r="V129" t="s">
        <v>72</v>
      </c>
      <c r="W129" t="s">
        <v>149</v>
      </c>
      <c r="X129" t="s">
        <v>104</v>
      </c>
      <c r="Z129" t="s">
        <v>33</v>
      </c>
      <c r="AA129">
        <v>2</v>
      </c>
      <c r="AC129">
        <v>2</v>
      </c>
      <c r="AD129" t="s">
        <v>65</v>
      </c>
      <c r="AH129" t="s">
        <v>45</v>
      </c>
      <c r="AI129">
        <v>3</v>
      </c>
      <c r="AK129">
        <v>1</v>
      </c>
      <c r="AL129" t="s">
        <v>143</v>
      </c>
      <c r="AP129" t="s">
        <v>38</v>
      </c>
      <c r="AQ129">
        <v>1</v>
      </c>
      <c r="AR129">
        <v>1</v>
      </c>
      <c r="AS129">
        <v>2</v>
      </c>
      <c r="AT129" t="s">
        <v>39</v>
      </c>
      <c r="AU129" t="s">
        <v>96</v>
      </c>
      <c r="AV129" t="s">
        <v>41</v>
      </c>
      <c r="AX129">
        <v>14</v>
      </c>
      <c r="AY129">
        <v>47</v>
      </c>
      <c r="AZ129">
        <v>120</v>
      </c>
      <c r="BA129">
        <v>2</v>
      </c>
    </row>
    <row r="130" spans="1:53" x14ac:dyDescent="0.25">
      <c r="A130" t="s">
        <v>534</v>
      </c>
      <c r="B130" t="s">
        <v>53</v>
      </c>
      <c r="C130">
        <v>3</v>
      </c>
      <c r="D130">
        <v>1</v>
      </c>
      <c r="E130">
        <v>1</v>
      </c>
      <c r="F130" t="s">
        <v>115</v>
      </c>
      <c r="G130" t="s">
        <v>55</v>
      </c>
      <c r="J130" t="s">
        <v>48</v>
      </c>
      <c r="K130">
        <v>1</v>
      </c>
      <c r="M130">
        <v>1</v>
      </c>
      <c r="N130" t="s">
        <v>89</v>
      </c>
      <c r="O130" t="s">
        <v>50</v>
      </c>
      <c r="R130" t="s">
        <v>63</v>
      </c>
      <c r="S130">
        <v>2</v>
      </c>
      <c r="U130">
        <v>3</v>
      </c>
      <c r="V130" t="s">
        <v>72</v>
      </c>
      <c r="W130" t="s">
        <v>149</v>
      </c>
      <c r="X130" t="s">
        <v>151</v>
      </c>
      <c r="Y130" t="s">
        <v>153</v>
      </c>
      <c r="Z130" t="s">
        <v>43</v>
      </c>
      <c r="AA130">
        <v>1</v>
      </c>
      <c r="AC130">
        <v>1</v>
      </c>
      <c r="AD130" t="s">
        <v>73</v>
      </c>
      <c r="AE130" t="s">
        <v>74</v>
      </c>
      <c r="AF130" t="s">
        <v>75</v>
      </c>
      <c r="AG130" t="s">
        <v>142</v>
      </c>
      <c r="AH130" t="s">
        <v>45</v>
      </c>
      <c r="AI130">
        <v>3</v>
      </c>
      <c r="AK130">
        <v>3</v>
      </c>
      <c r="AL130" t="s">
        <v>143</v>
      </c>
      <c r="AM130" t="s">
        <v>92</v>
      </c>
      <c r="AN130" t="s">
        <v>93</v>
      </c>
      <c r="AP130" t="s">
        <v>38</v>
      </c>
      <c r="AQ130">
        <v>1</v>
      </c>
      <c r="AR130">
        <v>1</v>
      </c>
      <c r="AS130">
        <v>1</v>
      </c>
      <c r="AT130" t="s">
        <v>155</v>
      </c>
      <c r="AX130">
        <v>19</v>
      </c>
      <c r="AY130">
        <v>69</v>
      </c>
      <c r="AZ130">
        <v>120</v>
      </c>
      <c r="BA130">
        <v>2</v>
      </c>
    </row>
    <row r="131" spans="1:53" x14ac:dyDescent="0.25">
      <c r="A131" t="s">
        <v>535</v>
      </c>
      <c r="B131" t="s">
        <v>53</v>
      </c>
      <c r="C131">
        <v>3</v>
      </c>
      <c r="D131">
        <v>3</v>
      </c>
      <c r="E131">
        <v>1</v>
      </c>
      <c r="F131" t="s">
        <v>115</v>
      </c>
      <c r="G131" t="s">
        <v>83</v>
      </c>
      <c r="H131" t="s">
        <v>97</v>
      </c>
      <c r="I131" t="s">
        <v>118</v>
      </c>
      <c r="J131" t="s">
        <v>48</v>
      </c>
      <c r="K131">
        <v>1</v>
      </c>
      <c r="M131">
        <v>1</v>
      </c>
      <c r="N131" t="s">
        <v>89</v>
      </c>
      <c r="O131" t="s">
        <v>50</v>
      </c>
      <c r="P131" t="s">
        <v>51</v>
      </c>
      <c r="Q131" t="s">
        <v>131</v>
      </c>
      <c r="R131" t="s">
        <v>38</v>
      </c>
      <c r="S131">
        <v>1</v>
      </c>
      <c r="T131">
        <v>1</v>
      </c>
      <c r="U131">
        <v>3</v>
      </c>
      <c r="V131" t="s">
        <v>39</v>
      </c>
      <c r="W131" t="s">
        <v>40</v>
      </c>
      <c r="X131" t="s">
        <v>156</v>
      </c>
      <c r="Z131" t="s">
        <v>56</v>
      </c>
      <c r="AA131">
        <v>2</v>
      </c>
      <c r="AC131">
        <v>1</v>
      </c>
      <c r="AD131" t="s">
        <v>57</v>
      </c>
      <c r="AE131" t="s">
        <v>124</v>
      </c>
      <c r="AF131" t="s">
        <v>85</v>
      </c>
      <c r="AG131" t="s">
        <v>128</v>
      </c>
      <c r="AH131" t="s">
        <v>33</v>
      </c>
      <c r="AI131">
        <v>3</v>
      </c>
      <c r="AK131">
        <v>2</v>
      </c>
      <c r="AL131" t="s">
        <v>65</v>
      </c>
      <c r="AM131" t="s">
        <v>35</v>
      </c>
      <c r="AN131" t="s">
        <v>36</v>
      </c>
      <c r="AO131" t="s">
        <v>136</v>
      </c>
      <c r="AP131" t="s">
        <v>43</v>
      </c>
      <c r="AQ131">
        <v>2</v>
      </c>
      <c r="AS131">
        <v>1</v>
      </c>
      <c r="AT131" t="s">
        <v>73</v>
      </c>
      <c r="AU131" t="s">
        <v>139</v>
      </c>
      <c r="AX131">
        <v>26</v>
      </c>
      <c r="AY131">
        <v>117</v>
      </c>
      <c r="AZ131">
        <v>120</v>
      </c>
      <c r="BA131">
        <v>2</v>
      </c>
    </row>
    <row r="132" spans="1:53" x14ac:dyDescent="0.25">
      <c r="A132" t="s">
        <v>536</v>
      </c>
      <c r="B132" t="s">
        <v>53</v>
      </c>
      <c r="C132">
        <v>3</v>
      </c>
      <c r="D132">
        <v>2</v>
      </c>
      <c r="E132">
        <v>3</v>
      </c>
      <c r="F132" t="s">
        <v>115</v>
      </c>
      <c r="G132" t="s">
        <v>83</v>
      </c>
      <c r="H132" t="s">
        <v>97</v>
      </c>
      <c r="I132" t="s">
        <v>98</v>
      </c>
      <c r="J132" t="s">
        <v>48</v>
      </c>
      <c r="K132">
        <v>2</v>
      </c>
      <c r="M132">
        <v>1</v>
      </c>
      <c r="N132" t="s">
        <v>89</v>
      </c>
      <c r="O132" t="s">
        <v>84</v>
      </c>
      <c r="R132" t="s">
        <v>38</v>
      </c>
      <c r="S132">
        <v>1</v>
      </c>
      <c r="T132">
        <v>1</v>
      </c>
      <c r="U132">
        <v>1</v>
      </c>
      <c r="V132" t="s">
        <v>39</v>
      </c>
      <c r="W132" t="s">
        <v>70</v>
      </c>
      <c r="X132" t="s">
        <v>41</v>
      </c>
      <c r="Z132" t="s">
        <v>56</v>
      </c>
      <c r="AA132">
        <v>1</v>
      </c>
      <c r="AC132">
        <v>1</v>
      </c>
      <c r="AD132" t="s">
        <v>123</v>
      </c>
      <c r="AE132" t="s">
        <v>125</v>
      </c>
      <c r="AF132" t="s">
        <v>126</v>
      </c>
      <c r="AH132" t="s">
        <v>33</v>
      </c>
      <c r="AI132">
        <v>2</v>
      </c>
      <c r="AK132">
        <v>3</v>
      </c>
      <c r="AL132" t="s">
        <v>65</v>
      </c>
      <c r="AM132" t="s">
        <v>35</v>
      </c>
      <c r="AP132" t="s">
        <v>45</v>
      </c>
      <c r="AQ132">
        <v>3</v>
      </c>
      <c r="AS132">
        <v>3</v>
      </c>
      <c r="AT132" t="s">
        <v>143</v>
      </c>
      <c r="AU132" t="s">
        <v>76</v>
      </c>
      <c r="AV132" t="s">
        <v>102</v>
      </c>
      <c r="AW132" t="s">
        <v>94</v>
      </c>
      <c r="AX132">
        <v>25</v>
      </c>
      <c r="AY132">
        <v>108</v>
      </c>
      <c r="AZ132">
        <v>120</v>
      </c>
      <c r="BA132">
        <v>2</v>
      </c>
    </row>
    <row r="133" spans="1:53" x14ac:dyDescent="0.25">
      <c r="A133" t="s">
        <v>537</v>
      </c>
      <c r="B133" t="s">
        <v>53</v>
      </c>
      <c r="C133">
        <v>1</v>
      </c>
      <c r="D133">
        <v>3</v>
      </c>
      <c r="E133">
        <v>2</v>
      </c>
      <c r="F133" t="s">
        <v>114</v>
      </c>
      <c r="G133" t="s">
        <v>55</v>
      </c>
      <c r="J133" t="s">
        <v>48</v>
      </c>
      <c r="K133">
        <v>1</v>
      </c>
      <c r="M133">
        <v>1</v>
      </c>
      <c r="N133" t="s">
        <v>89</v>
      </c>
      <c r="O133" t="s">
        <v>84</v>
      </c>
      <c r="P133" t="s">
        <v>130</v>
      </c>
      <c r="Q133" t="s">
        <v>131</v>
      </c>
      <c r="R133" t="s">
        <v>38</v>
      </c>
      <c r="S133">
        <v>1</v>
      </c>
      <c r="T133">
        <v>1</v>
      </c>
      <c r="U133">
        <v>1</v>
      </c>
      <c r="V133" t="s">
        <v>39</v>
      </c>
      <c r="W133" t="s">
        <v>70</v>
      </c>
      <c r="X133" t="s">
        <v>41</v>
      </c>
      <c r="Z133" t="s">
        <v>56</v>
      </c>
      <c r="AA133">
        <v>3</v>
      </c>
      <c r="AC133">
        <v>1</v>
      </c>
      <c r="AD133" t="s">
        <v>57</v>
      </c>
      <c r="AE133" t="s">
        <v>125</v>
      </c>
      <c r="AF133" t="s">
        <v>85</v>
      </c>
      <c r="AH133" t="s">
        <v>33</v>
      </c>
      <c r="AI133">
        <v>1</v>
      </c>
      <c r="AK133">
        <v>1</v>
      </c>
      <c r="AL133" t="s">
        <v>65</v>
      </c>
      <c r="AP133" t="s">
        <v>63</v>
      </c>
      <c r="AQ133">
        <v>1</v>
      </c>
      <c r="AS133">
        <v>1</v>
      </c>
      <c r="AT133" t="s">
        <v>103</v>
      </c>
      <c r="AU133" t="s">
        <v>95</v>
      </c>
      <c r="AX133">
        <v>14</v>
      </c>
      <c r="AY133">
        <v>75</v>
      </c>
      <c r="AZ133">
        <v>120</v>
      </c>
      <c r="BA133">
        <v>2</v>
      </c>
    </row>
    <row r="134" spans="1:53" x14ac:dyDescent="0.25">
      <c r="A134" t="s">
        <v>538</v>
      </c>
      <c r="B134" t="s">
        <v>53</v>
      </c>
      <c r="C134">
        <v>3</v>
      </c>
      <c r="D134">
        <v>3</v>
      </c>
      <c r="E134">
        <v>2</v>
      </c>
      <c r="F134" t="s">
        <v>115</v>
      </c>
      <c r="G134" t="s">
        <v>83</v>
      </c>
      <c r="H134" t="s">
        <v>105</v>
      </c>
      <c r="I134" t="s">
        <v>98</v>
      </c>
      <c r="J134" t="s">
        <v>48</v>
      </c>
      <c r="K134">
        <v>1</v>
      </c>
      <c r="M134">
        <v>2</v>
      </c>
      <c r="N134" t="s">
        <v>89</v>
      </c>
      <c r="O134" t="s">
        <v>84</v>
      </c>
      <c r="P134" t="s">
        <v>90</v>
      </c>
      <c r="Q134" t="s">
        <v>131</v>
      </c>
      <c r="R134" t="s">
        <v>38</v>
      </c>
      <c r="S134">
        <v>1</v>
      </c>
      <c r="T134">
        <v>1</v>
      </c>
      <c r="U134">
        <v>2</v>
      </c>
      <c r="V134" t="s">
        <v>39</v>
      </c>
      <c r="W134" t="s">
        <v>40</v>
      </c>
      <c r="X134" t="s">
        <v>156</v>
      </c>
      <c r="Z134" t="s">
        <v>56</v>
      </c>
      <c r="AA134">
        <v>3</v>
      </c>
      <c r="AC134">
        <v>3</v>
      </c>
      <c r="AD134" t="s">
        <v>57</v>
      </c>
      <c r="AE134" t="s">
        <v>125</v>
      </c>
      <c r="AF134" t="s">
        <v>85</v>
      </c>
      <c r="AG134" t="s">
        <v>88</v>
      </c>
      <c r="AH134" t="s">
        <v>43</v>
      </c>
      <c r="AI134">
        <v>2</v>
      </c>
      <c r="AK134">
        <v>1</v>
      </c>
      <c r="AL134" t="s">
        <v>73</v>
      </c>
      <c r="AM134" t="s">
        <v>99</v>
      </c>
      <c r="AP134" t="s">
        <v>45</v>
      </c>
      <c r="AQ134">
        <v>3</v>
      </c>
      <c r="AS134">
        <v>1</v>
      </c>
      <c r="AT134" t="s">
        <v>47</v>
      </c>
      <c r="AX134">
        <v>28</v>
      </c>
      <c r="AY134">
        <v>130</v>
      </c>
      <c r="AZ134">
        <v>120</v>
      </c>
      <c r="BA134">
        <v>2</v>
      </c>
    </row>
    <row r="135" spans="1:53" x14ac:dyDescent="0.25">
      <c r="A135" t="s">
        <v>539</v>
      </c>
      <c r="B135" t="s">
        <v>56</v>
      </c>
      <c r="C135">
        <v>2</v>
      </c>
      <c r="E135">
        <v>2</v>
      </c>
      <c r="F135" t="s">
        <v>123</v>
      </c>
      <c r="G135" t="s">
        <v>69</v>
      </c>
      <c r="H135" t="s">
        <v>87</v>
      </c>
      <c r="J135" t="s">
        <v>43</v>
      </c>
      <c r="K135">
        <v>3</v>
      </c>
      <c r="M135">
        <v>3</v>
      </c>
      <c r="N135" t="s">
        <v>44</v>
      </c>
      <c r="O135" t="s">
        <v>99</v>
      </c>
      <c r="P135" t="s">
        <v>140</v>
      </c>
      <c r="R135" t="s">
        <v>63</v>
      </c>
      <c r="S135">
        <v>1</v>
      </c>
      <c r="U135">
        <v>1</v>
      </c>
      <c r="V135" t="s">
        <v>103</v>
      </c>
      <c r="W135" t="s">
        <v>91</v>
      </c>
      <c r="X135" t="s">
        <v>151</v>
      </c>
      <c r="Z135" t="s">
        <v>53</v>
      </c>
      <c r="AA135">
        <v>2</v>
      </c>
      <c r="AB135">
        <v>3</v>
      </c>
      <c r="AC135">
        <v>1</v>
      </c>
      <c r="AD135" t="s">
        <v>115</v>
      </c>
      <c r="AE135" t="s">
        <v>83</v>
      </c>
      <c r="AF135" t="s">
        <v>97</v>
      </c>
      <c r="AH135" t="s">
        <v>48</v>
      </c>
      <c r="AI135">
        <v>3</v>
      </c>
      <c r="AK135">
        <v>2</v>
      </c>
      <c r="AL135" t="s">
        <v>89</v>
      </c>
      <c r="AM135" t="s">
        <v>71</v>
      </c>
      <c r="AP135" t="s">
        <v>38</v>
      </c>
      <c r="AQ135">
        <v>1</v>
      </c>
      <c r="AR135">
        <v>1</v>
      </c>
      <c r="AS135">
        <v>1</v>
      </c>
      <c r="AT135" t="s">
        <v>39</v>
      </c>
      <c r="AU135" t="s">
        <v>40</v>
      </c>
      <c r="AX135">
        <v>22</v>
      </c>
      <c r="AY135">
        <v>91</v>
      </c>
      <c r="AZ135">
        <v>120</v>
      </c>
      <c r="BA135">
        <v>2</v>
      </c>
    </row>
    <row r="136" spans="1:53" x14ac:dyDescent="0.25">
      <c r="A136" t="s">
        <v>540</v>
      </c>
      <c r="B136" t="s">
        <v>53</v>
      </c>
      <c r="C136">
        <v>2</v>
      </c>
      <c r="D136">
        <v>3</v>
      </c>
      <c r="E136">
        <v>1</v>
      </c>
      <c r="F136" t="s">
        <v>114</v>
      </c>
      <c r="G136" t="s">
        <v>83</v>
      </c>
      <c r="H136" t="s">
        <v>117</v>
      </c>
      <c r="I136" t="s">
        <v>98</v>
      </c>
      <c r="J136" t="s">
        <v>48</v>
      </c>
      <c r="K136">
        <v>2</v>
      </c>
      <c r="M136">
        <v>1</v>
      </c>
      <c r="N136" t="s">
        <v>89</v>
      </c>
      <c r="O136" t="s">
        <v>71</v>
      </c>
      <c r="R136" t="s">
        <v>38</v>
      </c>
      <c r="S136">
        <v>1</v>
      </c>
      <c r="T136">
        <v>1</v>
      </c>
      <c r="U136">
        <v>2</v>
      </c>
      <c r="V136" t="s">
        <v>39</v>
      </c>
      <c r="W136" t="s">
        <v>40</v>
      </c>
      <c r="X136" t="s">
        <v>41</v>
      </c>
      <c r="Y136" t="s">
        <v>42</v>
      </c>
      <c r="Z136" t="s">
        <v>56</v>
      </c>
      <c r="AA136">
        <v>1</v>
      </c>
      <c r="AC136">
        <v>1</v>
      </c>
      <c r="AD136" t="s">
        <v>57</v>
      </c>
      <c r="AE136" t="s">
        <v>69</v>
      </c>
      <c r="AH136" t="s">
        <v>45</v>
      </c>
      <c r="AI136">
        <v>2</v>
      </c>
      <c r="AK136">
        <v>2</v>
      </c>
      <c r="AL136" t="s">
        <v>86</v>
      </c>
      <c r="AM136" t="s">
        <v>144</v>
      </c>
      <c r="AN136" t="s">
        <v>93</v>
      </c>
      <c r="AO136" t="s">
        <v>147</v>
      </c>
      <c r="AP136" t="s">
        <v>63</v>
      </c>
      <c r="AQ136">
        <v>1</v>
      </c>
      <c r="AS136">
        <v>1</v>
      </c>
      <c r="AT136" t="s">
        <v>103</v>
      </c>
      <c r="AU136" t="s">
        <v>95</v>
      </c>
      <c r="AX136">
        <v>19</v>
      </c>
      <c r="AY136">
        <v>97</v>
      </c>
      <c r="AZ136">
        <v>120</v>
      </c>
      <c r="BA136">
        <v>2</v>
      </c>
    </row>
    <row r="137" spans="1:53" x14ac:dyDescent="0.25">
      <c r="A137" t="s">
        <v>541</v>
      </c>
      <c r="B137" t="s">
        <v>53</v>
      </c>
      <c r="C137">
        <v>2</v>
      </c>
      <c r="D137">
        <v>1</v>
      </c>
      <c r="E137">
        <v>1</v>
      </c>
      <c r="F137" t="s">
        <v>115</v>
      </c>
      <c r="G137" t="s">
        <v>83</v>
      </c>
      <c r="J137" t="s">
        <v>48</v>
      </c>
      <c r="K137">
        <v>2</v>
      </c>
      <c r="M137">
        <v>1</v>
      </c>
      <c r="N137" t="s">
        <v>89</v>
      </c>
      <c r="O137" t="s">
        <v>71</v>
      </c>
      <c r="R137" t="s">
        <v>38</v>
      </c>
      <c r="S137">
        <v>1</v>
      </c>
      <c r="T137">
        <v>2</v>
      </c>
      <c r="U137">
        <v>2</v>
      </c>
      <c r="V137" t="s">
        <v>39</v>
      </c>
      <c r="W137" t="s">
        <v>40</v>
      </c>
      <c r="Z137" t="s">
        <v>33</v>
      </c>
      <c r="AA137">
        <v>1</v>
      </c>
      <c r="AC137">
        <v>2</v>
      </c>
      <c r="AD137" t="s">
        <v>65</v>
      </c>
      <c r="AE137" t="s">
        <v>66</v>
      </c>
      <c r="AF137" t="s">
        <v>134</v>
      </c>
      <c r="AH137" t="s">
        <v>43</v>
      </c>
      <c r="AI137">
        <v>2</v>
      </c>
      <c r="AK137">
        <v>1</v>
      </c>
      <c r="AL137" t="s">
        <v>73</v>
      </c>
      <c r="AM137" t="s">
        <v>99</v>
      </c>
      <c r="AP137" t="s">
        <v>45</v>
      </c>
      <c r="AQ137">
        <v>3</v>
      </c>
      <c r="AS137">
        <v>1</v>
      </c>
      <c r="AT137" t="s">
        <v>86</v>
      </c>
      <c r="AX137">
        <v>14</v>
      </c>
      <c r="AY137">
        <v>53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2</v>
      </c>
      <c r="D138">
        <v>2</v>
      </c>
      <c r="E138">
        <v>1</v>
      </c>
      <c r="F138" t="s">
        <v>115</v>
      </c>
      <c r="G138" t="s">
        <v>83</v>
      </c>
      <c r="H138" t="s">
        <v>117</v>
      </c>
      <c r="J138" t="s">
        <v>48</v>
      </c>
      <c r="K138">
        <v>3</v>
      </c>
      <c r="M138">
        <v>3</v>
      </c>
      <c r="N138" t="s">
        <v>89</v>
      </c>
      <c r="R138" t="s">
        <v>38</v>
      </c>
      <c r="S138">
        <v>1</v>
      </c>
      <c r="T138">
        <v>1</v>
      </c>
      <c r="U138">
        <v>1</v>
      </c>
      <c r="V138" t="s">
        <v>67</v>
      </c>
      <c r="W138" t="s">
        <v>70</v>
      </c>
      <c r="Z138" t="s">
        <v>33</v>
      </c>
      <c r="AA138">
        <v>2</v>
      </c>
      <c r="AC138">
        <v>1</v>
      </c>
      <c r="AD138" t="s">
        <v>65</v>
      </c>
      <c r="AE138" t="s">
        <v>66</v>
      </c>
      <c r="AF138" t="s">
        <v>135</v>
      </c>
      <c r="AH138" t="s">
        <v>43</v>
      </c>
      <c r="AI138">
        <v>1</v>
      </c>
      <c r="AK138">
        <v>3</v>
      </c>
      <c r="AL138" t="s">
        <v>73</v>
      </c>
      <c r="AP138" t="s">
        <v>63</v>
      </c>
      <c r="AQ138">
        <v>2</v>
      </c>
      <c r="AS138">
        <v>1</v>
      </c>
      <c r="AT138" t="s">
        <v>103</v>
      </c>
      <c r="AU138" t="s">
        <v>149</v>
      </c>
      <c r="AV138" t="s">
        <v>104</v>
      </c>
      <c r="AX138">
        <v>17</v>
      </c>
      <c r="AY138">
        <v>77</v>
      </c>
      <c r="AZ138">
        <v>120</v>
      </c>
      <c r="BA138">
        <v>2</v>
      </c>
    </row>
    <row r="139" spans="1:53" x14ac:dyDescent="0.25">
      <c r="A139" t="s">
        <v>543</v>
      </c>
      <c r="B139" t="s">
        <v>33</v>
      </c>
      <c r="C139">
        <v>1</v>
      </c>
      <c r="E139">
        <v>2</v>
      </c>
      <c r="F139" t="s">
        <v>65</v>
      </c>
      <c r="G139" t="s">
        <v>35</v>
      </c>
      <c r="H139" t="s">
        <v>36</v>
      </c>
      <c r="J139" t="s">
        <v>45</v>
      </c>
      <c r="K139">
        <v>3</v>
      </c>
      <c r="M139">
        <v>2</v>
      </c>
      <c r="N139" t="s">
        <v>143</v>
      </c>
      <c r="O139" t="s">
        <v>76</v>
      </c>
      <c r="P139" t="s">
        <v>93</v>
      </c>
      <c r="Q139" t="s">
        <v>146</v>
      </c>
      <c r="R139" t="s">
        <v>63</v>
      </c>
      <c r="S139">
        <v>1</v>
      </c>
      <c r="U139">
        <v>1</v>
      </c>
      <c r="V139" t="s">
        <v>103</v>
      </c>
      <c r="W139" t="s">
        <v>149</v>
      </c>
      <c r="X139" t="s">
        <v>151</v>
      </c>
      <c r="Z139" t="s">
        <v>53</v>
      </c>
      <c r="AA139">
        <v>1</v>
      </c>
      <c r="AB139">
        <v>3</v>
      </c>
      <c r="AC139">
        <v>2</v>
      </c>
      <c r="AD139" t="s">
        <v>115</v>
      </c>
      <c r="AE139" t="s">
        <v>83</v>
      </c>
      <c r="AF139" t="s">
        <v>117</v>
      </c>
      <c r="AG139" t="s">
        <v>98</v>
      </c>
      <c r="AH139" t="s">
        <v>48</v>
      </c>
      <c r="AI139">
        <v>1</v>
      </c>
      <c r="AK139">
        <v>2</v>
      </c>
      <c r="AL139" t="s">
        <v>89</v>
      </c>
      <c r="AM139" t="s">
        <v>50</v>
      </c>
      <c r="AP139" t="s">
        <v>38</v>
      </c>
      <c r="AQ139">
        <v>1</v>
      </c>
      <c r="AR139">
        <v>1</v>
      </c>
      <c r="AS139">
        <v>1</v>
      </c>
      <c r="AT139" t="s">
        <v>67</v>
      </c>
      <c r="AX139">
        <v>19</v>
      </c>
      <c r="AY139">
        <v>80</v>
      </c>
      <c r="AZ139">
        <v>120</v>
      </c>
      <c r="BA139">
        <v>2</v>
      </c>
    </row>
    <row r="140" spans="1:53" x14ac:dyDescent="0.25">
      <c r="A140" t="s">
        <v>544</v>
      </c>
      <c r="B140" t="s">
        <v>43</v>
      </c>
      <c r="C140">
        <v>1</v>
      </c>
      <c r="E140">
        <v>1</v>
      </c>
      <c r="F140" t="s">
        <v>73</v>
      </c>
      <c r="G140" t="s">
        <v>139</v>
      </c>
      <c r="J140" t="s">
        <v>45</v>
      </c>
      <c r="K140">
        <v>3</v>
      </c>
      <c r="M140">
        <v>2</v>
      </c>
      <c r="N140" t="s">
        <v>143</v>
      </c>
      <c r="O140" t="s">
        <v>76</v>
      </c>
      <c r="P140" t="s">
        <v>93</v>
      </c>
      <c r="Q140" t="s">
        <v>146</v>
      </c>
      <c r="R140" t="s">
        <v>63</v>
      </c>
      <c r="S140">
        <v>3</v>
      </c>
      <c r="U140">
        <v>2</v>
      </c>
      <c r="V140" t="s">
        <v>103</v>
      </c>
      <c r="W140" t="s">
        <v>95</v>
      </c>
      <c r="Z140" t="s">
        <v>53</v>
      </c>
      <c r="AA140">
        <v>2</v>
      </c>
      <c r="AB140">
        <v>2</v>
      </c>
      <c r="AC140">
        <v>3</v>
      </c>
      <c r="AD140" t="s">
        <v>115</v>
      </c>
      <c r="AE140" t="s">
        <v>83</v>
      </c>
      <c r="AF140" t="s">
        <v>117</v>
      </c>
      <c r="AG140" t="s">
        <v>98</v>
      </c>
      <c r="AH140" t="s">
        <v>48</v>
      </c>
      <c r="AI140">
        <v>1</v>
      </c>
      <c r="AK140">
        <v>1</v>
      </c>
      <c r="AL140" t="s">
        <v>89</v>
      </c>
      <c r="AM140" t="s">
        <v>71</v>
      </c>
      <c r="AN140" t="s">
        <v>51</v>
      </c>
      <c r="AP140" t="s">
        <v>38</v>
      </c>
      <c r="AQ140">
        <v>2</v>
      </c>
      <c r="AR140">
        <v>1</v>
      </c>
      <c r="AS140">
        <v>1</v>
      </c>
      <c r="AT140" t="s">
        <v>39</v>
      </c>
      <c r="AU140" t="s">
        <v>40</v>
      </c>
      <c r="AV140" t="s">
        <v>41</v>
      </c>
      <c r="AX140">
        <v>23</v>
      </c>
      <c r="AY140">
        <v>99</v>
      </c>
      <c r="AZ140">
        <v>120</v>
      </c>
      <c r="BA140">
        <v>2</v>
      </c>
    </row>
    <row r="141" spans="1:53" x14ac:dyDescent="0.25">
      <c r="A141" t="s">
        <v>545</v>
      </c>
      <c r="B141" t="s">
        <v>56</v>
      </c>
      <c r="C141">
        <v>2</v>
      </c>
      <c r="E141">
        <v>3</v>
      </c>
      <c r="F141" t="s">
        <v>123</v>
      </c>
      <c r="G141" t="s">
        <v>69</v>
      </c>
      <c r="H141" t="s">
        <v>87</v>
      </c>
      <c r="J141" t="s">
        <v>48</v>
      </c>
      <c r="K141">
        <v>2</v>
      </c>
      <c r="M141">
        <v>3</v>
      </c>
      <c r="N141" t="s">
        <v>89</v>
      </c>
      <c r="O141" t="s">
        <v>84</v>
      </c>
      <c r="P141" t="s">
        <v>130</v>
      </c>
      <c r="Q141" t="s">
        <v>132</v>
      </c>
      <c r="R141" t="s">
        <v>45</v>
      </c>
      <c r="S141">
        <v>2</v>
      </c>
      <c r="U141">
        <v>2</v>
      </c>
      <c r="V141" t="s">
        <v>143</v>
      </c>
      <c r="W141" t="s">
        <v>144</v>
      </c>
      <c r="Z141" t="s">
        <v>53</v>
      </c>
      <c r="AA141">
        <v>2</v>
      </c>
      <c r="AB141">
        <v>3</v>
      </c>
      <c r="AC141">
        <v>1</v>
      </c>
      <c r="AD141" t="s">
        <v>115</v>
      </c>
      <c r="AE141" t="s">
        <v>55</v>
      </c>
      <c r="AF141" t="s">
        <v>117</v>
      </c>
      <c r="AG141" t="s">
        <v>118</v>
      </c>
      <c r="AH141" t="s">
        <v>33</v>
      </c>
      <c r="AI141">
        <v>1</v>
      </c>
      <c r="AK141">
        <v>1</v>
      </c>
      <c r="AL141" t="s">
        <v>65</v>
      </c>
      <c r="AM141" t="s">
        <v>35</v>
      </c>
      <c r="AP141" t="s">
        <v>43</v>
      </c>
      <c r="AQ141">
        <v>1</v>
      </c>
      <c r="AS141">
        <v>3</v>
      </c>
      <c r="AT141" t="s">
        <v>44</v>
      </c>
      <c r="AU141" t="s">
        <v>139</v>
      </c>
      <c r="AV141" t="s">
        <v>100</v>
      </c>
      <c r="AW141" t="s">
        <v>142</v>
      </c>
      <c r="AX141">
        <v>26</v>
      </c>
      <c r="AY141">
        <v>103</v>
      </c>
      <c r="AZ141">
        <v>120</v>
      </c>
      <c r="BA141">
        <v>2</v>
      </c>
    </row>
    <row r="142" spans="1:53" x14ac:dyDescent="0.25">
      <c r="A142" t="s">
        <v>546</v>
      </c>
      <c r="B142" t="s">
        <v>53</v>
      </c>
      <c r="C142">
        <v>2</v>
      </c>
      <c r="D142">
        <v>2</v>
      </c>
      <c r="E142">
        <v>3</v>
      </c>
      <c r="F142" t="s">
        <v>114</v>
      </c>
      <c r="G142" t="s">
        <v>55</v>
      </c>
      <c r="H142" t="s">
        <v>117</v>
      </c>
      <c r="I142" t="s">
        <v>118</v>
      </c>
      <c r="J142" t="s">
        <v>33</v>
      </c>
      <c r="K142">
        <v>2</v>
      </c>
      <c r="M142">
        <v>1</v>
      </c>
      <c r="N142" t="s">
        <v>65</v>
      </c>
      <c r="O142" t="s">
        <v>35</v>
      </c>
      <c r="P142" t="s">
        <v>36</v>
      </c>
      <c r="Q142" t="s">
        <v>136</v>
      </c>
      <c r="R142" t="s">
        <v>43</v>
      </c>
      <c r="S142">
        <v>1</v>
      </c>
      <c r="U142">
        <v>1</v>
      </c>
      <c r="V142" t="s">
        <v>44</v>
      </c>
      <c r="W142" t="s">
        <v>139</v>
      </c>
      <c r="X142" t="s">
        <v>100</v>
      </c>
      <c r="Y142" t="s">
        <v>101</v>
      </c>
      <c r="Z142" t="s">
        <v>56</v>
      </c>
      <c r="AA142">
        <v>3</v>
      </c>
      <c r="AC142">
        <v>2</v>
      </c>
      <c r="AD142" t="s">
        <v>123</v>
      </c>
      <c r="AE142" t="s">
        <v>69</v>
      </c>
      <c r="AF142" t="s">
        <v>87</v>
      </c>
      <c r="AH142" t="s">
        <v>48</v>
      </c>
      <c r="AI142">
        <v>1</v>
      </c>
      <c r="AK142">
        <v>1</v>
      </c>
      <c r="AL142" t="s">
        <v>89</v>
      </c>
      <c r="AP142" t="s">
        <v>63</v>
      </c>
      <c r="AQ142">
        <v>1</v>
      </c>
      <c r="AS142">
        <v>2</v>
      </c>
      <c r="AT142" t="s">
        <v>103</v>
      </c>
      <c r="AX142">
        <v>20</v>
      </c>
      <c r="AY142">
        <v>89</v>
      </c>
      <c r="AZ142">
        <v>120</v>
      </c>
      <c r="BA142">
        <v>2</v>
      </c>
    </row>
    <row r="143" spans="1:53" x14ac:dyDescent="0.25">
      <c r="A143" t="s">
        <v>547</v>
      </c>
      <c r="B143" t="s">
        <v>56</v>
      </c>
      <c r="C143">
        <v>3</v>
      </c>
      <c r="E143">
        <v>1</v>
      </c>
      <c r="F143" t="s">
        <v>123</v>
      </c>
      <c r="G143" t="s">
        <v>124</v>
      </c>
      <c r="H143" t="s">
        <v>87</v>
      </c>
      <c r="J143" t="s">
        <v>48</v>
      </c>
      <c r="K143">
        <v>3</v>
      </c>
      <c r="M143">
        <v>1</v>
      </c>
      <c r="N143" t="s">
        <v>89</v>
      </c>
      <c r="O143" t="s">
        <v>84</v>
      </c>
      <c r="P143" t="s">
        <v>130</v>
      </c>
      <c r="Q143" t="s">
        <v>132</v>
      </c>
      <c r="R143" t="s">
        <v>38</v>
      </c>
      <c r="S143">
        <v>1</v>
      </c>
      <c r="T143">
        <v>1</v>
      </c>
      <c r="U143">
        <v>2</v>
      </c>
      <c r="V143" t="s">
        <v>39</v>
      </c>
      <c r="W143" t="s">
        <v>40</v>
      </c>
      <c r="X143" t="s">
        <v>41</v>
      </c>
      <c r="Z143" t="s">
        <v>53</v>
      </c>
      <c r="AA143">
        <v>2</v>
      </c>
      <c r="AB143">
        <v>2</v>
      </c>
      <c r="AC143">
        <v>3</v>
      </c>
      <c r="AD143" t="s">
        <v>114</v>
      </c>
      <c r="AE143" t="s">
        <v>83</v>
      </c>
      <c r="AF143" t="s">
        <v>117</v>
      </c>
      <c r="AH143" t="s">
        <v>33</v>
      </c>
      <c r="AI143">
        <v>1</v>
      </c>
      <c r="AK143">
        <v>1</v>
      </c>
      <c r="AL143" t="s">
        <v>65</v>
      </c>
      <c r="AM143" t="s">
        <v>35</v>
      </c>
      <c r="AN143" t="s">
        <v>135</v>
      </c>
      <c r="AP143" t="s">
        <v>43</v>
      </c>
      <c r="AQ143">
        <v>3</v>
      </c>
      <c r="AS143">
        <v>1</v>
      </c>
      <c r="AT143" t="s">
        <v>44</v>
      </c>
      <c r="AU143" t="s">
        <v>99</v>
      </c>
      <c r="AX143">
        <v>23</v>
      </c>
      <c r="AY143">
        <v>74</v>
      </c>
      <c r="AZ143">
        <v>120</v>
      </c>
      <c r="BA143">
        <v>2</v>
      </c>
    </row>
    <row r="144" spans="1:53" x14ac:dyDescent="0.25">
      <c r="A144" t="s">
        <v>548</v>
      </c>
      <c r="B144" t="s">
        <v>53</v>
      </c>
      <c r="C144">
        <v>1</v>
      </c>
      <c r="D144">
        <v>3</v>
      </c>
      <c r="E144">
        <v>3</v>
      </c>
      <c r="F144" t="s">
        <v>115</v>
      </c>
      <c r="G144" t="s">
        <v>83</v>
      </c>
      <c r="H144" t="s">
        <v>105</v>
      </c>
      <c r="I144" t="s">
        <v>98</v>
      </c>
      <c r="J144" t="s">
        <v>33</v>
      </c>
      <c r="K144">
        <v>2</v>
      </c>
      <c r="M144">
        <v>1</v>
      </c>
      <c r="N144" t="s">
        <v>46</v>
      </c>
      <c r="R144" t="s">
        <v>43</v>
      </c>
      <c r="S144">
        <v>2</v>
      </c>
      <c r="U144">
        <v>2</v>
      </c>
      <c r="V144" t="s">
        <v>44</v>
      </c>
      <c r="W144" t="s">
        <v>99</v>
      </c>
      <c r="Z144" t="s">
        <v>56</v>
      </c>
      <c r="AA144">
        <v>2</v>
      </c>
      <c r="AC144">
        <v>1</v>
      </c>
      <c r="AD144" t="s">
        <v>123</v>
      </c>
      <c r="AE144" t="s">
        <v>69</v>
      </c>
      <c r="AF144" t="s">
        <v>126</v>
      </c>
      <c r="AH144" t="s">
        <v>45</v>
      </c>
      <c r="AI144">
        <v>3</v>
      </c>
      <c r="AK144">
        <v>3</v>
      </c>
      <c r="AL144" t="s">
        <v>143</v>
      </c>
      <c r="AM144" t="s">
        <v>92</v>
      </c>
      <c r="AN144" t="s">
        <v>93</v>
      </c>
      <c r="AO144" t="s">
        <v>147</v>
      </c>
      <c r="AP144" t="s">
        <v>63</v>
      </c>
      <c r="AQ144">
        <v>1</v>
      </c>
      <c r="AS144">
        <v>1</v>
      </c>
      <c r="AT144" t="s">
        <v>103</v>
      </c>
      <c r="AX144">
        <v>22</v>
      </c>
      <c r="AY144">
        <v>80</v>
      </c>
      <c r="AZ144">
        <v>120</v>
      </c>
      <c r="BA144">
        <v>2</v>
      </c>
    </row>
    <row r="145" spans="1:53" x14ac:dyDescent="0.25">
      <c r="A145" t="s">
        <v>549</v>
      </c>
      <c r="B145" t="s">
        <v>56</v>
      </c>
      <c r="C145">
        <v>1</v>
      </c>
      <c r="E145">
        <v>3</v>
      </c>
      <c r="F145" t="s">
        <v>123</v>
      </c>
      <c r="G145" t="s">
        <v>69</v>
      </c>
      <c r="H145" t="s">
        <v>126</v>
      </c>
      <c r="J145" t="s">
        <v>45</v>
      </c>
      <c r="K145">
        <v>3</v>
      </c>
      <c r="M145">
        <v>2</v>
      </c>
      <c r="N145" t="s">
        <v>143</v>
      </c>
      <c r="O145" t="s">
        <v>144</v>
      </c>
      <c r="P145" t="s">
        <v>145</v>
      </c>
      <c r="Q145" t="s">
        <v>146</v>
      </c>
      <c r="R145" t="s">
        <v>38</v>
      </c>
      <c r="S145">
        <v>3</v>
      </c>
      <c r="T145">
        <v>1</v>
      </c>
      <c r="U145">
        <v>3</v>
      </c>
      <c r="V145" t="s">
        <v>39</v>
      </c>
      <c r="W145" t="s">
        <v>40</v>
      </c>
      <c r="X145" t="s">
        <v>41</v>
      </c>
      <c r="Y145" t="s">
        <v>42</v>
      </c>
      <c r="Z145" t="s">
        <v>53</v>
      </c>
      <c r="AA145">
        <v>2</v>
      </c>
      <c r="AB145">
        <v>2</v>
      </c>
      <c r="AC145">
        <v>3</v>
      </c>
      <c r="AD145" t="s">
        <v>115</v>
      </c>
      <c r="AE145" t="s">
        <v>83</v>
      </c>
      <c r="AH145" t="s">
        <v>33</v>
      </c>
      <c r="AI145">
        <v>1</v>
      </c>
      <c r="AK145">
        <v>2</v>
      </c>
      <c r="AL145" t="s">
        <v>46</v>
      </c>
      <c r="AM145" t="s">
        <v>66</v>
      </c>
      <c r="AP145" t="s">
        <v>43</v>
      </c>
      <c r="AQ145">
        <v>2</v>
      </c>
      <c r="AS145">
        <v>1</v>
      </c>
      <c r="AT145" t="s">
        <v>44</v>
      </c>
      <c r="AU145" t="s">
        <v>99</v>
      </c>
      <c r="AX145">
        <v>26</v>
      </c>
      <c r="AY145">
        <v>75</v>
      </c>
      <c r="AZ145">
        <v>120</v>
      </c>
      <c r="BA145">
        <v>2</v>
      </c>
    </row>
    <row r="146" spans="1:53" x14ac:dyDescent="0.25">
      <c r="A146" t="s">
        <v>550</v>
      </c>
      <c r="B146" t="s">
        <v>56</v>
      </c>
      <c r="C146">
        <v>1</v>
      </c>
      <c r="E146">
        <v>1</v>
      </c>
      <c r="F146" t="s">
        <v>123</v>
      </c>
      <c r="G146" t="s">
        <v>69</v>
      </c>
      <c r="J146" t="s">
        <v>63</v>
      </c>
      <c r="K146">
        <v>3</v>
      </c>
      <c r="M146">
        <v>1</v>
      </c>
      <c r="N146" t="s">
        <v>103</v>
      </c>
      <c r="O146" t="s">
        <v>95</v>
      </c>
      <c r="R146" t="s">
        <v>38</v>
      </c>
      <c r="S146">
        <v>1</v>
      </c>
      <c r="T146">
        <v>1</v>
      </c>
      <c r="U146">
        <v>1</v>
      </c>
      <c r="V146" t="s">
        <v>39</v>
      </c>
      <c r="W146" t="s">
        <v>70</v>
      </c>
      <c r="X146" t="s">
        <v>156</v>
      </c>
      <c r="Z146" t="s">
        <v>53</v>
      </c>
      <c r="AA146">
        <v>1</v>
      </c>
      <c r="AB146">
        <v>3</v>
      </c>
      <c r="AC146">
        <v>1</v>
      </c>
      <c r="AD146" t="s">
        <v>54</v>
      </c>
      <c r="AH146" t="s">
        <v>33</v>
      </c>
      <c r="AI146">
        <v>3</v>
      </c>
      <c r="AK146">
        <v>1</v>
      </c>
      <c r="AL146" t="s">
        <v>65</v>
      </c>
      <c r="AM146" t="s">
        <v>133</v>
      </c>
      <c r="AN146" t="s">
        <v>134</v>
      </c>
      <c r="AP146" t="s">
        <v>43</v>
      </c>
      <c r="AQ146">
        <v>1</v>
      </c>
      <c r="AS146">
        <v>2</v>
      </c>
      <c r="AT146" t="s">
        <v>44</v>
      </c>
      <c r="AU146" t="s">
        <v>139</v>
      </c>
      <c r="AX146">
        <v>14</v>
      </c>
      <c r="AY146">
        <v>63</v>
      </c>
      <c r="AZ146">
        <v>120</v>
      </c>
      <c r="BA146">
        <v>2</v>
      </c>
    </row>
    <row r="147" spans="1:53" x14ac:dyDescent="0.25">
      <c r="A147" t="s">
        <v>551</v>
      </c>
      <c r="B147" t="s">
        <v>53</v>
      </c>
      <c r="C147">
        <v>2</v>
      </c>
      <c r="D147">
        <v>1</v>
      </c>
      <c r="E147">
        <v>1</v>
      </c>
      <c r="F147" t="s">
        <v>54</v>
      </c>
      <c r="G147" t="s">
        <v>55</v>
      </c>
      <c r="H147" t="s">
        <v>105</v>
      </c>
      <c r="I147" t="s">
        <v>118</v>
      </c>
      <c r="J147" t="s">
        <v>33</v>
      </c>
      <c r="K147">
        <v>3</v>
      </c>
      <c r="M147">
        <v>1</v>
      </c>
      <c r="N147" t="s">
        <v>65</v>
      </c>
      <c r="O147" t="s">
        <v>35</v>
      </c>
      <c r="P147" t="s">
        <v>36</v>
      </c>
      <c r="R147" t="s">
        <v>43</v>
      </c>
      <c r="S147">
        <v>2</v>
      </c>
      <c r="U147">
        <v>1</v>
      </c>
      <c r="V147" t="s">
        <v>44</v>
      </c>
      <c r="W147" t="s">
        <v>139</v>
      </c>
      <c r="X147" t="s">
        <v>140</v>
      </c>
      <c r="Y147" t="s">
        <v>141</v>
      </c>
      <c r="Z147" t="s">
        <v>48</v>
      </c>
      <c r="AA147">
        <v>3</v>
      </c>
      <c r="AC147">
        <v>2</v>
      </c>
      <c r="AD147" t="s">
        <v>49</v>
      </c>
      <c r="AE147" t="s">
        <v>84</v>
      </c>
      <c r="AF147" t="s">
        <v>130</v>
      </c>
      <c r="AH147" t="s">
        <v>45</v>
      </c>
      <c r="AI147">
        <v>3</v>
      </c>
      <c r="AK147">
        <v>1</v>
      </c>
      <c r="AL147" t="s">
        <v>143</v>
      </c>
      <c r="AP147" t="s">
        <v>63</v>
      </c>
      <c r="AQ147">
        <v>1</v>
      </c>
      <c r="AS147">
        <v>1</v>
      </c>
      <c r="AT147" t="s">
        <v>103</v>
      </c>
      <c r="AX147">
        <v>19</v>
      </c>
      <c r="AY147">
        <v>64</v>
      </c>
      <c r="AZ147">
        <v>120</v>
      </c>
      <c r="BA147">
        <v>2</v>
      </c>
    </row>
    <row r="148" spans="1:53" x14ac:dyDescent="0.25">
      <c r="A148" t="s">
        <v>552</v>
      </c>
      <c r="B148" t="s">
        <v>48</v>
      </c>
      <c r="C148">
        <v>1</v>
      </c>
      <c r="E148">
        <v>1</v>
      </c>
      <c r="F148" t="s">
        <v>89</v>
      </c>
      <c r="G148" t="s">
        <v>50</v>
      </c>
      <c r="H148" t="s">
        <v>51</v>
      </c>
      <c r="J148" t="s">
        <v>45</v>
      </c>
      <c r="K148">
        <v>3</v>
      </c>
      <c r="M148">
        <v>1</v>
      </c>
      <c r="N148" t="s">
        <v>143</v>
      </c>
      <c r="R148" t="s">
        <v>38</v>
      </c>
      <c r="S148">
        <v>1</v>
      </c>
      <c r="T148">
        <v>1</v>
      </c>
      <c r="U148">
        <v>1</v>
      </c>
      <c r="V148" t="s">
        <v>39</v>
      </c>
      <c r="W148" t="s">
        <v>70</v>
      </c>
      <c r="Z148" t="s">
        <v>53</v>
      </c>
      <c r="AA148">
        <v>2</v>
      </c>
      <c r="AB148">
        <v>1</v>
      </c>
      <c r="AC148">
        <v>3</v>
      </c>
      <c r="AD148" t="s">
        <v>54</v>
      </c>
      <c r="AH148" t="s">
        <v>33</v>
      </c>
      <c r="AI148">
        <v>1</v>
      </c>
      <c r="AK148">
        <v>1</v>
      </c>
      <c r="AL148" t="s">
        <v>65</v>
      </c>
      <c r="AP148" t="s">
        <v>43</v>
      </c>
      <c r="AQ148">
        <v>1</v>
      </c>
      <c r="AS148">
        <v>1</v>
      </c>
      <c r="AT148" t="s">
        <v>44</v>
      </c>
      <c r="AX148">
        <v>8</v>
      </c>
      <c r="AY148">
        <v>43</v>
      </c>
      <c r="AZ148">
        <v>120</v>
      </c>
      <c r="BA148">
        <v>2</v>
      </c>
    </row>
    <row r="149" spans="1:53" x14ac:dyDescent="0.25">
      <c r="A149" t="s">
        <v>553</v>
      </c>
      <c r="B149" t="s">
        <v>53</v>
      </c>
      <c r="C149">
        <v>2</v>
      </c>
      <c r="D149">
        <v>1</v>
      </c>
      <c r="E149">
        <v>1</v>
      </c>
      <c r="F149" t="s">
        <v>114</v>
      </c>
      <c r="G149" t="s">
        <v>55</v>
      </c>
      <c r="J149" t="s">
        <v>33</v>
      </c>
      <c r="K149">
        <v>2</v>
      </c>
      <c r="M149">
        <v>1</v>
      </c>
      <c r="N149" t="s">
        <v>65</v>
      </c>
      <c r="O149" t="s">
        <v>35</v>
      </c>
      <c r="R149" t="s">
        <v>43</v>
      </c>
      <c r="S149">
        <v>3</v>
      </c>
      <c r="U149">
        <v>2</v>
      </c>
      <c r="V149" t="s">
        <v>44</v>
      </c>
      <c r="W149" t="s">
        <v>99</v>
      </c>
      <c r="X149" t="s">
        <v>75</v>
      </c>
      <c r="Y149" t="s">
        <v>142</v>
      </c>
      <c r="Z149" t="s">
        <v>48</v>
      </c>
      <c r="AA149">
        <v>1</v>
      </c>
      <c r="AC149">
        <v>1</v>
      </c>
      <c r="AD149" t="s">
        <v>49</v>
      </c>
      <c r="AH149" t="s">
        <v>63</v>
      </c>
      <c r="AI149">
        <v>1</v>
      </c>
      <c r="AK149">
        <v>2</v>
      </c>
      <c r="AL149" t="s">
        <v>103</v>
      </c>
      <c r="AP149" t="s">
        <v>38</v>
      </c>
      <c r="AQ149">
        <v>1</v>
      </c>
      <c r="AR149">
        <v>3</v>
      </c>
      <c r="AS149">
        <v>1</v>
      </c>
      <c r="AT149" t="s">
        <v>39</v>
      </c>
      <c r="AU149" t="s">
        <v>70</v>
      </c>
      <c r="AV149" t="s">
        <v>156</v>
      </c>
      <c r="AW149" t="s">
        <v>159</v>
      </c>
      <c r="AX149">
        <v>16</v>
      </c>
      <c r="AY149">
        <v>71</v>
      </c>
      <c r="AZ149">
        <v>120</v>
      </c>
      <c r="BA149">
        <v>2</v>
      </c>
    </row>
    <row r="150" spans="1:53" x14ac:dyDescent="0.25">
      <c r="A150" t="s">
        <v>554</v>
      </c>
      <c r="B150" t="s">
        <v>53</v>
      </c>
      <c r="C150">
        <v>2</v>
      </c>
      <c r="D150">
        <v>1</v>
      </c>
      <c r="E150">
        <v>2</v>
      </c>
      <c r="F150" t="s">
        <v>115</v>
      </c>
      <c r="G150" t="s">
        <v>83</v>
      </c>
      <c r="H150" t="s">
        <v>117</v>
      </c>
      <c r="J150" t="s">
        <v>33</v>
      </c>
      <c r="K150">
        <v>2</v>
      </c>
      <c r="M150">
        <v>1</v>
      </c>
      <c r="N150" t="s">
        <v>65</v>
      </c>
      <c r="O150" t="s">
        <v>35</v>
      </c>
      <c r="P150" t="s">
        <v>36</v>
      </c>
      <c r="R150" t="s">
        <v>43</v>
      </c>
      <c r="S150">
        <v>1</v>
      </c>
      <c r="U150">
        <v>2</v>
      </c>
      <c r="V150" t="s">
        <v>44</v>
      </c>
      <c r="W150" t="s">
        <v>74</v>
      </c>
      <c r="Z150" t="s">
        <v>45</v>
      </c>
      <c r="AA150">
        <v>3</v>
      </c>
      <c r="AC150">
        <v>3</v>
      </c>
      <c r="AD150" t="s">
        <v>86</v>
      </c>
      <c r="AE150" t="s">
        <v>76</v>
      </c>
      <c r="AF150" t="s">
        <v>93</v>
      </c>
      <c r="AH150" t="s">
        <v>63</v>
      </c>
      <c r="AI150">
        <v>1</v>
      </c>
      <c r="AK150">
        <v>1</v>
      </c>
      <c r="AL150" t="s">
        <v>103</v>
      </c>
      <c r="AP150" t="s">
        <v>38</v>
      </c>
      <c r="AQ150">
        <v>2</v>
      </c>
      <c r="AR150">
        <v>1</v>
      </c>
      <c r="AS150">
        <v>1</v>
      </c>
      <c r="AT150" t="s">
        <v>39</v>
      </c>
      <c r="AX150">
        <v>16</v>
      </c>
      <c r="AY150">
        <v>53</v>
      </c>
      <c r="AZ150">
        <v>120</v>
      </c>
      <c r="BA150">
        <v>2</v>
      </c>
    </row>
    <row r="151" spans="1:53" x14ac:dyDescent="0.25">
      <c r="A151" t="s">
        <v>555</v>
      </c>
      <c r="B151" t="s">
        <v>53</v>
      </c>
      <c r="C151">
        <v>2</v>
      </c>
      <c r="D151">
        <v>1</v>
      </c>
      <c r="E151">
        <v>1</v>
      </c>
      <c r="F151" t="s">
        <v>115</v>
      </c>
      <c r="G151" t="s">
        <v>55</v>
      </c>
      <c r="J151" t="s">
        <v>33</v>
      </c>
      <c r="K151">
        <v>1</v>
      </c>
      <c r="M151">
        <v>1</v>
      </c>
      <c r="N151" t="s">
        <v>34</v>
      </c>
      <c r="O151" t="s">
        <v>66</v>
      </c>
      <c r="R151" t="s">
        <v>45</v>
      </c>
      <c r="S151">
        <v>2</v>
      </c>
      <c r="U151">
        <v>1</v>
      </c>
      <c r="V151" t="s">
        <v>143</v>
      </c>
      <c r="W151" t="s">
        <v>92</v>
      </c>
      <c r="Z151" t="s">
        <v>56</v>
      </c>
      <c r="AA151">
        <v>2</v>
      </c>
      <c r="AC151">
        <v>2</v>
      </c>
      <c r="AD151" t="s">
        <v>123</v>
      </c>
      <c r="AE151" t="s">
        <v>69</v>
      </c>
      <c r="AH151" t="s">
        <v>48</v>
      </c>
      <c r="AI151">
        <v>1</v>
      </c>
      <c r="AK151">
        <v>1</v>
      </c>
      <c r="AL151" t="s">
        <v>49</v>
      </c>
      <c r="AM151" t="s">
        <v>50</v>
      </c>
      <c r="AP151" t="s">
        <v>43</v>
      </c>
      <c r="AQ151">
        <v>1</v>
      </c>
      <c r="AS151">
        <v>1</v>
      </c>
      <c r="AT151" t="s">
        <v>44</v>
      </c>
      <c r="AU151" t="s">
        <v>74</v>
      </c>
      <c r="AV151" t="s">
        <v>75</v>
      </c>
      <c r="AW151" t="s">
        <v>101</v>
      </c>
      <c r="AX151">
        <v>13</v>
      </c>
      <c r="AY151">
        <v>47</v>
      </c>
      <c r="AZ151">
        <v>120</v>
      </c>
      <c r="BA151">
        <v>2</v>
      </c>
    </row>
    <row r="152" spans="1:53" x14ac:dyDescent="0.25">
      <c r="A152" t="s">
        <v>556</v>
      </c>
      <c r="B152" t="s">
        <v>56</v>
      </c>
      <c r="C152">
        <v>1</v>
      </c>
      <c r="E152">
        <v>1</v>
      </c>
      <c r="F152" t="s">
        <v>123</v>
      </c>
      <c r="J152" t="s">
        <v>48</v>
      </c>
      <c r="K152">
        <v>3</v>
      </c>
      <c r="M152">
        <v>1</v>
      </c>
      <c r="N152" t="s">
        <v>49</v>
      </c>
      <c r="O152" t="s">
        <v>84</v>
      </c>
      <c r="P152" t="s">
        <v>130</v>
      </c>
      <c r="Q152" t="s">
        <v>131</v>
      </c>
      <c r="R152" t="s">
        <v>63</v>
      </c>
      <c r="S152">
        <v>1</v>
      </c>
      <c r="U152">
        <v>1</v>
      </c>
      <c r="V152" t="s">
        <v>72</v>
      </c>
      <c r="Z152" t="s">
        <v>53</v>
      </c>
      <c r="AA152">
        <v>2</v>
      </c>
      <c r="AB152">
        <v>2</v>
      </c>
      <c r="AC152">
        <v>3</v>
      </c>
      <c r="AD152" t="s">
        <v>114</v>
      </c>
      <c r="AE152" t="s">
        <v>55</v>
      </c>
      <c r="AF152" t="s">
        <v>117</v>
      </c>
      <c r="AH152" t="s">
        <v>33</v>
      </c>
      <c r="AI152">
        <v>3</v>
      </c>
      <c r="AK152">
        <v>1</v>
      </c>
      <c r="AL152" t="s">
        <v>65</v>
      </c>
      <c r="AM152" t="s">
        <v>66</v>
      </c>
      <c r="AP152" t="s">
        <v>45</v>
      </c>
      <c r="AQ152">
        <v>2</v>
      </c>
      <c r="AS152">
        <v>1</v>
      </c>
      <c r="AT152" t="s">
        <v>47</v>
      </c>
      <c r="AX152">
        <v>15</v>
      </c>
      <c r="AY152">
        <v>56</v>
      </c>
      <c r="AZ152">
        <v>120</v>
      </c>
      <c r="BA152">
        <v>2</v>
      </c>
    </row>
    <row r="153" spans="1:53" x14ac:dyDescent="0.25">
      <c r="A153" t="s">
        <v>557</v>
      </c>
      <c r="B153" t="s">
        <v>56</v>
      </c>
      <c r="C153">
        <v>3</v>
      </c>
      <c r="E153">
        <v>3</v>
      </c>
      <c r="F153" t="s">
        <v>123</v>
      </c>
      <c r="G153" t="s">
        <v>69</v>
      </c>
      <c r="H153" t="s">
        <v>87</v>
      </c>
      <c r="J153" t="s">
        <v>48</v>
      </c>
      <c r="K153">
        <v>2</v>
      </c>
      <c r="M153">
        <v>1</v>
      </c>
      <c r="N153" t="s">
        <v>49</v>
      </c>
      <c r="R153" t="s">
        <v>38</v>
      </c>
      <c r="S153">
        <v>2</v>
      </c>
      <c r="T153">
        <v>1</v>
      </c>
      <c r="U153">
        <v>1</v>
      </c>
      <c r="V153" t="s">
        <v>39</v>
      </c>
      <c r="Z153" t="s">
        <v>53</v>
      </c>
      <c r="AA153">
        <v>2</v>
      </c>
      <c r="AB153">
        <v>3</v>
      </c>
      <c r="AC153">
        <v>1</v>
      </c>
      <c r="AD153" t="s">
        <v>114</v>
      </c>
      <c r="AE153" t="s">
        <v>83</v>
      </c>
      <c r="AF153" t="s">
        <v>97</v>
      </c>
      <c r="AG153" t="s">
        <v>98</v>
      </c>
      <c r="AH153" t="s">
        <v>33</v>
      </c>
      <c r="AI153">
        <v>2</v>
      </c>
      <c r="AK153">
        <v>1</v>
      </c>
      <c r="AL153" t="s">
        <v>65</v>
      </c>
      <c r="AM153" t="s">
        <v>66</v>
      </c>
      <c r="AN153" t="s">
        <v>134</v>
      </c>
      <c r="AO153" t="s">
        <v>137</v>
      </c>
      <c r="AP153" t="s">
        <v>45</v>
      </c>
      <c r="AQ153">
        <v>2</v>
      </c>
      <c r="AS153">
        <v>1</v>
      </c>
      <c r="AT153" t="s">
        <v>143</v>
      </c>
      <c r="AX153">
        <v>19</v>
      </c>
      <c r="AY153">
        <v>62</v>
      </c>
      <c r="AZ153">
        <v>120</v>
      </c>
      <c r="BA153">
        <v>2</v>
      </c>
    </row>
    <row r="154" spans="1:53" x14ac:dyDescent="0.25">
      <c r="A154" t="s">
        <v>558</v>
      </c>
      <c r="B154" t="s">
        <v>53</v>
      </c>
      <c r="C154">
        <v>1</v>
      </c>
      <c r="D154">
        <v>3</v>
      </c>
      <c r="E154">
        <v>1</v>
      </c>
      <c r="F154" t="s">
        <v>115</v>
      </c>
      <c r="G154" t="s">
        <v>55</v>
      </c>
      <c r="H154" t="s">
        <v>117</v>
      </c>
      <c r="J154" t="s">
        <v>33</v>
      </c>
      <c r="K154">
        <v>2</v>
      </c>
      <c r="M154">
        <v>2</v>
      </c>
      <c r="N154" t="s">
        <v>34</v>
      </c>
      <c r="O154" t="s">
        <v>66</v>
      </c>
      <c r="P154" t="s">
        <v>134</v>
      </c>
      <c r="R154" t="s">
        <v>45</v>
      </c>
      <c r="S154">
        <v>2</v>
      </c>
      <c r="U154">
        <v>1</v>
      </c>
      <c r="V154" t="s">
        <v>143</v>
      </c>
      <c r="Z154" t="s">
        <v>56</v>
      </c>
      <c r="AA154">
        <v>1</v>
      </c>
      <c r="AC154">
        <v>1</v>
      </c>
      <c r="AD154" t="s">
        <v>123</v>
      </c>
      <c r="AH154" t="s">
        <v>43</v>
      </c>
      <c r="AI154">
        <v>2</v>
      </c>
      <c r="AK154">
        <v>1</v>
      </c>
      <c r="AL154" t="s">
        <v>73</v>
      </c>
      <c r="AM154" t="s">
        <v>139</v>
      </c>
      <c r="AN154" t="s">
        <v>75</v>
      </c>
      <c r="AP154" t="s">
        <v>63</v>
      </c>
      <c r="AQ154">
        <v>2</v>
      </c>
      <c r="AS154">
        <v>1</v>
      </c>
      <c r="AT154" t="s">
        <v>103</v>
      </c>
      <c r="AU154" t="s">
        <v>95</v>
      </c>
      <c r="AX154">
        <v>14</v>
      </c>
      <c r="AY154">
        <v>77</v>
      </c>
      <c r="AZ154">
        <v>120</v>
      </c>
      <c r="BA154">
        <v>2</v>
      </c>
    </row>
    <row r="155" spans="1:53" x14ac:dyDescent="0.25">
      <c r="A155" t="s">
        <v>559</v>
      </c>
      <c r="B155" t="s">
        <v>56</v>
      </c>
      <c r="C155">
        <v>2</v>
      </c>
      <c r="E155">
        <v>3</v>
      </c>
      <c r="F155" t="s">
        <v>123</v>
      </c>
      <c r="G155" t="s">
        <v>69</v>
      </c>
      <c r="J155" t="s">
        <v>43</v>
      </c>
      <c r="K155">
        <v>3</v>
      </c>
      <c r="M155">
        <v>3</v>
      </c>
      <c r="N155" t="s">
        <v>73</v>
      </c>
      <c r="O155" t="s">
        <v>99</v>
      </c>
      <c r="P155" t="s">
        <v>140</v>
      </c>
      <c r="Q155" t="s">
        <v>142</v>
      </c>
      <c r="R155" t="s">
        <v>38</v>
      </c>
      <c r="S155">
        <v>1</v>
      </c>
      <c r="T155">
        <v>2</v>
      </c>
      <c r="U155">
        <v>2</v>
      </c>
      <c r="V155" t="s">
        <v>39</v>
      </c>
      <c r="W155" t="s">
        <v>70</v>
      </c>
      <c r="X155" t="s">
        <v>156</v>
      </c>
      <c r="Y155" t="s">
        <v>42</v>
      </c>
      <c r="Z155" t="s">
        <v>53</v>
      </c>
      <c r="AA155">
        <v>2</v>
      </c>
      <c r="AB155">
        <v>2</v>
      </c>
      <c r="AC155">
        <v>1</v>
      </c>
      <c r="AD155" t="s">
        <v>115</v>
      </c>
      <c r="AE155" t="s">
        <v>83</v>
      </c>
      <c r="AF155" t="s">
        <v>97</v>
      </c>
      <c r="AH155" t="s">
        <v>33</v>
      </c>
      <c r="AI155">
        <v>2</v>
      </c>
      <c r="AK155">
        <v>1</v>
      </c>
      <c r="AL155" t="s">
        <v>65</v>
      </c>
      <c r="AP155" t="s">
        <v>45</v>
      </c>
      <c r="AQ155">
        <v>3</v>
      </c>
      <c r="AS155">
        <v>1</v>
      </c>
      <c r="AT155" t="s">
        <v>86</v>
      </c>
      <c r="AU155" t="s">
        <v>76</v>
      </c>
      <c r="AV155" t="s">
        <v>93</v>
      </c>
      <c r="AX155">
        <v>25</v>
      </c>
      <c r="AY155">
        <v>100</v>
      </c>
      <c r="AZ155">
        <v>120</v>
      </c>
      <c r="BA155">
        <v>2</v>
      </c>
    </row>
    <row r="156" spans="1:53" x14ac:dyDescent="0.25">
      <c r="A156" t="s">
        <v>560</v>
      </c>
      <c r="B156" t="s">
        <v>53</v>
      </c>
      <c r="C156">
        <v>2</v>
      </c>
      <c r="D156">
        <v>1</v>
      </c>
      <c r="E156">
        <v>2</v>
      </c>
      <c r="F156" t="s">
        <v>115</v>
      </c>
      <c r="G156" t="s">
        <v>55</v>
      </c>
      <c r="H156" t="s">
        <v>117</v>
      </c>
      <c r="J156" t="s">
        <v>33</v>
      </c>
      <c r="K156">
        <v>2</v>
      </c>
      <c r="M156">
        <v>1</v>
      </c>
      <c r="N156" t="s">
        <v>65</v>
      </c>
      <c r="O156" t="s">
        <v>66</v>
      </c>
      <c r="P156" t="s">
        <v>135</v>
      </c>
      <c r="Q156" t="s">
        <v>136</v>
      </c>
      <c r="R156" t="s">
        <v>45</v>
      </c>
      <c r="S156">
        <v>1</v>
      </c>
      <c r="U156">
        <v>1</v>
      </c>
      <c r="V156" t="s">
        <v>47</v>
      </c>
      <c r="Z156" t="s">
        <v>56</v>
      </c>
      <c r="AA156">
        <v>1</v>
      </c>
      <c r="AC156">
        <v>2</v>
      </c>
      <c r="AD156" t="s">
        <v>123</v>
      </c>
      <c r="AE156" t="s">
        <v>69</v>
      </c>
      <c r="AH156" t="s">
        <v>63</v>
      </c>
      <c r="AI156">
        <v>1</v>
      </c>
      <c r="AK156">
        <v>1</v>
      </c>
      <c r="AL156" t="s">
        <v>103</v>
      </c>
      <c r="AM156" t="s">
        <v>95</v>
      </c>
      <c r="AP156" t="s">
        <v>38</v>
      </c>
      <c r="AQ156">
        <v>1</v>
      </c>
      <c r="AR156">
        <v>1</v>
      </c>
      <c r="AS156">
        <v>1</v>
      </c>
      <c r="AT156" t="s">
        <v>39</v>
      </c>
      <c r="AU156" t="s">
        <v>40</v>
      </c>
      <c r="AV156" t="s">
        <v>156</v>
      </c>
      <c r="AX156">
        <v>13</v>
      </c>
      <c r="AY156">
        <v>57</v>
      </c>
      <c r="AZ156">
        <v>120</v>
      </c>
      <c r="BA156">
        <v>2</v>
      </c>
    </row>
    <row r="157" spans="1:53" x14ac:dyDescent="0.25">
      <c r="A157" t="s">
        <v>561</v>
      </c>
      <c r="B157" t="s">
        <v>53</v>
      </c>
      <c r="C157">
        <v>2</v>
      </c>
      <c r="D157">
        <v>1</v>
      </c>
      <c r="E157">
        <v>1</v>
      </c>
      <c r="F157" t="s">
        <v>114</v>
      </c>
      <c r="G157" t="s">
        <v>55</v>
      </c>
      <c r="J157" t="s">
        <v>33</v>
      </c>
      <c r="K157">
        <v>2</v>
      </c>
      <c r="M157">
        <v>2</v>
      </c>
      <c r="N157" t="s">
        <v>65</v>
      </c>
      <c r="R157" t="s">
        <v>45</v>
      </c>
      <c r="S157">
        <v>2</v>
      </c>
      <c r="U157">
        <v>2</v>
      </c>
      <c r="V157" t="s">
        <v>86</v>
      </c>
      <c r="Z157" t="s">
        <v>48</v>
      </c>
      <c r="AA157">
        <v>1</v>
      </c>
      <c r="AC157">
        <v>1</v>
      </c>
      <c r="AD157" t="s">
        <v>89</v>
      </c>
      <c r="AE157" t="s">
        <v>84</v>
      </c>
      <c r="AH157" t="s">
        <v>43</v>
      </c>
      <c r="AI157">
        <v>2</v>
      </c>
      <c r="AK157">
        <v>1</v>
      </c>
      <c r="AL157" t="s">
        <v>73</v>
      </c>
      <c r="AM157" t="s">
        <v>74</v>
      </c>
      <c r="AN157" t="s">
        <v>75</v>
      </c>
      <c r="AO157" t="s">
        <v>142</v>
      </c>
      <c r="AP157" t="s">
        <v>63</v>
      </c>
      <c r="AQ157">
        <v>1</v>
      </c>
      <c r="AS157">
        <v>1</v>
      </c>
      <c r="AT157" t="s">
        <v>103</v>
      </c>
      <c r="AX157">
        <v>11</v>
      </c>
      <c r="AY157">
        <v>48</v>
      </c>
      <c r="AZ157">
        <v>120</v>
      </c>
      <c r="BA157">
        <v>2</v>
      </c>
    </row>
    <row r="158" spans="1:53" x14ac:dyDescent="0.25">
      <c r="A158" t="s">
        <v>562</v>
      </c>
      <c r="B158" t="s">
        <v>53</v>
      </c>
      <c r="C158">
        <v>2</v>
      </c>
      <c r="D158">
        <v>1</v>
      </c>
      <c r="E158">
        <v>1</v>
      </c>
      <c r="F158" t="s">
        <v>54</v>
      </c>
      <c r="J158" t="s">
        <v>33</v>
      </c>
      <c r="K158">
        <v>2</v>
      </c>
      <c r="M158">
        <v>1</v>
      </c>
      <c r="N158" t="s">
        <v>65</v>
      </c>
      <c r="R158" t="s">
        <v>45</v>
      </c>
      <c r="S158">
        <v>3</v>
      </c>
      <c r="U158">
        <v>1</v>
      </c>
      <c r="V158" t="s">
        <v>143</v>
      </c>
      <c r="Z158" t="s">
        <v>48</v>
      </c>
      <c r="AA158">
        <v>1</v>
      </c>
      <c r="AC158">
        <v>1</v>
      </c>
      <c r="AD158" t="s">
        <v>89</v>
      </c>
      <c r="AE158" t="s">
        <v>50</v>
      </c>
      <c r="AH158" t="s">
        <v>43</v>
      </c>
      <c r="AI158">
        <v>2</v>
      </c>
      <c r="AK158">
        <v>1</v>
      </c>
      <c r="AL158" t="s">
        <v>44</v>
      </c>
      <c r="AM158" t="s">
        <v>99</v>
      </c>
      <c r="AP158" t="s">
        <v>38</v>
      </c>
      <c r="AQ158">
        <v>3</v>
      </c>
      <c r="AR158">
        <v>1</v>
      </c>
      <c r="AS158">
        <v>1</v>
      </c>
      <c r="AT158" t="s">
        <v>39</v>
      </c>
      <c r="AX158">
        <v>9</v>
      </c>
      <c r="AY158">
        <v>35</v>
      </c>
      <c r="AZ158">
        <v>120</v>
      </c>
      <c r="BA158">
        <v>2</v>
      </c>
    </row>
    <row r="159" spans="1:53" x14ac:dyDescent="0.25">
      <c r="A159" t="s">
        <v>563</v>
      </c>
      <c r="B159" t="s">
        <v>53</v>
      </c>
      <c r="C159">
        <v>2</v>
      </c>
      <c r="D159">
        <v>1</v>
      </c>
      <c r="E159">
        <v>1</v>
      </c>
      <c r="F159" t="s">
        <v>54</v>
      </c>
      <c r="G159" t="s">
        <v>83</v>
      </c>
      <c r="H159" t="s">
        <v>117</v>
      </c>
      <c r="I159" t="s">
        <v>118</v>
      </c>
      <c r="J159" t="s">
        <v>33</v>
      </c>
      <c r="K159">
        <v>3</v>
      </c>
      <c r="M159">
        <v>2</v>
      </c>
      <c r="N159" t="s">
        <v>65</v>
      </c>
      <c r="R159" t="s">
        <v>45</v>
      </c>
      <c r="S159">
        <v>1</v>
      </c>
      <c r="U159">
        <v>1</v>
      </c>
      <c r="V159" t="s">
        <v>143</v>
      </c>
      <c r="Z159" t="s">
        <v>48</v>
      </c>
      <c r="AA159">
        <v>1</v>
      </c>
      <c r="AC159">
        <v>1</v>
      </c>
      <c r="AD159" t="s">
        <v>89</v>
      </c>
      <c r="AH159" t="s">
        <v>63</v>
      </c>
      <c r="AI159">
        <v>1</v>
      </c>
      <c r="AK159">
        <v>1</v>
      </c>
      <c r="AL159" t="s">
        <v>148</v>
      </c>
      <c r="AM159" t="s">
        <v>149</v>
      </c>
      <c r="AP159" t="s">
        <v>38</v>
      </c>
      <c r="AQ159">
        <v>3</v>
      </c>
      <c r="AR159">
        <v>2</v>
      </c>
      <c r="AS159">
        <v>2</v>
      </c>
      <c r="AT159" t="s">
        <v>39</v>
      </c>
      <c r="AU159" t="s">
        <v>96</v>
      </c>
      <c r="AX159">
        <v>13</v>
      </c>
      <c r="AY159">
        <v>50</v>
      </c>
      <c r="AZ159">
        <v>120</v>
      </c>
      <c r="BA159">
        <v>2</v>
      </c>
    </row>
    <row r="160" spans="1:53" x14ac:dyDescent="0.25">
      <c r="A160" t="s">
        <v>564</v>
      </c>
      <c r="B160" t="s">
        <v>43</v>
      </c>
      <c r="C160">
        <v>2</v>
      </c>
      <c r="E160">
        <v>2</v>
      </c>
      <c r="F160" t="s">
        <v>73</v>
      </c>
      <c r="G160" t="s">
        <v>99</v>
      </c>
      <c r="H160" t="s">
        <v>75</v>
      </c>
      <c r="J160" t="s">
        <v>63</v>
      </c>
      <c r="K160">
        <v>3</v>
      </c>
      <c r="M160">
        <v>1</v>
      </c>
      <c r="N160" t="s">
        <v>72</v>
      </c>
      <c r="R160" t="s">
        <v>38</v>
      </c>
      <c r="S160">
        <v>2</v>
      </c>
      <c r="T160">
        <v>1</v>
      </c>
      <c r="U160">
        <v>2</v>
      </c>
      <c r="V160" t="s">
        <v>39</v>
      </c>
      <c r="W160" t="s">
        <v>96</v>
      </c>
      <c r="X160" t="s">
        <v>157</v>
      </c>
      <c r="Y160" t="s">
        <v>159</v>
      </c>
      <c r="Z160" t="s">
        <v>53</v>
      </c>
      <c r="AA160">
        <v>2</v>
      </c>
      <c r="AB160">
        <v>2</v>
      </c>
      <c r="AC160">
        <v>1</v>
      </c>
      <c r="AD160" t="s">
        <v>115</v>
      </c>
      <c r="AE160" t="s">
        <v>83</v>
      </c>
      <c r="AH160" t="s">
        <v>33</v>
      </c>
      <c r="AI160">
        <v>2</v>
      </c>
      <c r="AK160">
        <v>1</v>
      </c>
      <c r="AL160" t="s">
        <v>65</v>
      </c>
      <c r="AP160" t="s">
        <v>45</v>
      </c>
      <c r="AQ160">
        <v>3</v>
      </c>
      <c r="AS160">
        <v>2</v>
      </c>
      <c r="AT160" t="s">
        <v>143</v>
      </c>
      <c r="AX160">
        <v>18</v>
      </c>
      <c r="AY160">
        <v>61</v>
      </c>
      <c r="AZ160">
        <v>120</v>
      </c>
      <c r="BA160">
        <v>2</v>
      </c>
    </row>
    <row r="161" spans="1:53" x14ac:dyDescent="0.25">
      <c r="A161" t="s">
        <v>565</v>
      </c>
      <c r="B161" t="s">
        <v>53</v>
      </c>
      <c r="C161">
        <v>1</v>
      </c>
      <c r="D161">
        <v>3</v>
      </c>
      <c r="E161">
        <v>1</v>
      </c>
      <c r="F161" t="s">
        <v>114</v>
      </c>
      <c r="J161" t="s">
        <v>33</v>
      </c>
      <c r="K161">
        <v>3</v>
      </c>
      <c r="M161">
        <v>3</v>
      </c>
      <c r="N161" t="s">
        <v>65</v>
      </c>
      <c r="O161" t="s">
        <v>35</v>
      </c>
      <c r="P161" t="s">
        <v>134</v>
      </c>
      <c r="Q161" t="s">
        <v>136</v>
      </c>
      <c r="R161" t="s">
        <v>63</v>
      </c>
      <c r="S161">
        <v>2</v>
      </c>
      <c r="U161">
        <v>1</v>
      </c>
      <c r="V161" t="s">
        <v>103</v>
      </c>
      <c r="W161" t="s">
        <v>95</v>
      </c>
      <c r="Z161" t="s">
        <v>56</v>
      </c>
      <c r="AA161">
        <v>2</v>
      </c>
      <c r="AC161">
        <v>3</v>
      </c>
      <c r="AD161" t="s">
        <v>123</v>
      </c>
      <c r="AH161" t="s">
        <v>48</v>
      </c>
      <c r="AI161">
        <v>2</v>
      </c>
      <c r="AK161">
        <v>2</v>
      </c>
      <c r="AL161" t="s">
        <v>49</v>
      </c>
      <c r="AP161" t="s">
        <v>43</v>
      </c>
      <c r="AQ161">
        <v>3</v>
      </c>
      <c r="AS161">
        <v>3</v>
      </c>
      <c r="AT161" t="s">
        <v>73</v>
      </c>
      <c r="AU161" t="s">
        <v>99</v>
      </c>
      <c r="AV161" t="s">
        <v>100</v>
      </c>
      <c r="AW161" t="s">
        <v>101</v>
      </c>
      <c r="AX161">
        <v>23</v>
      </c>
      <c r="AY161">
        <v>76</v>
      </c>
      <c r="AZ161">
        <v>120</v>
      </c>
      <c r="BA161">
        <v>2</v>
      </c>
    </row>
    <row r="162" spans="1:53" x14ac:dyDescent="0.25">
      <c r="A162" t="s">
        <v>566</v>
      </c>
      <c r="B162" t="s">
        <v>56</v>
      </c>
      <c r="C162">
        <v>1</v>
      </c>
      <c r="E162">
        <v>2</v>
      </c>
      <c r="F162" t="s">
        <v>123</v>
      </c>
      <c r="G162" t="s">
        <v>69</v>
      </c>
      <c r="J162" t="s">
        <v>48</v>
      </c>
      <c r="K162">
        <v>1</v>
      </c>
      <c r="M162">
        <v>2</v>
      </c>
      <c r="N162" t="s">
        <v>49</v>
      </c>
      <c r="R162" t="s">
        <v>45</v>
      </c>
      <c r="S162">
        <v>3</v>
      </c>
      <c r="U162">
        <v>1</v>
      </c>
      <c r="V162" t="s">
        <v>47</v>
      </c>
      <c r="Z162" t="s">
        <v>53</v>
      </c>
      <c r="AA162">
        <v>2</v>
      </c>
      <c r="AB162">
        <v>1</v>
      </c>
      <c r="AC162">
        <v>1</v>
      </c>
      <c r="AD162" t="s">
        <v>54</v>
      </c>
      <c r="AE162" t="s">
        <v>83</v>
      </c>
      <c r="AH162" t="s">
        <v>33</v>
      </c>
      <c r="AI162">
        <v>1</v>
      </c>
      <c r="AK162">
        <v>1</v>
      </c>
      <c r="AL162" t="s">
        <v>65</v>
      </c>
      <c r="AP162" t="s">
        <v>63</v>
      </c>
      <c r="AQ162">
        <v>2</v>
      </c>
      <c r="AS162">
        <v>1</v>
      </c>
      <c r="AT162" t="s">
        <v>72</v>
      </c>
      <c r="AU162" t="s">
        <v>95</v>
      </c>
      <c r="AX162">
        <v>9</v>
      </c>
      <c r="AY162">
        <v>55</v>
      </c>
      <c r="AZ162">
        <v>120</v>
      </c>
      <c r="BA162">
        <v>2</v>
      </c>
    </row>
    <row r="163" spans="1:53" x14ac:dyDescent="0.25">
      <c r="A163" t="s">
        <v>567</v>
      </c>
      <c r="B163" t="s">
        <v>53</v>
      </c>
      <c r="C163">
        <v>2</v>
      </c>
      <c r="D163">
        <v>1</v>
      </c>
      <c r="E163">
        <v>1</v>
      </c>
      <c r="F163" t="s">
        <v>114</v>
      </c>
      <c r="G163" t="s">
        <v>83</v>
      </c>
      <c r="H163" t="s">
        <v>117</v>
      </c>
      <c r="I163" t="s">
        <v>98</v>
      </c>
      <c r="J163" t="s">
        <v>33</v>
      </c>
      <c r="K163">
        <v>3</v>
      </c>
      <c r="M163">
        <v>1</v>
      </c>
      <c r="N163" t="s">
        <v>65</v>
      </c>
      <c r="O163" t="s">
        <v>35</v>
      </c>
      <c r="P163" t="s">
        <v>36</v>
      </c>
      <c r="R163" t="s">
        <v>63</v>
      </c>
      <c r="S163">
        <v>2</v>
      </c>
      <c r="U163">
        <v>1</v>
      </c>
      <c r="V163" t="s">
        <v>103</v>
      </c>
      <c r="W163" t="s">
        <v>95</v>
      </c>
      <c r="Z163" t="s">
        <v>56</v>
      </c>
      <c r="AA163">
        <v>1</v>
      </c>
      <c r="AC163">
        <v>3</v>
      </c>
      <c r="AD163" t="s">
        <v>123</v>
      </c>
      <c r="AE163" t="s">
        <v>69</v>
      </c>
      <c r="AF163" t="s">
        <v>87</v>
      </c>
      <c r="AH163" t="s">
        <v>48</v>
      </c>
      <c r="AI163">
        <v>1</v>
      </c>
      <c r="AK163">
        <v>1</v>
      </c>
      <c r="AL163" t="s">
        <v>49</v>
      </c>
      <c r="AM163" t="s">
        <v>50</v>
      </c>
      <c r="AP163" t="s">
        <v>38</v>
      </c>
      <c r="AQ163">
        <v>2</v>
      </c>
      <c r="AR163">
        <v>3</v>
      </c>
      <c r="AS163">
        <v>2</v>
      </c>
      <c r="AT163" t="s">
        <v>39</v>
      </c>
      <c r="AU163" t="s">
        <v>40</v>
      </c>
      <c r="AV163" t="s">
        <v>157</v>
      </c>
      <c r="AX163">
        <v>21</v>
      </c>
      <c r="AY163">
        <v>80</v>
      </c>
      <c r="AZ163">
        <v>120</v>
      </c>
      <c r="BA163">
        <v>2</v>
      </c>
    </row>
    <row r="164" spans="1:53" x14ac:dyDescent="0.25">
      <c r="A164" t="s">
        <v>568</v>
      </c>
      <c r="B164" t="s">
        <v>56</v>
      </c>
      <c r="C164">
        <v>1</v>
      </c>
      <c r="E164">
        <v>1</v>
      </c>
      <c r="F164" t="s">
        <v>123</v>
      </c>
      <c r="G164" t="s">
        <v>69</v>
      </c>
      <c r="H164" t="s">
        <v>87</v>
      </c>
      <c r="J164" t="s">
        <v>43</v>
      </c>
      <c r="K164">
        <v>2</v>
      </c>
      <c r="M164">
        <v>1</v>
      </c>
      <c r="N164" t="s">
        <v>73</v>
      </c>
      <c r="O164" t="s">
        <v>74</v>
      </c>
      <c r="P164" t="s">
        <v>75</v>
      </c>
      <c r="Q164" t="s">
        <v>142</v>
      </c>
      <c r="R164" t="s">
        <v>45</v>
      </c>
      <c r="S164">
        <v>3</v>
      </c>
      <c r="U164">
        <v>1</v>
      </c>
      <c r="V164" t="s">
        <v>143</v>
      </c>
      <c r="W164" t="s">
        <v>144</v>
      </c>
      <c r="Z164" t="s">
        <v>53</v>
      </c>
      <c r="AA164">
        <v>2</v>
      </c>
      <c r="AB164">
        <v>2</v>
      </c>
      <c r="AC164">
        <v>1</v>
      </c>
      <c r="AD164" t="s">
        <v>115</v>
      </c>
      <c r="AE164" t="s">
        <v>55</v>
      </c>
      <c r="AF164" t="s">
        <v>97</v>
      </c>
      <c r="AH164" t="s">
        <v>33</v>
      </c>
      <c r="AI164">
        <v>1</v>
      </c>
      <c r="AK164">
        <v>1</v>
      </c>
      <c r="AL164" t="s">
        <v>65</v>
      </c>
      <c r="AP164" t="s">
        <v>63</v>
      </c>
      <c r="AQ164">
        <v>1</v>
      </c>
      <c r="AS164">
        <v>1</v>
      </c>
      <c r="AT164" t="s">
        <v>72</v>
      </c>
      <c r="AU164" t="s">
        <v>95</v>
      </c>
      <c r="AX164">
        <v>14</v>
      </c>
      <c r="AY164">
        <v>55</v>
      </c>
      <c r="AZ164">
        <v>120</v>
      </c>
      <c r="BA164">
        <v>2</v>
      </c>
    </row>
    <row r="165" spans="1:53" x14ac:dyDescent="0.25">
      <c r="A165" t="s">
        <v>569</v>
      </c>
      <c r="B165" t="s">
        <v>56</v>
      </c>
      <c r="C165">
        <v>2</v>
      </c>
      <c r="E165">
        <v>2</v>
      </c>
      <c r="F165" t="s">
        <v>123</v>
      </c>
      <c r="G165" t="s">
        <v>124</v>
      </c>
      <c r="H165" t="s">
        <v>87</v>
      </c>
      <c r="J165" t="s">
        <v>43</v>
      </c>
      <c r="K165">
        <v>1</v>
      </c>
      <c r="M165">
        <v>1</v>
      </c>
      <c r="N165" t="s">
        <v>73</v>
      </c>
      <c r="O165" t="s">
        <v>99</v>
      </c>
      <c r="R165" t="s">
        <v>38</v>
      </c>
      <c r="S165">
        <v>3</v>
      </c>
      <c r="T165">
        <v>3</v>
      </c>
      <c r="U165">
        <v>3</v>
      </c>
      <c r="V165" t="s">
        <v>155</v>
      </c>
      <c r="W165" t="s">
        <v>70</v>
      </c>
      <c r="X165" t="s">
        <v>156</v>
      </c>
      <c r="Y165" t="s">
        <v>158</v>
      </c>
      <c r="Z165" t="s">
        <v>53</v>
      </c>
      <c r="AA165">
        <v>3</v>
      </c>
      <c r="AB165">
        <v>3</v>
      </c>
      <c r="AC165">
        <v>3</v>
      </c>
      <c r="AD165" t="s">
        <v>115</v>
      </c>
      <c r="AE165" t="s">
        <v>83</v>
      </c>
      <c r="AF165" t="s">
        <v>117</v>
      </c>
      <c r="AG165" t="s">
        <v>98</v>
      </c>
      <c r="AH165" t="s">
        <v>33</v>
      </c>
      <c r="AI165">
        <v>1</v>
      </c>
      <c r="AK165">
        <v>1</v>
      </c>
      <c r="AL165" t="s">
        <v>65</v>
      </c>
      <c r="AP165" t="s">
        <v>63</v>
      </c>
      <c r="AQ165">
        <v>1</v>
      </c>
      <c r="AS165">
        <v>1</v>
      </c>
      <c r="AT165" t="s">
        <v>72</v>
      </c>
      <c r="AU165" t="s">
        <v>95</v>
      </c>
      <c r="AX165">
        <v>26</v>
      </c>
      <c r="AY165">
        <v>173</v>
      </c>
      <c r="AZ165">
        <v>120</v>
      </c>
      <c r="BA165">
        <v>2</v>
      </c>
    </row>
    <row r="166" spans="1:53" x14ac:dyDescent="0.25">
      <c r="A166" t="s">
        <v>570</v>
      </c>
      <c r="B166" t="s">
        <v>53</v>
      </c>
      <c r="C166">
        <v>1</v>
      </c>
      <c r="D166">
        <v>2</v>
      </c>
      <c r="E166">
        <v>1</v>
      </c>
      <c r="F166" t="s">
        <v>115</v>
      </c>
      <c r="G166" t="s">
        <v>83</v>
      </c>
      <c r="J166" t="s">
        <v>33</v>
      </c>
      <c r="K166">
        <v>3</v>
      </c>
      <c r="M166">
        <v>3</v>
      </c>
      <c r="N166" t="s">
        <v>65</v>
      </c>
      <c r="O166" t="s">
        <v>35</v>
      </c>
      <c r="P166" t="s">
        <v>36</v>
      </c>
      <c r="Q166" t="s">
        <v>136</v>
      </c>
      <c r="R166" t="s">
        <v>63</v>
      </c>
      <c r="S166">
        <v>1</v>
      </c>
      <c r="U166">
        <v>1</v>
      </c>
      <c r="V166" t="s">
        <v>103</v>
      </c>
      <c r="Z166" t="s">
        <v>56</v>
      </c>
      <c r="AA166">
        <v>1</v>
      </c>
      <c r="AC166">
        <v>1</v>
      </c>
      <c r="AD166" t="s">
        <v>57</v>
      </c>
      <c r="AE166" t="s">
        <v>69</v>
      </c>
      <c r="AH166" t="s">
        <v>45</v>
      </c>
      <c r="AI166">
        <v>1</v>
      </c>
      <c r="AK166">
        <v>1</v>
      </c>
      <c r="AL166" t="s">
        <v>86</v>
      </c>
      <c r="AP166" t="s">
        <v>38</v>
      </c>
      <c r="AQ166">
        <v>3</v>
      </c>
      <c r="AR166">
        <v>3</v>
      </c>
      <c r="AS166">
        <v>2</v>
      </c>
      <c r="AT166" t="s">
        <v>39</v>
      </c>
      <c r="AU166" t="s">
        <v>96</v>
      </c>
      <c r="AV166" t="s">
        <v>156</v>
      </c>
      <c r="AW166" t="s">
        <v>42</v>
      </c>
      <c r="AX166">
        <v>18</v>
      </c>
      <c r="AY166">
        <v>72</v>
      </c>
      <c r="AZ166">
        <v>120</v>
      </c>
      <c r="BA166">
        <v>2</v>
      </c>
    </row>
    <row r="167" spans="1:53" x14ac:dyDescent="0.25">
      <c r="A167" t="s">
        <v>571</v>
      </c>
      <c r="B167" t="s">
        <v>53</v>
      </c>
      <c r="C167">
        <v>1</v>
      </c>
      <c r="D167">
        <v>3</v>
      </c>
      <c r="E167">
        <v>1</v>
      </c>
      <c r="F167" t="s">
        <v>115</v>
      </c>
      <c r="G167" t="s">
        <v>55</v>
      </c>
      <c r="J167" t="s">
        <v>33</v>
      </c>
      <c r="K167">
        <v>3</v>
      </c>
      <c r="M167">
        <v>1</v>
      </c>
      <c r="N167" t="s">
        <v>65</v>
      </c>
      <c r="O167" t="s">
        <v>133</v>
      </c>
      <c r="R167" t="s">
        <v>63</v>
      </c>
      <c r="S167">
        <v>1</v>
      </c>
      <c r="U167">
        <v>2</v>
      </c>
      <c r="V167" t="s">
        <v>72</v>
      </c>
      <c r="W167" t="s">
        <v>149</v>
      </c>
      <c r="Z167" t="s">
        <v>48</v>
      </c>
      <c r="AA167">
        <v>1</v>
      </c>
      <c r="AC167">
        <v>1</v>
      </c>
      <c r="AD167" t="s">
        <v>49</v>
      </c>
      <c r="AH167" t="s">
        <v>43</v>
      </c>
      <c r="AI167">
        <v>1</v>
      </c>
      <c r="AK167">
        <v>1</v>
      </c>
      <c r="AL167" t="s">
        <v>44</v>
      </c>
      <c r="AM167" t="s">
        <v>139</v>
      </c>
      <c r="AN167" t="s">
        <v>75</v>
      </c>
      <c r="AO167" t="s">
        <v>101</v>
      </c>
      <c r="AP167" t="s">
        <v>45</v>
      </c>
      <c r="AQ167">
        <v>3</v>
      </c>
      <c r="AS167">
        <v>1</v>
      </c>
      <c r="AT167" t="s">
        <v>143</v>
      </c>
      <c r="AX167">
        <v>13</v>
      </c>
      <c r="AY167">
        <v>68</v>
      </c>
      <c r="AZ167">
        <v>120</v>
      </c>
      <c r="BA167">
        <v>2</v>
      </c>
    </row>
    <row r="168" spans="1:53" x14ac:dyDescent="0.25">
      <c r="A168" t="s">
        <v>572</v>
      </c>
      <c r="B168" t="s">
        <v>53</v>
      </c>
      <c r="C168">
        <v>2</v>
      </c>
      <c r="D168">
        <v>1</v>
      </c>
      <c r="E168">
        <v>1</v>
      </c>
      <c r="F168" t="s">
        <v>54</v>
      </c>
      <c r="G168" t="s">
        <v>55</v>
      </c>
      <c r="J168" t="s">
        <v>33</v>
      </c>
      <c r="K168">
        <v>1</v>
      </c>
      <c r="M168">
        <v>2</v>
      </c>
      <c r="N168" t="s">
        <v>65</v>
      </c>
      <c r="O168" t="s">
        <v>66</v>
      </c>
      <c r="R168" t="s">
        <v>63</v>
      </c>
      <c r="S168">
        <v>2</v>
      </c>
      <c r="U168">
        <v>1</v>
      </c>
      <c r="V168" t="s">
        <v>103</v>
      </c>
      <c r="W168" t="s">
        <v>149</v>
      </c>
      <c r="Z168" t="s">
        <v>48</v>
      </c>
      <c r="AA168">
        <v>1</v>
      </c>
      <c r="AC168">
        <v>1</v>
      </c>
      <c r="AD168" t="s">
        <v>89</v>
      </c>
      <c r="AH168" t="s">
        <v>43</v>
      </c>
      <c r="AI168">
        <v>1</v>
      </c>
      <c r="AK168">
        <v>3</v>
      </c>
      <c r="AL168" t="s">
        <v>44</v>
      </c>
      <c r="AM168" t="s">
        <v>139</v>
      </c>
      <c r="AN168" t="s">
        <v>75</v>
      </c>
      <c r="AO168" t="s">
        <v>142</v>
      </c>
      <c r="AP168" t="s">
        <v>38</v>
      </c>
      <c r="AQ168">
        <v>1</v>
      </c>
      <c r="AR168">
        <v>1</v>
      </c>
      <c r="AS168">
        <v>1</v>
      </c>
      <c r="AT168" t="s">
        <v>155</v>
      </c>
      <c r="AX168">
        <v>11</v>
      </c>
      <c r="AY168">
        <v>57</v>
      </c>
      <c r="AZ168">
        <v>120</v>
      </c>
      <c r="BA168">
        <v>2</v>
      </c>
    </row>
    <row r="169" spans="1:53" x14ac:dyDescent="0.25">
      <c r="A169" t="s">
        <v>573</v>
      </c>
      <c r="B169" t="s">
        <v>48</v>
      </c>
      <c r="C169">
        <v>2</v>
      </c>
      <c r="E169">
        <v>3</v>
      </c>
      <c r="F169" t="s">
        <v>49</v>
      </c>
      <c r="G169" t="s">
        <v>71</v>
      </c>
      <c r="H169" t="s">
        <v>51</v>
      </c>
      <c r="J169" t="s">
        <v>45</v>
      </c>
      <c r="K169">
        <v>3</v>
      </c>
      <c r="M169">
        <v>2</v>
      </c>
      <c r="N169" t="s">
        <v>143</v>
      </c>
      <c r="O169" t="s">
        <v>144</v>
      </c>
      <c r="R169" t="s">
        <v>38</v>
      </c>
      <c r="S169">
        <v>1</v>
      </c>
      <c r="T169">
        <v>1</v>
      </c>
      <c r="U169">
        <v>3</v>
      </c>
      <c r="V169" t="s">
        <v>39</v>
      </c>
      <c r="W169" t="s">
        <v>70</v>
      </c>
      <c r="X169" t="s">
        <v>156</v>
      </c>
      <c r="Y169" t="s">
        <v>42</v>
      </c>
      <c r="Z169" t="s">
        <v>53</v>
      </c>
      <c r="AA169">
        <v>2</v>
      </c>
      <c r="AB169">
        <v>3</v>
      </c>
      <c r="AC169">
        <v>2</v>
      </c>
      <c r="AD169" t="s">
        <v>54</v>
      </c>
      <c r="AE169" t="s">
        <v>116</v>
      </c>
      <c r="AF169" t="s">
        <v>117</v>
      </c>
      <c r="AH169" t="s">
        <v>33</v>
      </c>
      <c r="AI169">
        <v>1</v>
      </c>
      <c r="AK169">
        <v>1</v>
      </c>
      <c r="AL169" t="s">
        <v>65</v>
      </c>
      <c r="AP169" t="s">
        <v>63</v>
      </c>
      <c r="AQ169">
        <v>1</v>
      </c>
      <c r="AS169">
        <v>1</v>
      </c>
      <c r="AT169" t="s">
        <v>72</v>
      </c>
      <c r="AX169">
        <v>20</v>
      </c>
      <c r="AY169">
        <v>108</v>
      </c>
      <c r="AZ169">
        <v>120</v>
      </c>
      <c r="BA169">
        <v>2</v>
      </c>
    </row>
    <row r="170" spans="1:53" x14ac:dyDescent="0.25">
      <c r="A170" t="s">
        <v>574</v>
      </c>
      <c r="B170" t="s">
        <v>43</v>
      </c>
      <c r="C170">
        <v>1</v>
      </c>
      <c r="E170">
        <v>1</v>
      </c>
      <c r="F170" t="s">
        <v>73</v>
      </c>
      <c r="G170" t="s">
        <v>74</v>
      </c>
      <c r="H170" t="s">
        <v>100</v>
      </c>
      <c r="J170" t="s">
        <v>45</v>
      </c>
      <c r="K170">
        <v>3</v>
      </c>
      <c r="M170">
        <v>3</v>
      </c>
      <c r="N170" t="s">
        <v>86</v>
      </c>
      <c r="O170" t="s">
        <v>76</v>
      </c>
      <c r="R170" t="s">
        <v>38</v>
      </c>
      <c r="S170">
        <v>1</v>
      </c>
      <c r="T170">
        <v>1</v>
      </c>
      <c r="U170">
        <v>2</v>
      </c>
      <c r="V170" t="s">
        <v>39</v>
      </c>
      <c r="W170" t="s">
        <v>70</v>
      </c>
      <c r="X170" t="s">
        <v>156</v>
      </c>
      <c r="Y170" t="s">
        <v>158</v>
      </c>
      <c r="Z170" t="s">
        <v>53</v>
      </c>
      <c r="AA170">
        <v>2</v>
      </c>
      <c r="AB170">
        <v>2</v>
      </c>
      <c r="AC170">
        <v>1</v>
      </c>
      <c r="AD170" t="s">
        <v>115</v>
      </c>
      <c r="AE170" t="s">
        <v>83</v>
      </c>
      <c r="AH170" t="s">
        <v>33</v>
      </c>
      <c r="AI170">
        <v>1</v>
      </c>
      <c r="AK170">
        <v>1</v>
      </c>
      <c r="AL170" t="s">
        <v>65</v>
      </c>
      <c r="AM170" t="s">
        <v>133</v>
      </c>
      <c r="AN170" t="s">
        <v>135</v>
      </c>
      <c r="AP170" t="s">
        <v>63</v>
      </c>
      <c r="AQ170">
        <v>2</v>
      </c>
      <c r="AS170">
        <v>1</v>
      </c>
      <c r="AT170" t="s">
        <v>72</v>
      </c>
      <c r="AU170" t="s">
        <v>95</v>
      </c>
      <c r="AX170">
        <v>18</v>
      </c>
      <c r="AY170">
        <v>96</v>
      </c>
      <c r="AZ170">
        <v>120</v>
      </c>
      <c r="BA170">
        <v>2</v>
      </c>
    </row>
    <row r="171" spans="1:53" x14ac:dyDescent="0.25">
      <c r="A171" t="s">
        <v>575</v>
      </c>
      <c r="B171" t="s">
        <v>53</v>
      </c>
      <c r="C171">
        <v>3</v>
      </c>
      <c r="D171">
        <v>1</v>
      </c>
      <c r="E171">
        <v>1</v>
      </c>
      <c r="F171" t="s">
        <v>115</v>
      </c>
      <c r="J171" t="s">
        <v>33</v>
      </c>
      <c r="K171">
        <v>3</v>
      </c>
      <c r="M171">
        <v>3</v>
      </c>
      <c r="N171" t="s">
        <v>34</v>
      </c>
      <c r="R171" t="s">
        <v>38</v>
      </c>
      <c r="S171">
        <v>3</v>
      </c>
      <c r="T171">
        <v>1</v>
      </c>
      <c r="U171">
        <v>1</v>
      </c>
      <c r="V171" t="s">
        <v>67</v>
      </c>
      <c r="W171" t="s">
        <v>96</v>
      </c>
      <c r="X171" t="s">
        <v>157</v>
      </c>
      <c r="Y171" t="s">
        <v>159</v>
      </c>
      <c r="Z171" t="s">
        <v>56</v>
      </c>
      <c r="AA171">
        <v>3</v>
      </c>
      <c r="AC171">
        <v>2</v>
      </c>
      <c r="AD171" t="s">
        <v>68</v>
      </c>
      <c r="AE171" t="s">
        <v>125</v>
      </c>
      <c r="AF171" t="s">
        <v>85</v>
      </c>
      <c r="AH171" t="s">
        <v>48</v>
      </c>
      <c r="AI171">
        <v>2</v>
      </c>
      <c r="AK171">
        <v>1</v>
      </c>
      <c r="AL171" t="s">
        <v>49</v>
      </c>
      <c r="AP171" t="s">
        <v>43</v>
      </c>
      <c r="AQ171">
        <v>1</v>
      </c>
      <c r="AS171">
        <v>1</v>
      </c>
      <c r="AT171" t="s">
        <v>73</v>
      </c>
      <c r="AU171" t="s">
        <v>139</v>
      </c>
      <c r="AX171">
        <v>18</v>
      </c>
      <c r="AY171">
        <v>66</v>
      </c>
      <c r="AZ171">
        <v>120</v>
      </c>
      <c r="BA171">
        <v>2</v>
      </c>
    </row>
    <row r="172" spans="1:53" x14ac:dyDescent="0.25">
      <c r="A172" t="s">
        <v>576</v>
      </c>
      <c r="B172" t="s">
        <v>56</v>
      </c>
      <c r="C172">
        <v>3</v>
      </c>
      <c r="E172">
        <v>3</v>
      </c>
      <c r="F172" t="s">
        <v>57</v>
      </c>
      <c r="G172" t="s">
        <v>125</v>
      </c>
      <c r="H172" t="s">
        <v>87</v>
      </c>
      <c r="I172" t="s">
        <v>127</v>
      </c>
      <c r="J172" t="s">
        <v>48</v>
      </c>
      <c r="K172">
        <v>3</v>
      </c>
      <c r="M172">
        <v>3</v>
      </c>
      <c r="N172" t="s">
        <v>49</v>
      </c>
      <c r="O172" t="s">
        <v>84</v>
      </c>
      <c r="P172" t="s">
        <v>130</v>
      </c>
      <c r="Q172" t="s">
        <v>132</v>
      </c>
      <c r="R172" t="s">
        <v>33</v>
      </c>
      <c r="S172">
        <v>3</v>
      </c>
      <c r="U172">
        <v>1</v>
      </c>
      <c r="V172" t="s">
        <v>65</v>
      </c>
      <c r="Z172" t="s">
        <v>53</v>
      </c>
      <c r="AA172">
        <v>3</v>
      </c>
      <c r="AB172">
        <v>3</v>
      </c>
      <c r="AC172">
        <v>3</v>
      </c>
      <c r="AD172" t="s">
        <v>54</v>
      </c>
      <c r="AE172" t="s">
        <v>83</v>
      </c>
      <c r="AF172" t="s">
        <v>97</v>
      </c>
      <c r="AG172" t="s">
        <v>98</v>
      </c>
      <c r="AH172" t="s">
        <v>63</v>
      </c>
      <c r="AI172">
        <v>1</v>
      </c>
      <c r="AK172">
        <v>1</v>
      </c>
      <c r="AL172" t="s">
        <v>72</v>
      </c>
      <c r="AM172" t="s">
        <v>91</v>
      </c>
      <c r="AP172" t="s">
        <v>38</v>
      </c>
      <c r="AQ172">
        <v>2</v>
      </c>
      <c r="AR172">
        <v>1</v>
      </c>
      <c r="AS172">
        <v>1</v>
      </c>
      <c r="AT172" t="s">
        <v>39</v>
      </c>
      <c r="AX172">
        <v>27</v>
      </c>
      <c r="AY172">
        <v>98</v>
      </c>
      <c r="AZ172">
        <v>120</v>
      </c>
      <c r="BA172">
        <v>2</v>
      </c>
    </row>
    <row r="173" spans="1:53" x14ac:dyDescent="0.25">
      <c r="A173" t="s">
        <v>577</v>
      </c>
      <c r="B173" t="s">
        <v>53</v>
      </c>
      <c r="C173">
        <v>2</v>
      </c>
      <c r="D173">
        <v>1</v>
      </c>
      <c r="E173">
        <v>1</v>
      </c>
      <c r="F173" t="s">
        <v>54</v>
      </c>
      <c r="J173" t="s">
        <v>63</v>
      </c>
      <c r="K173">
        <v>3</v>
      </c>
      <c r="M173">
        <v>1</v>
      </c>
      <c r="N173" t="s">
        <v>72</v>
      </c>
      <c r="O173" t="s">
        <v>149</v>
      </c>
      <c r="P173" t="s">
        <v>104</v>
      </c>
      <c r="R173" t="s">
        <v>38</v>
      </c>
      <c r="S173">
        <v>2</v>
      </c>
      <c r="T173">
        <v>1</v>
      </c>
      <c r="U173">
        <v>2</v>
      </c>
      <c r="V173" t="s">
        <v>39</v>
      </c>
      <c r="W173" t="s">
        <v>40</v>
      </c>
      <c r="Z173" t="s">
        <v>56</v>
      </c>
      <c r="AA173">
        <v>1</v>
      </c>
      <c r="AC173">
        <v>3</v>
      </c>
      <c r="AD173" t="s">
        <v>123</v>
      </c>
      <c r="AE173" t="s">
        <v>69</v>
      </c>
      <c r="AF173" t="s">
        <v>85</v>
      </c>
      <c r="AG173" t="s">
        <v>128</v>
      </c>
      <c r="AH173" t="s">
        <v>48</v>
      </c>
      <c r="AI173">
        <v>1</v>
      </c>
      <c r="AK173">
        <v>1</v>
      </c>
      <c r="AL173" t="s">
        <v>49</v>
      </c>
      <c r="AP173" t="s">
        <v>43</v>
      </c>
      <c r="AQ173">
        <v>2</v>
      </c>
      <c r="AS173">
        <v>1</v>
      </c>
      <c r="AT173" t="s">
        <v>44</v>
      </c>
      <c r="AX173">
        <v>14</v>
      </c>
      <c r="AY173">
        <v>56</v>
      </c>
      <c r="AZ173">
        <v>120</v>
      </c>
      <c r="BA173">
        <v>2</v>
      </c>
    </row>
    <row r="174" spans="1:53" x14ac:dyDescent="0.25">
      <c r="A174" t="s">
        <v>578</v>
      </c>
      <c r="B174" t="s">
        <v>53</v>
      </c>
      <c r="C174">
        <v>2</v>
      </c>
      <c r="D174">
        <v>3</v>
      </c>
      <c r="E174">
        <v>1</v>
      </c>
      <c r="F174" t="s">
        <v>115</v>
      </c>
      <c r="G174" t="s">
        <v>83</v>
      </c>
      <c r="J174" t="s">
        <v>33</v>
      </c>
      <c r="K174">
        <v>2</v>
      </c>
      <c r="M174">
        <v>2</v>
      </c>
      <c r="N174" t="s">
        <v>65</v>
      </c>
      <c r="O174" t="s">
        <v>66</v>
      </c>
      <c r="P174" t="s">
        <v>36</v>
      </c>
      <c r="Q174" t="s">
        <v>136</v>
      </c>
      <c r="R174" t="s">
        <v>38</v>
      </c>
      <c r="S174">
        <v>1</v>
      </c>
      <c r="T174">
        <v>1</v>
      </c>
      <c r="U174">
        <v>1</v>
      </c>
      <c r="V174" t="s">
        <v>39</v>
      </c>
      <c r="W174" t="s">
        <v>96</v>
      </c>
      <c r="X174" t="s">
        <v>156</v>
      </c>
      <c r="Y174" t="s">
        <v>159</v>
      </c>
      <c r="Z174" t="s">
        <v>56</v>
      </c>
      <c r="AA174">
        <v>1</v>
      </c>
      <c r="AC174">
        <v>1</v>
      </c>
      <c r="AD174" t="s">
        <v>123</v>
      </c>
      <c r="AE174" t="s">
        <v>125</v>
      </c>
      <c r="AF174" t="s">
        <v>126</v>
      </c>
      <c r="AG174" t="s">
        <v>127</v>
      </c>
      <c r="AH174" t="s">
        <v>48</v>
      </c>
      <c r="AI174">
        <v>1</v>
      </c>
      <c r="AK174">
        <v>1</v>
      </c>
      <c r="AL174" t="s">
        <v>49</v>
      </c>
      <c r="AM174" t="s">
        <v>84</v>
      </c>
      <c r="AP174" t="s">
        <v>45</v>
      </c>
      <c r="AQ174">
        <v>3</v>
      </c>
      <c r="AS174">
        <v>2</v>
      </c>
      <c r="AT174" t="s">
        <v>143</v>
      </c>
      <c r="AU174" t="s">
        <v>92</v>
      </c>
      <c r="AV174" t="s">
        <v>93</v>
      </c>
      <c r="AW174" t="s">
        <v>147</v>
      </c>
      <c r="AX174">
        <v>22</v>
      </c>
      <c r="AY174">
        <v>106</v>
      </c>
      <c r="AZ174">
        <v>120</v>
      </c>
      <c r="BA174">
        <v>2</v>
      </c>
    </row>
    <row r="175" spans="1:53" x14ac:dyDescent="0.25">
      <c r="A175" s="4" t="s">
        <v>579</v>
      </c>
      <c r="B175" t="s">
        <v>53</v>
      </c>
      <c r="C175">
        <v>2</v>
      </c>
      <c r="D175">
        <v>1</v>
      </c>
      <c r="E175">
        <v>1</v>
      </c>
      <c r="F175" t="s">
        <v>115</v>
      </c>
      <c r="G175" t="s">
        <v>83</v>
      </c>
      <c r="J175" t="s">
        <v>63</v>
      </c>
      <c r="K175">
        <v>3</v>
      </c>
      <c r="M175">
        <v>2</v>
      </c>
      <c r="N175" t="s">
        <v>103</v>
      </c>
      <c r="R175" t="s">
        <v>38</v>
      </c>
      <c r="S175">
        <v>1</v>
      </c>
      <c r="T175">
        <v>1</v>
      </c>
      <c r="U175">
        <v>2</v>
      </c>
      <c r="V175" t="s">
        <v>67</v>
      </c>
      <c r="W175" t="s">
        <v>40</v>
      </c>
      <c r="X175" t="s">
        <v>41</v>
      </c>
      <c r="Z175" t="s">
        <v>56</v>
      </c>
      <c r="AA175">
        <v>3</v>
      </c>
      <c r="AC175">
        <v>1</v>
      </c>
      <c r="AD175" t="s">
        <v>57</v>
      </c>
      <c r="AE175" t="s">
        <v>125</v>
      </c>
      <c r="AH175" t="s">
        <v>48</v>
      </c>
      <c r="AI175">
        <v>2</v>
      </c>
      <c r="AK175">
        <v>1</v>
      </c>
      <c r="AL175" t="s">
        <v>49</v>
      </c>
      <c r="AM175" t="s">
        <v>71</v>
      </c>
      <c r="AN175" t="s">
        <v>130</v>
      </c>
      <c r="AO175" t="s">
        <v>131</v>
      </c>
      <c r="AP175" t="s">
        <v>45</v>
      </c>
      <c r="AQ175">
        <v>2</v>
      </c>
      <c r="AS175">
        <v>1</v>
      </c>
      <c r="AT175" t="s">
        <v>143</v>
      </c>
      <c r="AX175">
        <v>16</v>
      </c>
      <c r="AY175">
        <v>55</v>
      </c>
      <c r="AZ175">
        <v>120</v>
      </c>
      <c r="BA175">
        <v>2</v>
      </c>
    </row>
    <row r="176" spans="1:53" x14ac:dyDescent="0.25">
      <c r="A176" t="s">
        <v>580</v>
      </c>
      <c r="B176" t="s">
        <v>53</v>
      </c>
      <c r="C176">
        <v>2</v>
      </c>
      <c r="D176">
        <v>1</v>
      </c>
      <c r="E176">
        <v>2</v>
      </c>
      <c r="F176" t="s">
        <v>115</v>
      </c>
      <c r="G176" t="s">
        <v>55</v>
      </c>
      <c r="J176" t="s">
        <v>63</v>
      </c>
      <c r="K176">
        <v>1</v>
      </c>
      <c r="M176">
        <v>1</v>
      </c>
      <c r="N176" t="s">
        <v>148</v>
      </c>
      <c r="O176" t="s">
        <v>149</v>
      </c>
      <c r="P176" t="s">
        <v>150</v>
      </c>
      <c r="R176" t="s">
        <v>38</v>
      </c>
      <c r="S176">
        <v>2</v>
      </c>
      <c r="T176">
        <v>2</v>
      </c>
      <c r="U176">
        <v>2</v>
      </c>
      <c r="V176" t="s">
        <v>39</v>
      </c>
      <c r="Z176" t="s">
        <v>56</v>
      </c>
      <c r="AA176">
        <v>1</v>
      </c>
      <c r="AC176">
        <v>2</v>
      </c>
      <c r="AD176" t="s">
        <v>123</v>
      </c>
      <c r="AE176" t="s">
        <v>69</v>
      </c>
      <c r="AF176" t="s">
        <v>87</v>
      </c>
      <c r="AH176" t="s">
        <v>33</v>
      </c>
      <c r="AI176">
        <v>2</v>
      </c>
      <c r="AK176">
        <v>1</v>
      </c>
      <c r="AL176" t="s">
        <v>65</v>
      </c>
      <c r="AP176" t="s">
        <v>43</v>
      </c>
      <c r="AQ176">
        <v>2</v>
      </c>
      <c r="AS176">
        <v>1</v>
      </c>
      <c r="AT176" t="s">
        <v>73</v>
      </c>
      <c r="AU176" t="s">
        <v>99</v>
      </c>
      <c r="AV176" t="s">
        <v>75</v>
      </c>
      <c r="AX176">
        <v>15</v>
      </c>
      <c r="AY176">
        <v>59</v>
      </c>
      <c r="AZ176">
        <v>120</v>
      </c>
      <c r="BA176">
        <v>2</v>
      </c>
    </row>
    <row r="177" spans="1:53" x14ac:dyDescent="0.25">
      <c r="A177" t="s">
        <v>581</v>
      </c>
      <c r="B177" t="s">
        <v>56</v>
      </c>
      <c r="C177">
        <v>3</v>
      </c>
      <c r="E177">
        <v>1</v>
      </c>
      <c r="F177" t="s">
        <v>123</v>
      </c>
      <c r="G177" t="s">
        <v>69</v>
      </c>
      <c r="H177" t="s">
        <v>87</v>
      </c>
      <c r="J177" t="s">
        <v>48</v>
      </c>
      <c r="K177">
        <v>3</v>
      </c>
      <c r="M177">
        <v>2</v>
      </c>
      <c r="N177" t="s">
        <v>49</v>
      </c>
      <c r="O177" t="s">
        <v>84</v>
      </c>
      <c r="P177" t="s">
        <v>130</v>
      </c>
      <c r="R177" t="s">
        <v>63</v>
      </c>
      <c r="S177">
        <v>3</v>
      </c>
      <c r="U177">
        <v>3</v>
      </c>
      <c r="V177" t="s">
        <v>72</v>
      </c>
      <c r="W177" t="s">
        <v>149</v>
      </c>
      <c r="X177" t="s">
        <v>104</v>
      </c>
      <c r="Z177" t="s">
        <v>53</v>
      </c>
      <c r="AA177">
        <v>3</v>
      </c>
      <c r="AB177">
        <v>1</v>
      </c>
      <c r="AC177">
        <v>3</v>
      </c>
      <c r="AD177" t="s">
        <v>114</v>
      </c>
      <c r="AE177" t="s">
        <v>83</v>
      </c>
      <c r="AF177" t="s">
        <v>117</v>
      </c>
      <c r="AH177" t="s">
        <v>33</v>
      </c>
      <c r="AI177">
        <v>2</v>
      </c>
      <c r="AK177">
        <v>1</v>
      </c>
      <c r="AL177" t="s">
        <v>65</v>
      </c>
      <c r="AM177" t="s">
        <v>35</v>
      </c>
      <c r="AN177" t="s">
        <v>134</v>
      </c>
      <c r="AP177" t="s">
        <v>38</v>
      </c>
      <c r="AQ177">
        <v>1</v>
      </c>
      <c r="AR177">
        <v>1</v>
      </c>
      <c r="AS177">
        <v>1</v>
      </c>
      <c r="AT177" t="s">
        <v>67</v>
      </c>
      <c r="AX177">
        <v>24</v>
      </c>
      <c r="AY177">
        <v>103</v>
      </c>
      <c r="AZ177">
        <v>120</v>
      </c>
      <c r="BA177">
        <v>2</v>
      </c>
    </row>
    <row r="178" spans="1:53" x14ac:dyDescent="0.25">
      <c r="A178" t="s">
        <v>582</v>
      </c>
      <c r="B178" t="s">
        <v>56</v>
      </c>
      <c r="C178">
        <v>3</v>
      </c>
      <c r="E178">
        <v>2</v>
      </c>
      <c r="F178" t="s">
        <v>57</v>
      </c>
      <c r="G178" t="s">
        <v>125</v>
      </c>
      <c r="H178" t="s">
        <v>126</v>
      </c>
      <c r="J178" t="s">
        <v>33</v>
      </c>
      <c r="K178">
        <v>3</v>
      </c>
      <c r="M178">
        <v>1</v>
      </c>
      <c r="N178" t="s">
        <v>65</v>
      </c>
      <c r="O178" t="s">
        <v>66</v>
      </c>
      <c r="P178" t="s">
        <v>36</v>
      </c>
      <c r="Q178" t="s">
        <v>136</v>
      </c>
      <c r="R178" t="s">
        <v>45</v>
      </c>
      <c r="S178">
        <v>3</v>
      </c>
      <c r="U178">
        <v>1</v>
      </c>
      <c r="V178" t="s">
        <v>143</v>
      </c>
      <c r="Z178" t="s">
        <v>53</v>
      </c>
      <c r="AA178">
        <v>2</v>
      </c>
      <c r="AB178">
        <v>1</v>
      </c>
      <c r="AC178">
        <v>3</v>
      </c>
      <c r="AD178" t="s">
        <v>115</v>
      </c>
      <c r="AE178" t="s">
        <v>83</v>
      </c>
      <c r="AH178" t="s">
        <v>63</v>
      </c>
      <c r="AI178">
        <v>3</v>
      </c>
      <c r="AK178">
        <v>2</v>
      </c>
      <c r="AL178" t="s">
        <v>72</v>
      </c>
      <c r="AM178" t="s">
        <v>149</v>
      </c>
      <c r="AP178" t="s">
        <v>38</v>
      </c>
      <c r="AQ178">
        <v>1</v>
      </c>
      <c r="AR178">
        <v>1</v>
      </c>
      <c r="AS178">
        <v>1</v>
      </c>
      <c r="AT178" t="s">
        <v>39</v>
      </c>
      <c r="AX178">
        <v>20</v>
      </c>
      <c r="AY178">
        <v>61</v>
      </c>
      <c r="AZ178">
        <v>120</v>
      </c>
      <c r="BA178">
        <v>2</v>
      </c>
    </row>
    <row r="179" spans="1:53" x14ac:dyDescent="0.25">
      <c r="A179" t="s">
        <v>583</v>
      </c>
      <c r="B179" t="s">
        <v>56</v>
      </c>
      <c r="C179">
        <v>3</v>
      </c>
      <c r="E179">
        <v>3</v>
      </c>
      <c r="F179" t="s">
        <v>123</v>
      </c>
      <c r="G179" t="s">
        <v>69</v>
      </c>
      <c r="H179" t="s">
        <v>87</v>
      </c>
      <c r="I179" t="s">
        <v>128</v>
      </c>
      <c r="J179" t="s">
        <v>43</v>
      </c>
      <c r="K179">
        <v>1</v>
      </c>
      <c r="M179">
        <v>3</v>
      </c>
      <c r="N179" t="s">
        <v>73</v>
      </c>
      <c r="O179" t="s">
        <v>99</v>
      </c>
      <c r="R179" t="s">
        <v>45</v>
      </c>
      <c r="S179">
        <v>2</v>
      </c>
      <c r="U179">
        <v>3</v>
      </c>
      <c r="V179" t="s">
        <v>86</v>
      </c>
      <c r="W179" t="s">
        <v>92</v>
      </c>
      <c r="Z179" t="s">
        <v>53</v>
      </c>
      <c r="AA179">
        <v>2</v>
      </c>
      <c r="AB179">
        <v>3</v>
      </c>
      <c r="AC179">
        <v>2</v>
      </c>
      <c r="AD179" t="s">
        <v>115</v>
      </c>
      <c r="AE179" t="s">
        <v>83</v>
      </c>
      <c r="AF179" t="s">
        <v>97</v>
      </c>
      <c r="AH179" t="s">
        <v>33</v>
      </c>
      <c r="AI179">
        <v>1</v>
      </c>
      <c r="AK179">
        <v>1</v>
      </c>
      <c r="AL179" t="s">
        <v>46</v>
      </c>
      <c r="AM179" t="s">
        <v>66</v>
      </c>
      <c r="AP179" t="s">
        <v>38</v>
      </c>
      <c r="AQ179">
        <v>2</v>
      </c>
      <c r="AR179">
        <v>1</v>
      </c>
      <c r="AS179">
        <v>2</v>
      </c>
      <c r="AT179" t="s">
        <v>39</v>
      </c>
      <c r="AU179" t="s">
        <v>40</v>
      </c>
      <c r="AV179" t="s">
        <v>156</v>
      </c>
      <c r="AW179" t="s">
        <v>159</v>
      </c>
      <c r="AX179">
        <v>26</v>
      </c>
      <c r="AY179">
        <v>84</v>
      </c>
      <c r="AZ179">
        <v>120</v>
      </c>
      <c r="BA179">
        <v>2</v>
      </c>
    </row>
    <row r="180" spans="1:53" x14ac:dyDescent="0.25">
      <c r="A180" t="s">
        <v>584</v>
      </c>
      <c r="B180" t="s">
        <v>53</v>
      </c>
      <c r="C180">
        <v>2</v>
      </c>
      <c r="D180">
        <v>3</v>
      </c>
      <c r="E180">
        <v>3</v>
      </c>
      <c r="F180" t="s">
        <v>115</v>
      </c>
      <c r="G180" t="s">
        <v>83</v>
      </c>
      <c r="H180" t="s">
        <v>97</v>
      </c>
      <c r="I180" t="s">
        <v>98</v>
      </c>
      <c r="J180" t="s">
        <v>63</v>
      </c>
      <c r="K180">
        <v>2</v>
      </c>
      <c r="M180">
        <v>1</v>
      </c>
      <c r="N180" t="s">
        <v>72</v>
      </c>
      <c r="R180" t="s">
        <v>38</v>
      </c>
      <c r="S180">
        <v>2</v>
      </c>
      <c r="T180">
        <v>1</v>
      </c>
      <c r="U180">
        <v>1</v>
      </c>
      <c r="V180" t="s">
        <v>39</v>
      </c>
      <c r="W180" t="s">
        <v>96</v>
      </c>
      <c r="X180" t="s">
        <v>156</v>
      </c>
      <c r="Y180" t="s">
        <v>159</v>
      </c>
      <c r="Z180" t="s">
        <v>56</v>
      </c>
      <c r="AA180">
        <v>1</v>
      </c>
      <c r="AC180">
        <v>3</v>
      </c>
      <c r="AD180" t="s">
        <v>123</v>
      </c>
      <c r="AE180" t="s">
        <v>69</v>
      </c>
      <c r="AF180" t="s">
        <v>87</v>
      </c>
      <c r="AH180" t="s">
        <v>43</v>
      </c>
      <c r="AI180">
        <v>2</v>
      </c>
      <c r="AK180">
        <v>2</v>
      </c>
      <c r="AL180" t="s">
        <v>44</v>
      </c>
      <c r="AM180" t="s">
        <v>99</v>
      </c>
      <c r="AN180" t="s">
        <v>75</v>
      </c>
      <c r="AO180" t="s">
        <v>142</v>
      </c>
      <c r="AP180" t="s">
        <v>45</v>
      </c>
      <c r="AQ180">
        <v>3</v>
      </c>
      <c r="AS180">
        <v>3</v>
      </c>
      <c r="AT180" t="s">
        <v>143</v>
      </c>
      <c r="AU180" t="s">
        <v>76</v>
      </c>
      <c r="AV180" t="s">
        <v>93</v>
      </c>
      <c r="AW180" t="s">
        <v>146</v>
      </c>
      <c r="AX180">
        <v>31</v>
      </c>
      <c r="AY180">
        <v>101</v>
      </c>
      <c r="AZ180">
        <v>120</v>
      </c>
      <c r="BA180">
        <v>2</v>
      </c>
    </row>
    <row r="181" spans="1:53" x14ac:dyDescent="0.25">
      <c r="A181" t="s">
        <v>585</v>
      </c>
      <c r="B181" t="s">
        <v>53</v>
      </c>
      <c r="C181">
        <v>3</v>
      </c>
      <c r="D181">
        <v>2</v>
      </c>
      <c r="E181">
        <v>2</v>
      </c>
      <c r="F181" t="s">
        <v>115</v>
      </c>
      <c r="G181" t="s">
        <v>83</v>
      </c>
      <c r="H181" t="s">
        <v>117</v>
      </c>
      <c r="I181" t="s">
        <v>118</v>
      </c>
      <c r="J181" t="s">
        <v>33</v>
      </c>
      <c r="K181">
        <v>3</v>
      </c>
      <c r="M181">
        <v>3</v>
      </c>
      <c r="N181" t="s">
        <v>65</v>
      </c>
      <c r="O181" t="s">
        <v>66</v>
      </c>
      <c r="P181" t="s">
        <v>135</v>
      </c>
      <c r="Q181" t="s">
        <v>136</v>
      </c>
      <c r="R181" t="s">
        <v>38</v>
      </c>
      <c r="S181">
        <v>1</v>
      </c>
      <c r="T181">
        <v>2</v>
      </c>
      <c r="U181">
        <v>1</v>
      </c>
      <c r="V181" t="s">
        <v>39</v>
      </c>
      <c r="W181" t="s">
        <v>70</v>
      </c>
      <c r="Z181" t="s">
        <v>56</v>
      </c>
      <c r="AA181">
        <v>1</v>
      </c>
      <c r="AC181">
        <v>1</v>
      </c>
      <c r="AD181" t="s">
        <v>123</v>
      </c>
      <c r="AE181" t="s">
        <v>69</v>
      </c>
      <c r="AH181" t="s">
        <v>43</v>
      </c>
      <c r="AI181">
        <v>3</v>
      </c>
      <c r="AK181">
        <v>3</v>
      </c>
      <c r="AL181" t="s">
        <v>44</v>
      </c>
      <c r="AM181" t="s">
        <v>74</v>
      </c>
      <c r="AN181" t="s">
        <v>140</v>
      </c>
      <c r="AP181" t="s">
        <v>63</v>
      </c>
      <c r="AQ181">
        <v>3</v>
      </c>
      <c r="AS181">
        <v>3</v>
      </c>
      <c r="AT181" t="s">
        <v>103</v>
      </c>
      <c r="AU181" t="s">
        <v>95</v>
      </c>
      <c r="AV181" t="s">
        <v>104</v>
      </c>
      <c r="AX181">
        <v>29</v>
      </c>
      <c r="AY181">
        <v>72</v>
      </c>
      <c r="AZ181">
        <v>120</v>
      </c>
      <c r="BA181">
        <v>2</v>
      </c>
    </row>
    <row r="182" spans="1:53" x14ac:dyDescent="0.25">
      <c r="A182" t="s">
        <v>586</v>
      </c>
      <c r="B182" t="s">
        <v>53</v>
      </c>
      <c r="C182">
        <v>2</v>
      </c>
      <c r="D182">
        <v>1</v>
      </c>
      <c r="E182">
        <v>1</v>
      </c>
      <c r="F182" t="s">
        <v>54</v>
      </c>
      <c r="J182" t="s">
        <v>63</v>
      </c>
      <c r="K182">
        <v>1</v>
      </c>
      <c r="M182">
        <v>1</v>
      </c>
      <c r="N182" t="s">
        <v>148</v>
      </c>
      <c r="O182" t="s">
        <v>149</v>
      </c>
      <c r="P182" t="s">
        <v>104</v>
      </c>
      <c r="R182" t="s">
        <v>38</v>
      </c>
      <c r="S182">
        <v>1</v>
      </c>
      <c r="T182">
        <v>1</v>
      </c>
      <c r="U182">
        <v>1</v>
      </c>
      <c r="V182" t="s">
        <v>39</v>
      </c>
      <c r="W182" t="s">
        <v>40</v>
      </c>
      <c r="X182" t="s">
        <v>157</v>
      </c>
      <c r="Y182" t="s">
        <v>159</v>
      </c>
      <c r="Z182" t="s">
        <v>48</v>
      </c>
      <c r="AA182">
        <v>1</v>
      </c>
      <c r="AC182">
        <v>1</v>
      </c>
      <c r="AD182" t="s">
        <v>49</v>
      </c>
      <c r="AH182" t="s">
        <v>33</v>
      </c>
      <c r="AI182">
        <v>2</v>
      </c>
      <c r="AK182">
        <v>1</v>
      </c>
      <c r="AL182" t="s">
        <v>65</v>
      </c>
      <c r="AP182" t="s">
        <v>43</v>
      </c>
      <c r="AQ182">
        <v>1</v>
      </c>
      <c r="AS182">
        <v>1</v>
      </c>
      <c r="AT182" t="s">
        <v>73</v>
      </c>
      <c r="AU182" t="s">
        <v>99</v>
      </c>
      <c r="AV182" t="s">
        <v>75</v>
      </c>
      <c r="AX182">
        <v>9</v>
      </c>
      <c r="AY182">
        <v>37</v>
      </c>
      <c r="AZ182">
        <v>120</v>
      </c>
      <c r="BA182">
        <v>2</v>
      </c>
    </row>
    <row r="183" spans="1:53" x14ac:dyDescent="0.25">
      <c r="A183" t="s">
        <v>587</v>
      </c>
      <c r="B183" t="s">
        <v>56</v>
      </c>
      <c r="C183">
        <v>3</v>
      </c>
      <c r="E183">
        <v>1</v>
      </c>
      <c r="F183" t="s">
        <v>57</v>
      </c>
      <c r="G183" t="s">
        <v>124</v>
      </c>
      <c r="H183" t="s">
        <v>85</v>
      </c>
      <c r="J183" t="s">
        <v>45</v>
      </c>
      <c r="K183">
        <v>3</v>
      </c>
      <c r="M183">
        <v>1</v>
      </c>
      <c r="N183" t="s">
        <v>143</v>
      </c>
      <c r="R183" t="s">
        <v>63</v>
      </c>
      <c r="S183">
        <v>1</v>
      </c>
      <c r="U183">
        <v>2</v>
      </c>
      <c r="V183" t="s">
        <v>103</v>
      </c>
      <c r="Z183" t="s">
        <v>53</v>
      </c>
      <c r="AA183">
        <v>2</v>
      </c>
      <c r="AB183">
        <v>1</v>
      </c>
      <c r="AC183">
        <v>1</v>
      </c>
      <c r="AD183" t="s">
        <v>115</v>
      </c>
      <c r="AE183" t="s">
        <v>55</v>
      </c>
      <c r="AH183" t="s">
        <v>33</v>
      </c>
      <c r="AI183">
        <v>1</v>
      </c>
      <c r="AK183">
        <v>1</v>
      </c>
      <c r="AL183" t="s">
        <v>65</v>
      </c>
      <c r="AM183" t="s">
        <v>66</v>
      </c>
      <c r="AN183" t="s">
        <v>36</v>
      </c>
      <c r="AP183" t="s">
        <v>38</v>
      </c>
      <c r="AQ183">
        <v>2</v>
      </c>
      <c r="AR183">
        <v>1</v>
      </c>
      <c r="AS183">
        <v>1</v>
      </c>
      <c r="AT183" t="s">
        <v>39</v>
      </c>
      <c r="AU183" t="s">
        <v>40</v>
      </c>
      <c r="AV183" t="s">
        <v>156</v>
      </c>
      <c r="AW183" t="s">
        <v>158</v>
      </c>
      <c r="AX183">
        <v>15</v>
      </c>
      <c r="AY183">
        <v>51</v>
      </c>
      <c r="AZ183">
        <v>120</v>
      </c>
      <c r="BA183">
        <v>2</v>
      </c>
    </row>
    <row r="184" spans="1:53" x14ac:dyDescent="0.25">
      <c r="A184" t="s">
        <v>588</v>
      </c>
      <c r="B184" t="s">
        <v>53</v>
      </c>
      <c r="C184">
        <v>3</v>
      </c>
      <c r="D184">
        <v>1</v>
      </c>
      <c r="E184">
        <v>1</v>
      </c>
      <c r="F184" t="s">
        <v>115</v>
      </c>
      <c r="G184" t="s">
        <v>83</v>
      </c>
      <c r="J184" t="s">
        <v>63</v>
      </c>
      <c r="K184">
        <v>2</v>
      </c>
      <c r="M184">
        <v>1</v>
      </c>
      <c r="N184" t="s">
        <v>72</v>
      </c>
      <c r="O184" t="s">
        <v>149</v>
      </c>
      <c r="R184" t="s">
        <v>38</v>
      </c>
      <c r="S184">
        <v>1</v>
      </c>
      <c r="T184">
        <v>3</v>
      </c>
      <c r="U184">
        <v>2</v>
      </c>
      <c r="V184" t="s">
        <v>39</v>
      </c>
      <c r="W184" t="s">
        <v>40</v>
      </c>
      <c r="Z184" t="s">
        <v>48</v>
      </c>
      <c r="AA184">
        <v>2</v>
      </c>
      <c r="AC184">
        <v>1</v>
      </c>
      <c r="AD184" t="s">
        <v>49</v>
      </c>
      <c r="AH184" t="s">
        <v>33</v>
      </c>
      <c r="AI184">
        <v>2</v>
      </c>
      <c r="AK184">
        <v>3</v>
      </c>
      <c r="AL184" t="s">
        <v>65</v>
      </c>
      <c r="AM184" t="s">
        <v>35</v>
      </c>
      <c r="AP184" t="s">
        <v>45</v>
      </c>
      <c r="AQ184">
        <v>3</v>
      </c>
      <c r="AS184">
        <v>2</v>
      </c>
      <c r="AT184" t="s">
        <v>47</v>
      </c>
      <c r="AX184">
        <v>17</v>
      </c>
      <c r="AY184">
        <v>57</v>
      </c>
      <c r="AZ184">
        <v>120</v>
      </c>
      <c r="BA184">
        <v>2</v>
      </c>
    </row>
    <row r="185" spans="1:53" x14ac:dyDescent="0.25">
      <c r="A185" t="s">
        <v>589</v>
      </c>
      <c r="B185" t="s">
        <v>53</v>
      </c>
      <c r="C185">
        <v>1</v>
      </c>
      <c r="D185">
        <v>3</v>
      </c>
      <c r="E185">
        <v>2</v>
      </c>
      <c r="F185" t="s">
        <v>115</v>
      </c>
      <c r="G185" t="s">
        <v>55</v>
      </c>
      <c r="H185" t="s">
        <v>97</v>
      </c>
      <c r="J185" t="s">
        <v>33</v>
      </c>
      <c r="K185">
        <v>3</v>
      </c>
      <c r="M185">
        <v>1</v>
      </c>
      <c r="N185" t="s">
        <v>65</v>
      </c>
      <c r="O185" t="s">
        <v>35</v>
      </c>
      <c r="P185" t="s">
        <v>36</v>
      </c>
      <c r="R185" t="s">
        <v>38</v>
      </c>
      <c r="S185">
        <v>2</v>
      </c>
      <c r="T185">
        <v>1</v>
      </c>
      <c r="U185">
        <v>1</v>
      </c>
      <c r="V185" t="s">
        <v>67</v>
      </c>
      <c r="W185" t="s">
        <v>96</v>
      </c>
      <c r="Z185" t="s">
        <v>48</v>
      </c>
      <c r="AA185">
        <v>3</v>
      </c>
      <c r="AC185">
        <v>1</v>
      </c>
      <c r="AD185" t="s">
        <v>49</v>
      </c>
      <c r="AH185" t="s">
        <v>43</v>
      </c>
      <c r="AI185">
        <v>3</v>
      </c>
      <c r="AK185">
        <v>3</v>
      </c>
      <c r="AL185" t="s">
        <v>73</v>
      </c>
      <c r="AM185" t="s">
        <v>74</v>
      </c>
      <c r="AN185" t="s">
        <v>75</v>
      </c>
      <c r="AO185" t="s">
        <v>142</v>
      </c>
      <c r="AP185" t="s">
        <v>45</v>
      </c>
      <c r="AQ185">
        <v>2</v>
      </c>
      <c r="AS185">
        <v>1</v>
      </c>
      <c r="AT185" t="s">
        <v>143</v>
      </c>
      <c r="AX185">
        <v>22</v>
      </c>
      <c r="AY185">
        <v>88</v>
      </c>
      <c r="AZ185">
        <v>120</v>
      </c>
      <c r="BA185">
        <v>2</v>
      </c>
    </row>
    <row r="186" spans="1:53" x14ac:dyDescent="0.25">
      <c r="A186" t="s">
        <v>590</v>
      </c>
      <c r="B186" t="s">
        <v>53</v>
      </c>
      <c r="C186">
        <v>2</v>
      </c>
      <c r="D186">
        <v>2</v>
      </c>
      <c r="E186">
        <v>3</v>
      </c>
      <c r="F186" t="s">
        <v>54</v>
      </c>
      <c r="G186" t="s">
        <v>55</v>
      </c>
      <c r="J186" t="s">
        <v>63</v>
      </c>
      <c r="K186">
        <v>2</v>
      </c>
      <c r="M186">
        <v>1</v>
      </c>
      <c r="N186" t="s">
        <v>72</v>
      </c>
      <c r="O186" t="s">
        <v>149</v>
      </c>
      <c r="P186" t="s">
        <v>151</v>
      </c>
      <c r="Q186" t="s">
        <v>152</v>
      </c>
      <c r="R186" t="s">
        <v>38</v>
      </c>
      <c r="S186">
        <v>1</v>
      </c>
      <c r="T186">
        <v>1</v>
      </c>
      <c r="U186">
        <v>2</v>
      </c>
      <c r="V186" t="s">
        <v>39</v>
      </c>
      <c r="Z186" t="s">
        <v>48</v>
      </c>
      <c r="AA186">
        <v>2</v>
      </c>
      <c r="AC186">
        <v>1</v>
      </c>
      <c r="AD186" t="s">
        <v>49</v>
      </c>
      <c r="AH186" t="s">
        <v>43</v>
      </c>
      <c r="AI186">
        <v>3</v>
      </c>
      <c r="AK186">
        <v>1</v>
      </c>
      <c r="AL186" t="s">
        <v>73</v>
      </c>
      <c r="AM186" t="s">
        <v>99</v>
      </c>
      <c r="AN186" t="s">
        <v>140</v>
      </c>
      <c r="AO186" t="s">
        <v>142</v>
      </c>
      <c r="AP186" t="s">
        <v>45</v>
      </c>
      <c r="AQ186">
        <v>3</v>
      </c>
      <c r="AS186">
        <v>1</v>
      </c>
      <c r="AT186" t="s">
        <v>143</v>
      </c>
      <c r="AU186" t="s">
        <v>92</v>
      </c>
      <c r="AX186">
        <v>19</v>
      </c>
      <c r="AY186">
        <v>63</v>
      </c>
      <c r="AZ186">
        <v>120</v>
      </c>
      <c r="BA186">
        <v>2</v>
      </c>
    </row>
    <row r="187" spans="1:53" x14ac:dyDescent="0.25">
      <c r="A187" t="s">
        <v>591</v>
      </c>
      <c r="B187" t="s">
        <v>53</v>
      </c>
      <c r="C187">
        <v>2</v>
      </c>
      <c r="D187">
        <v>1</v>
      </c>
      <c r="E187">
        <v>2</v>
      </c>
      <c r="F187" t="s">
        <v>115</v>
      </c>
      <c r="G187" t="s">
        <v>55</v>
      </c>
      <c r="J187" t="s">
        <v>63</v>
      </c>
      <c r="K187">
        <v>1</v>
      </c>
      <c r="M187">
        <v>1</v>
      </c>
      <c r="N187" t="s">
        <v>72</v>
      </c>
      <c r="R187" t="s">
        <v>38</v>
      </c>
      <c r="S187">
        <v>1</v>
      </c>
      <c r="T187">
        <v>1</v>
      </c>
      <c r="U187">
        <v>2</v>
      </c>
      <c r="V187" t="s">
        <v>39</v>
      </c>
      <c r="W187" t="s">
        <v>40</v>
      </c>
      <c r="X187" t="s">
        <v>156</v>
      </c>
      <c r="Y187" t="s">
        <v>159</v>
      </c>
      <c r="Z187" t="s">
        <v>33</v>
      </c>
      <c r="AA187">
        <v>3</v>
      </c>
      <c r="AC187">
        <v>1</v>
      </c>
      <c r="AD187" t="s">
        <v>65</v>
      </c>
      <c r="AH187" t="s">
        <v>43</v>
      </c>
      <c r="AI187">
        <v>1</v>
      </c>
      <c r="AK187">
        <v>1</v>
      </c>
      <c r="AL187" t="s">
        <v>44</v>
      </c>
      <c r="AM187" t="s">
        <v>139</v>
      </c>
      <c r="AP187" t="s">
        <v>45</v>
      </c>
      <c r="AQ187">
        <v>3</v>
      </c>
      <c r="AS187">
        <v>2</v>
      </c>
      <c r="AT187" t="s">
        <v>143</v>
      </c>
      <c r="AX187">
        <v>13</v>
      </c>
      <c r="AY187">
        <v>52</v>
      </c>
      <c r="AZ187">
        <v>120</v>
      </c>
      <c r="BA187">
        <v>2</v>
      </c>
    </row>
    <row r="188" spans="1:53" x14ac:dyDescent="0.25">
      <c r="A188" t="s">
        <v>592</v>
      </c>
      <c r="B188" t="s">
        <v>53</v>
      </c>
      <c r="C188">
        <v>2</v>
      </c>
      <c r="D188">
        <v>3</v>
      </c>
      <c r="E188">
        <v>1</v>
      </c>
      <c r="F188" t="s">
        <v>115</v>
      </c>
      <c r="G188" t="s">
        <v>55</v>
      </c>
      <c r="H188" t="s">
        <v>105</v>
      </c>
      <c r="J188" t="s">
        <v>33</v>
      </c>
      <c r="K188">
        <v>2</v>
      </c>
      <c r="M188">
        <v>2</v>
      </c>
      <c r="N188" t="s">
        <v>65</v>
      </c>
      <c r="O188" t="s">
        <v>66</v>
      </c>
      <c r="P188" t="s">
        <v>36</v>
      </c>
      <c r="R188" t="s">
        <v>38</v>
      </c>
      <c r="S188">
        <v>3</v>
      </c>
      <c r="T188">
        <v>2</v>
      </c>
      <c r="U188">
        <v>3</v>
      </c>
      <c r="V188" t="s">
        <v>155</v>
      </c>
      <c r="W188" t="s">
        <v>40</v>
      </c>
      <c r="X188" t="s">
        <v>41</v>
      </c>
      <c r="Y188" t="s">
        <v>159</v>
      </c>
      <c r="Z188" t="s">
        <v>48</v>
      </c>
      <c r="AA188">
        <v>1</v>
      </c>
      <c r="AC188">
        <v>3</v>
      </c>
      <c r="AD188" t="s">
        <v>49</v>
      </c>
      <c r="AH188" t="s">
        <v>43</v>
      </c>
      <c r="AI188">
        <v>1</v>
      </c>
      <c r="AK188">
        <v>3</v>
      </c>
      <c r="AL188" t="s">
        <v>73</v>
      </c>
      <c r="AM188" t="s">
        <v>139</v>
      </c>
      <c r="AP188" t="s">
        <v>63</v>
      </c>
      <c r="AQ188">
        <v>3</v>
      </c>
      <c r="AS188">
        <v>3</v>
      </c>
      <c r="AT188" t="s">
        <v>72</v>
      </c>
      <c r="AU188" t="s">
        <v>95</v>
      </c>
      <c r="AV188" t="s">
        <v>150</v>
      </c>
      <c r="AW188" t="s">
        <v>152</v>
      </c>
      <c r="AX188">
        <v>29</v>
      </c>
      <c r="AY188">
        <v>96</v>
      </c>
      <c r="AZ188">
        <v>120</v>
      </c>
      <c r="BA188">
        <v>2</v>
      </c>
    </row>
    <row r="189" spans="1:53" x14ac:dyDescent="0.25">
      <c r="A189" t="s">
        <v>593</v>
      </c>
      <c r="B189" t="s">
        <v>56</v>
      </c>
      <c r="C189">
        <v>1</v>
      </c>
      <c r="E189">
        <v>3</v>
      </c>
      <c r="F189" t="s">
        <v>123</v>
      </c>
      <c r="G189" t="s">
        <v>69</v>
      </c>
      <c r="H189" t="s">
        <v>85</v>
      </c>
      <c r="J189" t="s">
        <v>48</v>
      </c>
      <c r="K189">
        <v>3</v>
      </c>
      <c r="M189">
        <v>1</v>
      </c>
      <c r="N189" t="s">
        <v>89</v>
      </c>
      <c r="R189" t="s">
        <v>33</v>
      </c>
      <c r="S189">
        <v>2</v>
      </c>
      <c r="U189">
        <v>2</v>
      </c>
      <c r="V189" t="s">
        <v>34</v>
      </c>
      <c r="W189" t="s">
        <v>35</v>
      </c>
      <c r="Z189" t="s">
        <v>43</v>
      </c>
      <c r="AA189">
        <v>3</v>
      </c>
      <c r="AC189">
        <v>1</v>
      </c>
      <c r="AD189" t="s">
        <v>44</v>
      </c>
      <c r="AH189" t="s">
        <v>45</v>
      </c>
      <c r="AI189">
        <v>3</v>
      </c>
      <c r="AK189">
        <v>1</v>
      </c>
      <c r="AL189" t="s">
        <v>143</v>
      </c>
      <c r="AM189" t="s">
        <v>76</v>
      </c>
      <c r="AP189" t="s">
        <v>63</v>
      </c>
      <c r="AQ189">
        <v>1</v>
      </c>
      <c r="AS189">
        <v>3</v>
      </c>
      <c r="AT189" t="s">
        <v>103</v>
      </c>
      <c r="AX189">
        <v>16</v>
      </c>
      <c r="AY189">
        <v>72</v>
      </c>
      <c r="AZ189">
        <v>120</v>
      </c>
      <c r="BA189">
        <v>2</v>
      </c>
    </row>
    <row r="190" spans="1:53" x14ac:dyDescent="0.25">
      <c r="A190" t="s">
        <v>594</v>
      </c>
      <c r="B190" t="s">
        <v>53</v>
      </c>
      <c r="C190">
        <v>2</v>
      </c>
      <c r="D190">
        <v>2</v>
      </c>
      <c r="E190">
        <v>2</v>
      </c>
      <c r="F190" t="s">
        <v>54</v>
      </c>
      <c r="G190" t="s">
        <v>55</v>
      </c>
      <c r="J190" t="s">
        <v>33</v>
      </c>
      <c r="K190">
        <v>3</v>
      </c>
      <c r="M190">
        <v>1</v>
      </c>
      <c r="N190" t="s">
        <v>65</v>
      </c>
      <c r="O190" t="s">
        <v>35</v>
      </c>
      <c r="P190" t="s">
        <v>36</v>
      </c>
      <c r="Q190" t="s">
        <v>136</v>
      </c>
      <c r="R190" t="s">
        <v>38</v>
      </c>
      <c r="S190">
        <v>1</v>
      </c>
      <c r="T190">
        <v>1</v>
      </c>
      <c r="U190">
        <v>3</v>
      </c>
      <c r="V190" t="s">
        <v>67</v>
      </c>
      <c r="W190" t="s">
        <v>70</v>
      </c>
      <c r="X190" t="s">
        <v>41</v>
      </c>
      <c r="Z190" t="s">
        <v>48</v>
      </c>
      <c r="AA190">
        <v>3</v>
      </c>
      <c r="AC190">
        <v>1</v>
      </c>
      <c r="AD190" t="s">
        <v>49</v>
      </c>
      <c r="AE190" t="s">
        <v>71</v>
      </c>
      <c r="AH190" t="s">
        <v>45</v>
      </c>
      <c r="AI190">
        <v>2</v>
      </c>
      <c r="AK190">
        <v>1</v>
      </c>
      <c r="AL190" t="s">
        <v>86</v>
      </c>
      <c r="AP190" t="s">
        <v>63</v>
      </c>
      <c r="AQ190">
        <v>3</v>
      </c>
      <c r="AS190">
        <v>2</v>
      </c>
      <c r="AT190" t="s">
        <v>103</v>
      </c>
      <c r="AX190">
        <v>20</v>
      </c>
      <c r="AY190">
        <v>78</v>
      </c>
      <c r="AZ190">
        <v>120</v>
      </c>
      <c r="BA190">
        <v>2</v>
      </c>
    </row>
    <row r="191" spans="1:53" x14ac:dyDescent="0.25">
      <c r="A191" t="s">
        <v>595</v>
      </c>
      <c r="B191" t="s">
        <v>56</v>
      </c>
      <c r="C191">
        <v>1</v>
      </c>
      <c r="E191">
        <v>1</v>
      </c>
      <c r="F191" t="s">
        <v>123</v>
      </c>
      <c r="J191" t="s">
        <v>48</v>
      </c>
      <c r="K191">
        <v>3</v>
      </c>
      <c r="M191">
        <v>1</v>
      </c>
      <c r="N191" t="s">
        <v>89</v>
      </c>
      <c r="R191" t="s">
        <v>33</v>
      </c>
      <c r="S191">
        <v>1</v>
      </c>
      <c r="U191">
        <v>1</v>
      </c>
      <c r="V191" t="s">
        <v>65</v>
      </c>
      <c r="W191" t="s">
        <v>133</v>
      </c>
      <c r="Z191" t="s">
        <v>43</v>
      </c>
      <c r="AA191">
        <v>2</v>
      </c>
      <c r="AC191">
        <v>2</v>
      </c>
      <c r="AD191" t="s">
        <v>44</v>
      </c>
      <c r="AH191" t="s">
        <v>45</v>
      </c>
      <c r="AI191">
        <v>1</v>
      </c>
      <c r="AK191">
        <v>1</v>
      </c>
      <c r="AL191" t="s">
        <v>86</v>
      </c>
      <c r="AP191" t="s">
        <v>38</v>
      </c>
      <c r="AQ191">
        <v>2</v>
      </c>
      <c r="AR191">
        <v>1</v>
      </c>
      <c r="AS191">
        <v>1</v>
      </c>
      <c r="AT191" t="s">
        <v>39</v>
      </c>
      <c r="AX191">
        <v>6</v>
      </c>
      <c r="AY191">
        <v>43</v>
      </c>
      <c r="AZ191">
        <v>120</v>
      </c>
      <c r="BA191">
        <v>2</v>
      </c>
    </row>
    <row r="192" spans="1:53" x14ac:dyDescent="0.25">
      <c r="A192" t="s">
        <v>596</v>
      </c>
      <c r="B192" t="s">
        <v>56</v>
      </c>
      <c r="C192">
        <v>1</v>
      </c>
      <c r="E192">
        <v>1</v>
      </c>
      <c r="F192" t="s">
        <v>123</v>
      </c>
      <c r="G192" t="s">
        <v>125</v>
      </c>
      <c r="H192" t="s">
        <v>87</v>
      </c>
      <c r="J192" t="s">
        <v>48</v>
      </c>
      <c r="K192">
        <v>3</v>
      </c>
      <c r="M192">
        <v>3</v>
      </c>
      <c r="N192" t="s">
        <v>89</v>
      </c>
      <c r="O192" t="s">
        <v>84</v>
      </c>
      <c r="R192" t="s">
        <v>33</v>
      </c>
      <c r="S192">
        <v>1</v>
      </c>
      <c r="U192">
        <v>1</v>
      </c>
      <c r="V192" t="s">
        <v>65</v>
      </c>
      <c r="W192" t="s">
        <v>35</v>
      </c>
      <c r="Z192" t="s">
        <v>43</v>
      </c>
      <c r="AA192">
        <v>2</v>
      </c>
      <c r="AC192">
        <v>1</v>
      </c>
      <c r="AD192" t="s">
        <v>44</v>
      </c>
      <c r="AE192" t="s">
        <v>99</v>
      </c>
      <c r="AF192" t="s">
        <v>75</v>
      </c>
      <c r="AG192" t="s">
        <v>101</v>
      </c>
      <c r="AH192" t="s">
        <v>63</v>
      </c>
      <c r="AI192">
        <v>3</v>
      </c>
      <c r="AK192">
        <v>1</v>
      </c>
      <c r="AL192" t="s">
        <v>72</v>
      </c>
      <c r="AP192" t="s">
        <v>38</v>
      </c>
      <c r="AQ192">
        <v>1</v>
      </c>
      <c r="AR192">
        <v>1</v>
      </c>
      <c r="AS192">
        <v>2</v>
      </c>
      <c r="AT192" t="s">
        <v>39</v>
      </c>
      <c r="AU192" t="s">
        <v>40</v>
      </c>
      <c r="AX192">
        <v>16</v>
      </c>
      <c r="AY192">
        <v>55</v>
      </c>
      <c r="AZ192">
        <v>120</v>
      </c>
      <c r="BA192">
        <v>2</v>
      </c>
    </row>
    <row r="193" spans="1:53" x14ac:dyDescent="0.25">
      <c r="A193" t="s">
        <v>597</v>
      </c>
      <c r="B193" t="s">
        <v>56</v>
      </c>
      <c r="C193">
        <v>2</v>
      </c>
      <c r="E193">
        <v>1</v>
      </c>
      <c r="F193" t="s">
        <v>123</v>
      </c>
      <c r="G193" t="s">
        <v>69</v>
      </c>
      <c r="H193" t="s">
        <v>87</v>
      </c>
      <c r="J193" t="s">
        <v>48</v>
      </c>
      <c r="K193">
        <v>2</v>
      </c>
      <c r="M193">
        <v>1</v>
      </c>
      <c r="N193" t="s">
        <v>89</v>
      </c>
      <c r="O193" t="s">
        <v>71</v>
      </c>
      <c r="P193" t="s">
        <v>51</v>
      </c>
      <c r="R193" t="s">
        <v>33</v>
      </c>
      <c r="S193">
        <v>3</v>
      </c>
      <c r="U193">
        <v>1</v>
      </c>
      <c r="V193" t="s">
        <v>65</v>
      </c>
      <c r="W193" t="s">
        <v>133</v>
      </c>
      <c r="Z193" t="s">
        <v>45</v>
      </c>
      <c r="AA193">
        <v>2</v>
      </c>
      <c r="AC193">
        <v>1</v>
      </c>
      <c r="AD193" t="s">
        <v>143</v>
      </c>
      <c r="AH193" t="s">
        <v>63</v>
      </c>
      <c r="AI193">
        <v>2</v>
      </c>
      <c r="AK193">
        <v>1</v>
      </c>
      <c r="AL193" t="s">
        <v>103</v>
      </c>
      <c r="AP193" t="s">
        <v>38</v>
      </c>
      <c r="AQ193">
        <v>2</v>
      </c>
      <c r="AR193">
        <v>1</v>
      </c>
      <c r="AS193">
        <v>3</v>
      </c>
      <c r="AT193" t="s">
        <v>39</v>
      </c>
      <c r="AU193" t="s">
        <v>40</v>
      </c>
      <c r="AV193" t="s">
        <v>157</v>
      </c>
      <c r="AW193" t="s">
        <v>159</v>
      </c>
      <c r="AX193">
        <v>17</v>
      </c>
      <c r="AY193">
        <v>58</v>
      </c>
      <c r="AZ193">
        <v>120</v>
      </c>
      <c r="BA193">
        <v>2</v>
      </c>
    </row>
    <row r="194" spans="1:53" x14ac:dyDescent="0.25">
      <c r="A194" t="s">
        <v>598</v>
      </c>
      <c r="B194" t="s">
        <v>53</v>
      </c>
      <c r="C194">
        <v>3</v>
      </c>
      <c r="D194">
        <v>3</v>
      </c>
      <c r="E194">
        <v>2</v>
      </c>
      <c r="F194" t="s">
        <v>115</v>
      </c>
      <c r="G194" t="s">
        <v>83</v>
      </c>
      <c r="H194" t="s">
        <v>117</v>
      </c>
      <c r="I194" t="s">
        <v>98</v>
      </c>
      <c r="J194" t="s">
        <v>33</v>
      </c>
      <c r="K194">
        <v>3</v>
      </c>
      <c r="M194">
        <v>2</v>
      </c>
      <c r="N194" t="s">
        <v>65</v>
      </c>
      <c r="O194" t="s">
        <v>35</v>
      </c>
      <c r="R194" t="s">
        <v>38</v>
      </c>
      <c r="S194">
        <v>3</v>
      </c>
      <c r="T194">
        <v>1</v>
      </c>
      <c r="U194">
        <v>1</v>
      </c>
      <c r="V194" t="s">
        <v>39</v>
      </c>
      <c r="W194" t="s">
        <v>70</v>
      </c>
      <c r="X194" t="s">
        <v>157</v>
      </c>
      <c r="Y194" t="s">
        <v>159</v>
      </c>
      <c r="Z194" t="s">
        <v>43</v>
      </c>
      <c r="AA194">
        <v>1</v>
      </c>
      <c r="AC194">
        <v>1</v>
      </c>
      <c r="AD194" t="s">
        <v>44</v>
      </c>
      <c r="AE194" t="s">
        <v>74</v>
      </c>
      <c r="AH194" t="s">
        <v>45</v>
      </c>
      <c r="AI194">
        <v>3</v>
      </c>
      <c r="AK194">
        <v>3</v>
      </c>
      <c r="AL194" t="s">
        <v>143</v>
      </c>
      <c r="AM194" t="s">
        <v>144</v>
      </c>
      <c r="AN194" t="s">
        <v>102</v>
      </c>
      <c r="AO194" t="s">
        <v>147</v>
      </c>
      <c r="AP194" t="s">
        <v>63</v>
      </c>
      <c r="AQ194">
        <v>1</v>
      </c>
      <c r="AS194">
        <v>2</v>
      </c>
      <c r="AT194" t="s">
        <v>103</v>
      </c>
      <c r="AU194" t="s">
        <v>149</v>
      </c>
      <c r="AX194">
        <v>27</v>
      </c>
      <c r="AY194">
        <v>136</v>
      </c>
      <c r="AZ194">
        <v>120</v>
      </c>
      <c r="BA194">
        <v>2</v>
      </c>
    </row>
    <row r="195" spans="1:53" x14ac:dyDescent="0.25">
      <c r="A195" t="s">
        <v>599</v>
      </c>
      <c r="B195" t="s">
        <v>33</v>
      </c>
      <c r="C195">
        <v>2</v>
      </c>
      <c r="E195">
        <v>1</v>
      </c>
      <c r="F195" t="s">
        <v>65</v>
      </c>
      <c r="G195" t="s">
        <v>133</v>
      </c>
      <c r="J195" t="s">
        <v>45</v>
      </c>
      <c r="K195">
        <v>3</v>
      </c>
      <c r="M195">
        <v>1</v>
      </c>
      <c r="N195" t="s">
        <v>86</v>
      </c>
      <c r="R195" t="s">
        <v>63</v>
      </c>
      <c r="S195">
        <v>3</v>
      </c>
      <c r="U195">
        <v>2</v>
      </c>
      <c r="V195" t="s">
        <v>103</v>
      </c>
      <c r="W195" t="s">
        <v>95</v>
      </c>
      <c r="Z195" t="s">
        <v>56</v>
      </c>
      <c r="AA195">
        <v>1</v>
      </c>
      <c r="AC195">
        <v>1</v>
      </c>
      <c r="AD195" t="s">
        <v>123</v>
      </c>
      <c r="AH195" t="s">
        <v>48</v>
      </c>
      <c r="AI195">
        <v>2</v>
      </c>
      <c r="AK195">
        <v>2</v>
      </c>
      <c r="AL195" t="s">
        <v>89</v>
      </c>
      <c r="AP195" t="s">
        <v>43</v>
      </c>
      <c r="AQ195">
        <v>3</v>
      </c>
      <c r="AS195">
        <v>3</v>
      </c>
      <c r="AT195" t="s">
        <v>44</v>
      </c>
      <c r="AU195" t="s">
        <v>74</v>
      </c>
      <c r="AV195" t="s">
        <v>75</v>
      </c>
      <c r="AW195" t="s">
        <v>142</v>
      </c>
      <c r="AX195">
        <v>17</v>
      </c>
      <c r="AY195">
        <v>51</v>
      </c>
      <c r="AZ195">
        <v>120</v>
      </c>
      <c r="BA195">
        <v>2</v>
      </c>
    </row>
    <row r="196" spans="1:53" x14ac:dyDescent="0.25">
      <c r="A196" t="s">
        <v>600</v>
      </c>
      <c r="B196" t="s">
        <v>53</v>
      </c>
      <c r="C196">
        <v>2</v>
      </c>
      <c r="D196">
        <v>1</v>
      </c>
      <c r="E196">
        <v>1</v>
      </c>
      <c r="F196" t="s">
        <v>114</v>
      </c>
      <c r="G196" t="s">
        <v>83</v>
      </c>
      <c r="J196" t="s">
        <v>43</v>
      </c>
      <c r="K196">
        <v>1</v>
      </c>
      <c r="M196">
        <v>1</v>
      </c>
      <c r="N196" t="s">
        <v>73</v>
      </c>
      <c r="O196" t="s">
        <v>99</v>
      </c>
      <c r="P196" t="s">
        <v>140</v>
      </c>
      <c r="R196" t="s">
        <v>45</v>
      </c>
      <c r="S196">
        <v>3</v>
      </c>
      <c r="U196">
        <v>1</v>
      </c>
      <c r="V196" t="s">
        <v>143</v>
      </c>
      <c r="W196" t="s">
        <v>144</v>
      </c>
      <c r="X196" t="s">
        <v>93</v>
      </c>
      <c r="Z196" t="s">
        <v>56</v>
      </c>
      <c r="AA196">
        <v>1</v>
      </c>
      <c r="AC196">
        <v>2</v>
      </c>
      <c r="AD196" t="s">
        <v>123</v>
      </c>
      <c r="AE196" t="s">
        <v>69</v>
      </c>
      <c r="AF196" t="s">
        <v>87</v>
      </c>
      <c r="AH196" t="s">
        <v>48</v>
      </c>
      <c r="AI196">
        <v>1</v>
      </c>
      <c r="AK196">
        <v>1</v>
      </c>
      <c r="AL196" t="s">
        <v>89</v>
      </c>
      <c r="AP196" t="s">
        <v>33</v>
      </c>
      <c r="AQ196">
        <v>2</v>
      </c>
      <c r="AS196">
        <v>2</v>
      </c>
      <c r="AT196" t="s">
        <v>34</v>
      </c>
      <c r="AU196" t="s">
        <v>35</v>
      </c>
      <c r="AX196">
        <v>14</v>
      </c>
      <c r="AY196">
        <v>56</v>
      </c>
      <c r="AZ196">
        <v>120</v>
      </c>
      <c r="BA196">
        <v>2</v>
      </c>
    </row>
    <row r="197" spans="1:53" x14ac:dyDescent="0.25">
      <c r="A197" t="s">
        <v>601</v>
      </c>
      <c r="B197" t="s">
        <v>56</v>
      </c>
      <c r="C197">
        <v>1</v>
      </c>
      <c r="E197">
        <v>2</v>
      </c>
      <c r="F197" t="s">
        <v>123</v>
      </c>
      <c r="G197" t="s">
        <v>69</v>
      </c>
      <c r="H197" t="s">
        <v>87</v>
      </c>
      <c r="J197" t="s">
        <v>48</v>
      </c>
      <c r="K197">
        <v>1</v>
      </c>
      <c r="M197">
        <v>1</v>
      </c>
      <c r="N197" t="s">
        <v>89</v>
      </c>
      <c r="O197" t="s">
        <v>84</v>
      </c>
      <c r="R197" t="s">
        <v>43</v>
      </c>
      <c r="S197">
        <v>1</v>
      </c>
      <c r="U197">
        <v>1</v>
      </c>
      <c r="V197" t="s">
        <v>44</v>
      </c>
      <c r="W197" t="s">
        <v>99</v>
      </c>
      <c r="Z197" t="s">
        <v>33</v>
      </c>
      <c r="AA197">
        <v>1</v>
      </c>
      <c r="AC197">
        <v>1</v>
      </c>
      <c r="AD197" t="s">
        <v>34</v>
      </c>
      <c r="AH197" t="s">
        <v>45</v>
      </c>
      <c r="AI197">
        <v>2</v>
      </c>
      <c r="AK197">
        <v>1</v>
      </c>
      <c r="AL197" t="s">
        <v>143</v>
      </c>
      <c r="AP197" t="s">
        <v>38</v>
      </c>
      <c r="AQ197">
        <v>2</v>
      </c>
      <c r="AR197">
        <v>1</v>
      </c>
      <c r="AS197">
        <v>1</v>
      </c>
      <c r="AT197" t="s">
        <v>39</v>
      </c>
      <c r="AU197" t="s">
        <v>40</v>
      </c>
      <c r="AV197" t="s">
        <v>156</v>
      </c>
      <c r="AX197">
        <v>9</v>
      </c>
      <c r="AY197">
        <v>38</v>
      </c>
      <c r="AZ197">
        <v>120</v>
      </c>
      <c r="BA197">
        <v>2</v>
      </c>
    </row>
    <row r="198" spans="1:53" x14ac:dyDescent="0.25">
      <c r="A198" t="s">
        <v>602</v>
      </c>
      <c r="B198" t="s">
        <v>53</v>
      </c>
      <c r="C198">
        <v>2</v>
      </c>
      <c r="D198">
        <v>3</v>
      </c>
      <c r="E198">
        <v>2</v>
      </c>
      <c r="F198" t="s">
        <v>54</v>
      </c>
      <c r="G198" t="s">
        <v>55</v>
      </c>
      <c r="H198" t="s">
        <v>117</v>
      </c>
      <c r="J198" t="s">
        <v>43</v>
      </c>
      <c r="K198">
        <v>1</v>
      </c>
      <c r="M198">
        <v>1</v>
      </c>
      <c r="N198" t="s">
        <v>73</v>
      </c>
      <c r="R198" t="s">
        <v>45</v>
      </c>
      <c r="S198">
        <v>2</v>
      </c>
      <c r="U198">
        <v>1</v>
      </c>
      <c r="V198" t="s">
        <v>143</v>
      </c>
      <c r="W198" t="s">
        <v>92</v>
      </c>
      <c r="Z198" t="s">
        <v>56</v>
      </c>
      <c r="AA198">
        <v>1</v>
      </c>
      <c r="AC198">
        <v>2</v>
      </c>
      <c r="AD198" t="s">
        <v>123</v>
      </c>
      <c r="AE198" t="s">
        <v>69</v>
      </c>
      <c r="AF198" t="s">
        <v>87</v>
      </c>
      <c r="AH198" t="s">
        <v>48</v>
      </c>
      <c r="AI198">
        <v>3</v>
      </c>
      <c r="AK198">
        <v>2</v>
      </c>
      <c r="AL198" t="s">
        <v>49</v>
      </c>
      <c r="AM198" t="s">
        <v>84</v>
      </c>
      <c r="AN198" t="s">
        <v>130</v>
      </c>
      <c r="AO198" t="s">
        <v>132</v>
      </c>
      <c r="AP198" t="s">
        <v>63</v>
      </c>
      <c r="AQ198">
        <v>3</v>
      </c>
      <c r="AS198">
        <v>1</v>
      </c>
      <c r="AT198" t="s">
        <v>72</v>
      </c>
      <c r="AU198" t="s">
        <v>95</v>
      </c>
      <c r="AV198" t="s">
        <v>104</v>
      </c>
      <c r="AX198">
        <v>21</v>
      </c>
      <c r="AY198">
        <v>71</v>
      </c>
      <c r="AZ198">
        <v>120</v>
      </c>
      <c r="BA198">
        <v>2</v>
      </c>
    </row>
    <row r="199" spans="1:53" x14ac:dyDescent="0.25">
      <c r="A199" t="s">
        <v>603</v>
      </c>
      <c r="B199" t="s">
        <v>56</v>
      </c>
      <c r="C199">
        <v>1</v>
      </c>
      <c r="E199">
        <v>2</v>
      </c>
      <c r="F199" t="s">
        <v>123</v>
      </c>
      <c r="G199" t="s">
        <v>69</v>
      </c>
      <c r="H199" t="s">
        <v>126</v>
      </c>
      <c r="J199" t="s">
        <v>48</v>
      </c>
      <c r="K199">
        <v>2</v>
      </c>
      <c r="M199">
        <v>1</v>
      </c>
      <c r="N199" t="s">
        <v>89</v>
      </c>
      <c r="O199" t="s">
        <v>71</v>
      </c>
      <c r="R199" t="s">
        <v>43</v>
      </c>
      <c r="S199">
        <v>3</v>
      </c>
      <c r="U199">
        <v>1</v>
      </c>
      <c r="V199" t="s">
        <v>44</v>
      </c>
      <c r="W199" t="s">
        <v>74</v>
      </c>
      <c r="Z199" t="s">
        <v>33</v>
      </c>
      <c r="AA199">
        <v>2</v>
      </c>
      <c r="AC199">
        <v>2</v>
      </c>
      <c r="AD199" t="s">
        <v>34</v>
      </c>
      <c r="AH199" t="s">
        <v>63</v>
      </c>
      <c r="AI199">
        <v>1</v>
      </c>
      <c r="AK199">
        <v>1</v>
      </c>
      <c r="AL199" t="s">
        <v>103</v>
      </c>
      <c r="AM199" t="s">
        <v>95</v>
      </c>
      <c r="AN199" t="s">
        <v>104</v>
      </c>
      <c r="AP199" t="s">
        <v>38</v>
      </c>
      <c r="AQ199">
        <v>2</v>
      </c>
      <c r="AR199">
        <v>2</v>
      </c>
      <c r="AS199">
        <v>1</v>
      </c>
      <c r="AT199" t="s">
        <v>39</v>
      </c>
      <c r="AX199">
        <v>14</v>
      </c>
      <c r="AY199">
        <v>57</v>
      </c>
      <c r="AZ199">
        <v>120</v>
      </c>
      <c r="BA199">
        <v>2</v>
      </c>
    </row>
    <row r="200" spans="1:53" x14ac:dyDescent="0.25">
      <c r="A200" t="s">
        <v>604</v>
      </c>
      <c r="B200" t="s">
        <v>56</v>
      </c>
      <c r="C200">
        <v>1</v>
      </c>
      <c r="E200">
        <v>2</v>
      </c>
      <c r="F200" t="s">
        <v>123</v>
      </c>
      <c r="G200" t="s">
        <v>69</v>
      </c>
      <c r="H200" t="s">
        <v>87</v>
      </c>
      <c r="J200" t="s">
        <v>48</v>
      </c>
      <c r="K200">
        <v>2</v>
      </c>
      <c r="M200">
        <v>1</v>
      </c>
      <c r="N200" t="s">
        <v>49</v>
      </c>
      <c r="O200" t="s">
        <v>84</v>
      </c>
      <c r="P200" t="s">
        <v>130</v>
      </c>
      <c r="R200" t="s">
        <v>38</v>
      </c>
      <c r="S200">
        <v>2</v>
      </c>
      <c r="T200">
        <v>1</v>
      </c>
      <c r="U200">
        <v>1</v>
      </c>
      <c r="V200" t="s">
        <v>39</v>
      </c>
      <c r="W200" t="s">
        <v>96</v>
      </c>
      <c r="Z200" t="s">
        <v>53</v>
      </c>
      <c r="AA200">
        <v>2</v>
      </c>
      <c r="AB200">
        <v>1</v>
      </c>
      <c r="AC200">
        <v>1</v>
      </c>
      <c r="AD200" t="s">
        <v>54</v>
      </c>
      <c r="AE200" t="s">
        <v>55</v>
      </c>
      <c r="AF200" t="s">
        <v>97</v>
      </c>
      <c r="AH200" t="s">
        <v>43</v>
      </c>
      <c r="AI200">
        <v>2</v>
      </c>
      <c r="AK200">
        <v>2</v>
      </c>
      <c r="AL200" t="s">
        <v>44</v>
      </c>
      <c r="AM200" t="s">
        <v>74</v>
      </c>
      <c r="AN200" t="s">
        <v>140</v>
      </c>
      <c r="AO200" t="s">
        <v>142</v>
      </c>
      <c r="AP200" t="s">
        <v>45</v>
      </c>
      <c r="AQ200">
        <v>2</v>
      </c>
      <c r="AS200">
        <v>1</v>
      </c>
      <c r="AT200" t="s">
        <v>143</v>
      </c>
      <c r="AX200">
        <v>17</v>
      </c>
      <c r="AY200">
        <v>47</v>
      </c>
      <c r="AZ200">
        <v>120</v>
      </c>
      <c r="BA200">
        <v>2</v>
      </c>
    </row>
    <row r="201" spans="1:53" x14ac:dyDescent="0.25">
      <c r="A201" t="s">
        <v>605</v>
      </c>
      <c r="B201" t="s">
        <v>45</v>
      </c>
      <c r="C201">
        <v>3</v>
      </c>
      <c r="E201">
        <v>1</v>
      </c>
      <c r="F201" t="s">
        <v>143</v>
      </c>
      <c r="G201" t="s">
        <v>144</v>
      </c>
      <c r="J201" t="s">
        <v>63</v>
      </c>
      <c r="K201">
        <v>3</v>
      </c>
      <c r="M201">
        <v>3</v>
      </c>
      <c r="N201" t="s">
        <v>72</v>
      </c>
      <c r="O201" t="s">
        <v>95</v>
      </c>
      <c r="P201" t="s">
        <v>104</v>
      </c>
      <c r="Q201" t="s">
        <v>154</v>
      </c>
      <c r="R201" t="s">
        <v>38</v>
      </c>
      <c r="S201">
        <v>2</v>
      </c>
      <c r="T201">
        <v>1</v>
      </c>
      <c r="U201">
        <v>1</v>
      </c>
      <c r="V201" t="s">
        <v>39</v>
      </c>
      <c r="W201" t="s">
        <v>96</v>
      </c>
      <c r="Z201" t="s">
        <v>56</v>
      </c>
      <c r="AA201">
        <v>2</v>
      </c>
      <c r="AC201">
        <v>3</v>
      </c>
      <c r="AD201" t="s">
        <v>123</v>
      </c>
      <c r="AE201" t="s">
        <v>69</v>
      </c>
      <c r="AF201" t="s">
        <v>87</v>
      </c>
      <c r="AG201" t="s">
        <v>127</v>
      </c>
      <c r="AH201" t="s">
        <v>48</v>
      </c>
      <c r="AI201">
        <v>1</v>
      </c>
      <c r="AK201">
        <v>1</v>
      </c>
      <c r="AL201" t="s">
        <v>129</v>
      </c>
      <c r="AM201" t="s">
        <v>50</v>
      </c>
      <c r="AP201" t="s">
        <v>43</v>
      </c>
      <c r="AQ201">
        <v>1</v>
      </c>
      <c r="AS201">
        <v>1</v>
      </c>
      <c r="AT201" t="s">
        <v>44</v>
      </c>
      <c r="AU201" t="s">
        <v>99</v>
      </c>
      <c r="AV201" t="s">
        <v>75</v>
      </c>
      <c r="AX201">
        <v>22</v>
      </c>
      <c r="AY201">
        <v>74</v>
      </c>
      <c r="AZ201">
        <v>120</v>
      </c>
      <c r="BA201">
        <v>2</v>
      </c>
    </row>
    <row r="202" spans="1:53" x14ac:dyDescent="0.25">
      <c r="A202" t="s">
        <v>606</v>
      </c>
      <c r="B202" t="s">
        <v>53</v>
      </c>
      <c r="C202">
        <v>2</v>
      </c>
      <c r="D202">
        <v>1</v>
      </c>
      <c r="E202">
        <v>1</v>
      </c>
      <c r="F202" t="s">
        <v>115</v>
      </c>
      <c r="G202" t="s">
        <v>55</v>
      </c>
      <c r="H202" t="s">
        <v>117</v>
      </c>
      <c r="J202" t="s">
        <v>43</v>
      </c>
      <c r="K202">
        <v>1</v>
      </c>
      <c r="M202">
        <v>1</v>
      </c>
      <c r="N202" t="s">
        <v>44</v>
      </c>
      <c r="O202" t="s">
        <v>99</v>
      </c>
      <c r="R202" t="s">
        <v>45</v>
      </c>
      <c r="S202">
        <v>2</v>
      </c>
      <c r="U202">
        <v>1</v>
      </c>
      <c r="V202" t="s">
        <v>47</v>
      </c>
      <c r="W202" t="s">
        <v>144</v>
      </c>
      <c r="Z202" t="s">
        <v>56</v>
      </c>
      <c r="AA202">
        <v>1</v>
      </c>
      <c r="AC202">
        <v>1</v>
      </c>
      <c r="AD202" t="s">
        <v>123</v>
      </c>
      <c r="AH202" t="s">
        <v>33</v>
      </c>
      <c r="AI202">
        <v>1</v>
      </c>
      <c r="AK202">
        <v>1</v>
      </c>
      <c r="AL202" t="s">
        <v>34</v>
      </c>
      <c r="AM202" t="s">
        <v>35</v>
      </c>
      <c r="AP202" t="s">
        <v>63</v>
      </c>
      <c r="AQ202">
        <v>1</v>
      </c>
      <c r="AS202">
        <v>1</v>
      </c>
      <c r="AT202" t="s">
        <v>103</v>
      </c>
      <c r="AX202">
        <v>7</v>
      </c>
      <c r="AY202">
        <v>40</v>
      </c>
      <c r="AZ202">
        <v>120</v>
      </c>
      <c r="BA202">
        <v>2</v>
      </c>
    </row>
    <row r="203" spans="1:53" x14ac:dyDescent="0.25">
      <c r="A203" t="s">
        <v>607</v>
      </c>
      <c r="B203" t="s">
        <v>56</v>
      </c>
      <c r="C203">
        <v>1</v>
      </c>
      <c r="E203">
        <v>1</v>
      </c>
      <c r="F203" t="s">
        <v>123</v>
      </c>
      <c r="G203" t="s">
        <v>69</v>
      </c>
      <c r="J203" t="s">
        <v>48</v>
      </c>
      <c r="K203">
        <v>2</v>
      </c>
      <c r="M203">
        <v>2</v>
      </c>
      <c r="N203" t="s">
        <v>89</v>
      </c>
      <c r="O203" t="s">
        <v>71</v>
      </c>
      <c r="P203" t="s">
        <v>51</v>
      </c>
      <c r="Q203" t="s">
        <v>132</v>
      </c>
      <c r="R203" t="s">
        <v>45</v>
      </c>
      <c r="S203">
        <v>3</v>
      </c>
      <c r="U203">
        <v>1</v>
      </c>
      <c r="V203" t="s">
        <v>86</v>
      </c>
      <c r="W203" t="s">
        <v>144</v>
      </c>
      <c r="Z203" t="s">
        <v>33</v>
      </c>
      <c r="AA203">
        <v>1</v>
      </c>
      <c r="AC203">
        <v>1</v>
      </c>
      <c r="AD203" t="s">
        <v>65</v>
      </c>
      <c r="AE203" t="s">
        <v>35</v>
      </c>
      <c r="AH203" t="s">
        <v>43</v>
      </c>
      <c r="AI203">
        <v>3</v>
      </c>
      <c r="AK203">
        <v>1</v>
      </c>
      <c r="AL203" t="s">
        <v>44</v>
      </c>
      <c r="AP203" t="s">
        <v>63</v>
      </c>
      <c r="AQ203">
        <v>2</v>
      </c>
      <c r="AS203">
        <v>2</v>
      </c>
      <c r="AT203" t="s">
        <v>103</v>
      </c>
      <c r="AU203" t="s">
        <v>149</v>
      </c>
      <c r="AV203" t="s">
        <v>104</v>
      </c>
      <c r="AX203">
        <v>16</v>
      </c>
      <c r="AY203">
        <v>62</v>
      </c>
      <c r="AZ203">
        <v>120</v>
      </c>
      <c r="BA203">
        <v>2</v>
      </c>
    </row>
    <row r="204" spans="1:53" x14ac:dyDescent="0.25">
      <c r="A204" t="s">
        <v>608</v>
      </c>
      <c r="B204" t="s">
        <v>56</v>
      </c>
      <c r="C204">
        <v>1</v>
      </c>
      <c r="E204">
        <v>2</v>
      </c>
      <c r="F204" t="s">
        <v>123</v>
      </c>
      <c r="G204" t="s">
        <v>124</v>
      </c>
      <c r="J204" t="s">
        <v>33</v>
      </c>
      <c r="K204">
        <v>2</v>
      </c>
      <c r="M204">
        <v>2</v>
      </c>
      <c r="N204" t="s">
        <v>34</v>
      </c>
      <c r="O204" t="s">
        <v>133</v>
      </c>
      <c r="P204" t="s">
        <v>36</v>
      </c>
      <c r="Q204" t="s">
        <v>136</v>
      </c>
      <c r="R204" t="s">
        <v>38</v>
      </c>
      <c r="S204">
        <v>3</v>
      </c>
      <c r="T204">
        <v>1</v>
      </c>
      <c r="U204">
        <v>2</v>
      </c>
      <c r="V204" t="s">
        <v>39</v>
      </c>
      <c r="W204" t="s">
        <v>96</v>
      </c>
      <c r="X204" t="s">
        <v>156</v>
      </c>
      <c r="Y204" t="s">
        <v>159</v>
      </c>
      <c r="Z204" t="s">
        <v>53</v>
      </c>
      <c r="AA204">
        <v>3</v>
      </c>
      <c r="AB204">
        <v>2</v>
      </c>
      <c r="AC204">
        <v>3</v>
      </c>
      <c r="AD204" t="s">
        <v>115</v>
      </c>
      <c r="AE204" t="s">
        <v>83</v>
      </c>
      <c r="AH204" t="s">
        <v>43</v>
      </c>
      <c r="AI204">
        <v>1</v>
      </c>
      <c r="AK204">
        <v>1</v>
      </c>
      <c r="AL204" t="s">
        <v>73</v>
      </c>
      <c r="AM204" t="s">
        <v>74</v>
      </c>
      <c r="AP204" t="s">
        <v>45</v>
      </c>
      <c r="AQ204">
        <v>2</v>
      </c>
      <c r="AS204">
        <v>1</v>
      </c>
      <c r="AT204" t="s">
        <v>143</v>
      </c>
      <c r="AX204">
        <v>21</v>
      </c>
      <c r="AY204">
        <v>79</v>
      </c>
      <c r="AZ204">
        <v>120</v>
      </c>
      <c r="BA204">
        <v>2</v>
      </c>
    </row>
    <row r="205" spans="1:53" x14ac:dyDescent="0.25">
      <c r="A205" t="s">
        <v>609</v>
      </c>
      <c r="B205" t="s">
        <v>33</v>
      </c>
      <c r="C205">
        <v>1</v>
      </c>
      <c r="E205">
        <v>1</v>
      </c>
      <c r="F205" t="s">
        <v>34</v>
      </c>
      <c r="J205" t="s">
        <v>43</v>
      </c>
      <c r="K205">
        <v>2</v>
      </c>
      <c r="M205">
        <v>3</v>
      </c>
      <c r="N205" t="s">
        <v>73</v>
      </c>
      <c r="O205" t="s">
        <v>99</v>
      </c>
      <c r="P205" t="s">
        <v>140</v>
      </c>
      <c r="Q205" t="s">
        <v>142</v>
      </c>
      <c r="R205" t="s">
        <v>38</v>
      </c>
      <c r="S205">
        <v>2</v>
      </c>
      <c r="T205">
        <v>1</v>
      </c>
      <c r="U205">
        <v>2</v>
      </c>
      <c r="V205" t="s">
        <v>39</v>
      </c>
      <c r="W205" t="s">
        <v>40</v>
      </c>
      <c r="X205" t="s">
        <v>157</v>
      </c>
      <c r="Y205" t="s">
        <v>159</v>
      </c>
      <c r="Z205" t="s">
        <v>56</v>
      </c>
      <c r="AA205">
        <v>3</v>
      </c>
      <c r="AC205">
        <v>3</v>
      </c>
      <c r="AD205" t="s">
        <v>123</v>
      </c>
      <c r="AE205" t="s">
        <v>125</v>
      </c>
      <c r="AF205" t="s">
        <v>87</v>
      </c>
      <c r="AH205" t="s">
        <v>48</v>
      </c>
      <c r="AI205">
        <v>2</v>
      </c>
      <c r="AK205">
        <v>1</v>
      </c>
      <c r="AL205" t="s">
        <v>89</v>
      </c>
      <c r="AP205" t="s">
        <v>45</v>
      </c>
      <c r="AQ205">
        <v>3</v>
      </c>
      <c r="AS205">
        <v>1</v>
      </c>
      <c r="AT205" t="s">
        <v>143</v>
      </c>
      <c r="AX205">
        <v>20</v>
      </c>
      <c r="AY205">
        <v>68</v>
      </c>
      <c r="AZ205">
        <v>120</v>
      </c>
      <c r="BA205">
        <v>2</v>
      </c>
    </row>
    <row r="206" spans="1:53" x14ac:dyDescent="0.25">
      <c r="A206" t="s">
        <v>610</v>
      </c>
      <c r="B206" t="s">
        <v>56</v>
      </c>
      <c r="C206">
        <v>1</v>
      </c>
      <c r="E206">
        <v>1</v>
      </c>
      <c r="F206" t="s">
        <v>123</v>
      </c>
      <c r="G206" t="s">
        <v>69</v>
      </c>
      <c r="J206" t="s">
        <v>63</v>
      </c>
      <c r="K206">
        <v>3</v>
      </c>
      <c r="M206">
        <v>1</v>
      </c>
      <c r="N206" t="s">
        <v>103</v>
      </c>
      <c r="O206" t="s">
        <v>91</v>
      </c>
      <c r="R206" t="s">
        <v>38</v>
      </c>
      <c r="S206">
        <v>2</v>
      </c>
      <c r="T206">
        <v>3</v>
      </c>
      <c r="U206">
        <v>2</v>
      </c>
      <c r="V206" t="s">
        <v>39</v>
      </c>
      <c r="W206" t="s">
        <v>70</v>
      </c>
      <c r="X206" t="s">
        <v>156</v>
      </c>
      <c r="Y206" t="s">
        <v>42</v>
      </c>
      <c r="Z206" t="s">
        <v>53</v>
      </c>
      <c r="AA206">
        <v>2</v>
      </c>
      <c r="AB206">
        <v>1</v>
      </c>
      <c r="AC206">
        <v>1</v>
      </c>
      <c r="AD206" t="s">
        <v>115</v>
      </c>
      <c r="AE206" t="s">
        <v>83</v>
      </c>
      <c r="AH206" t="s">
        <v>43</v>
      </c>
      <c r="AI206">
        <v>1</v>
      </c>
      <c r="AK206">
        <v>2</v>
      </c>
      <c r="AL206" t="s">
        <v>73</v>
      </c>
      <c r="AP206" t="s">
        <v>45</v>
      </c>
      <c r="AQ206">
        <v>3</v>
      </c>
      <c r="AS206">
        <v>1</v>
      </c>
      <c r="AT206" t="s">
        <v>143</v>
      </c>
      <c r="AX206">
        <v>16</v>
      </c>
      <c r="AY206">
        <v>68</v>
      </c>
      <c r="AZ206">
        <v>120</v>
      </c>
      <c r="BA206">
        <v>2</v>
      </c>
    </row>
    <row r="207" spans="1:53" x14ac:dyDescent="0.25">
      <c r="A207" t="s">
        <v>611</v>
      </c>
      <c r="B207" t="s">
        <v>56</v>
      </c>
      <c r="C207">
        <v>1</v>
      </c>
      <c r="E207">
        <v>1</v>
      </c>
      <c r="F207" t="s">
        <v>123</v>
      </c>
      <c r="G207" t="s">
        <v>69</v>
      </c>
      <c r="J207" t="s">
        <v>48</v>
      </c>
      <c r="K207">
        <v>3</v>
      </c>
      <c r="M207">
        <v>2</v>
      </c>
      <c r="N207" t="s">
        <v>49</v>
      </c>
      <c r="O207" t="s">
        <v>71</v>
      </c>
      <c r="P207" t="s">
        <v>51</v>
      </c>
      <c r="Q207" t="s">
        <v>131</v>
      </c>
      <c r="R207" t="s">
        <v>45</v>
      </c>
      <c r="S207">
        <v>3</v>
      </c>
      <c r="U207">
        <v>1</v>
      </c>
      <c r="V207" t="s">
        <v>143</v>
      </c>
      <c r="Z207" t="s">
        <v>33</v>
      </c>
      <c r="AA207">
        <v>2</v>
      </c>
      <c r="AC207">
        <v>1</v>
      </c>
      <c r="AD207" t="s">
        <v>65</v>
      </c>
      <c r="AE207" t="s">
        <v>66</v>
      </c>
      <c r="AF207" t="s">
        <v>134</v>
      </c>
      <c r="AH207" t="s">
        <v>63</v>
      </c>
      <c r="AI207">
        <v>1</v>
      </c>
      <c r="AK207">
        <v>1</v>
      </c>
      <c r="AL207" t="s">
        <v>103</v>
      </c>
      <c r="AP207" t="s">
        <v>38</v>
      </c>
      <c r="AQ207">
        <v>3</v>
      </c>
      <c r="AR207">
        <v>3</v>
      </c>
      <c r="AS207">
        <v>2</v>
      </c>
      <c r="AT207" t="s">
        <v>39</v>
      </c>
      <c r="AU207" t="s">
        <v>96</v>
      </c>
      <c r="AV207" t="s">
        <v>157</v>
      </c>
      <c r="AW207" t="s">
        <v>159</v>
      </c>
      <c r="AX207">
        <v>20</v>
      </c>
      <c r="AY207">
        <v>57</v>
      </c>
      <c r="AZ207">
        <v>120</v>
      </c>
      <c r="BA207">
        <v>2</v>
      </c>
    </row>
    <row r="208" spans="1:53" x14ac:dyDescent="0.25">
      <c r="A208" t="s">
        <v>612</v>
      </c>
      <c r="B208" t="s">
        <v>53</v>
      </c>
      <c r="C208">
        <v>3</v>
      </c>
      <c r="D208">
        <v>3</v>
      </c>
      <c r="E208">
        <v>3</v>
      </c>
      <c r="F208" t="s">
        <v>54</v>
      </c>
      <c r="G208" t="s">
        <v>83</v>
      </c>
      <c r="H208" t="s">
        <v>117</v>
      </c>
      <c r="I208" t="s">
        <v>118</v>
      </c>
      <c r="J208" t="s">
        <v>43</v>
      </c>
      <c r="K208">
        <v>1</v>
      </c>
      <c r="M208">
        <v>1</v>
      </c>
      <c r="N208" t="s">
        <v>44</v>
      </c>
      <c r="R208" t="s">
        <v>45</v>
      </c>
      <c r="S208">
        <v>2</v>
      </c>
      <c r="U208">
        <v>1</v>
      </c>
      <c r="V208" t="s">
        <v>143</v>
      </c>
      <c r="W208" t="s">
        <v>92</v>
      </c>
      <c r="Z208" t="s">
        <v>48</v>
      </c>
      <c r="AA208">
        <v>3</v>
      </c>
      <c r="AC208">
        <v>1</v>
      </c>
      <c r="AD208" t="s">
        <v>89</v>
      </c>
      <c r="AE208" t="s">
        <v>84</v>
      </c>
      <c r="AF208" t="s">
        <v>51</v>
      </c>
      <c r="AG208" t="s">
        <v>131</v>
      </c>
      <c r="AH208" t="s">
        <v>33</v>
      </c>
      <c r="AI208">
        <v>2</v>
      </c>
      <c r="AK208">
        <v>1</v>
      </c>
      <c r="AL208" t="s">
        <v>65</v>
      </c>
      <c r="AP208" t="s">
        <v>63</v>
      </c>
      <c r="AQ208">
        <v>1</v>
      </c>
      <c r="AS208">
        <v>3</v>
      </c>
      <c r="AT208" t="s">
        <v>148</v>
      </c>
      <c r="AU208" t="s">
        <v>149</v>
      </c>
      <c r="AV208" t="s">
        <v>104</v>
      </c>
      <c r="AX208">
        <v>21</v>
      </c>
      <c r="AY208">
        <v>69</v>
      </c>
      <c r="AZ208">
        <v>120</v>
      </c>
      <c r="BA208">
        <v>2</v>
      </c>
    </row>
    <row r="209" spans="1:53" x14ac:dyDescent="0.25">
      <c r="A209" t="s">
        <v>613</v>
      </c>
      <c r="B209" t="s">
        <v>56</v>
      </c>
      <c r="C209">
        <v>1</v>
      </c>
      <c r="E209">
        <v>1</v>
      </c>
      <c r="F209" t="s">
        <v>123</v>
      </c>
      <c r="G209" t="s">
        <v>69</v>
      </c>
      <c r="J209" t="s">
        <v>48</v>
      </c>
      <c r="K209">
        <v>3</v>
      </c>
      <c r="M209">
        <v>1</v>
      </c>
      <c r="N209" t="s">
        <v>89</v>
      </c>
      <c r="O209" t="s">
        <v>50</v>
      </c>
      <c r="P209" t="s">
        <v>51</v>
      </c>
      <c r="R209" t="s">
        <v>45</v>
      </c>
      <c r="S209">
        <v>3</v>
      </c>
      <c r="U209">
        <v>1</v>
      </c>
      <c r="V209" t="s">
        <v>143</v>
      </c>
      <c r="Z209" t="s">
        <v>43</v>
      </c>
      <c r="AA209">
        <v>1</v>
      </c>
      <c r="AC209">
        <v>1</v>
      </c>
      <c r="AD209" t="s">
        <v>44</v>
      </c>
      <c r="AE209" t="s">
        <v>74</v>
      </c>
      <c r="AH209" t="s">
        <v>63</v>
      </c>
      <c r="AI209">
        <v>3</v>
      </c>
      <c r="AK209">
        <v>2</v>
      </c>
      <c r="AL209" t="s">
        <v>103</v>
      </c>
      <c r="AM209" t="s">
        <v>149</v>
      </c>
      <c r="AN209" t="s">
        <v>104</v>
      </c>
      <c r="AP209" t="s">
        <v>38</v>
      </c>
      <c r="AQ209">
        <v>2</v>
      </c>
      <c r="AR209">
        <v>1</v>
      </c>
      <c r="AS209">
        <v>3</v>
      </c>
      <c r="AT209" t="s">
        <v>39</v>
      </c>
      <c r="AU209" t="s">
        <v>40</v>
      </c>
      <c r="AX209">
        <v>17</v>
      </c>
      <c r="AY209">
        <v>61</v>
      </c>
      <c r="AZ209">
        <v>120</v>
      </c>
      <c r="BA209">
        <v>2</v>
      </c>
    </row>
    <row r="210" spans="1:53" x14ac:dyDescent="0.25">
      <c r="A210" t="s">
        <v>614</v>
      </c>
      <c r="B210" t="s">
        <v>53</v>
      </c>
      <c r="C210">
        <v>2</v>
      </c>
      <c r="D210">
        <v>1</v>
      </c>
      <c r="E210">
        <v>1</v>
      </c>
      <c r="F210" t="s">
        <v>114</v>
      </c>
      <c r="G210" t="s">
        <v>55</v>
      </c>
      <c r="J210" t="s">
        <v>43</v>
      </c>
      <c r="K210">
        <v>1</v>
      </c>
      <c r="M210">
        <v>1</v>
      </c>
      <c r="N210" t="s">
        <v>44</v>
      </c>
      <c r="O210" t="s">
        <v>99</v>
      </c>
      <c r="P210" t="s">
        <v>140</v>
      </c>
      <c r="R210" t="s">
        <v>45</v>
      </c>
      <c r="S210">
        <v>3</v>
      </c>
      <c r="U210">
        <v>1</v>
      </c>
      <c r="V210" t="s">
        <v>143</v>
      </c>
      <c r="W210" t="s">
        <v>144</v>
      </c>
      <c r="Z210" t="s">
        <v>48</v>
      </c>
      <c r="AA210">
        <v>2</v>
      </c>
      <c r="AC210">
        <v>1</v>
      </c>
      <c r="AD210" t="s">
        <v>89</v>
      </c>
      <c r="AH210" t="s">
        <v>33</v>
      </c>
      <c r="AI210">
        <v>2</v>
      </c>
      <c r="AK210">
        <v>1</v>
      </c>
      <c r="AL210" t="s">
        <v>34</v>
      </c>
      <c r="AM210" t="s">
        <v>66</v>
      </c>
      <c r="AN210" t="s">
        <v>134</v>
      </c>
      <c r="AP210" t="s">
        <v>38</v>
      </c>
      <c r="AQ210">
        <v>2</v>
      </c>
      <c r="AR210">
        <v>1</v>
      </c>
      <c r="AS210">
        <v>2</v>
      </c>
      <c r="AT210" t="s">
        <v>39</v>
      </c>
      <c r="AU210" t="s">
        <v>40</v>
      </c>
      <c r="AX210">
        <v>14</v>
      </c>
      <c r="AY210">
        <v>57</v>
      </c>
      <c r="AZ210">
        <v>120</v>
      </c>
      <c r="BA210">
        <v>2</v>
      </c>
    </row>
    <row r="211" spans="1:53" x14ac:dyDescent="0.25">
      <c r="A211" t="s">
        <v>615</v>
      </c>
      <c r="B211" t="s">
        <v>56</v>
      </c>
      <c r="C211">
        <v>1</v>
      </c>
      <c r="E211">
        <v>2</v>
      </c>
      <c r="F211" t="s">
        <v>123</v>
      </c>
      <c r="G211" t="s">
        <v>69</v>
      </c>
      <c r="H211" t="s">
        <v>87</v>
      </c>
      <c r="I211" t="s">
        <v>88</v>
      </c>
      <c r="J211" t="s">
        <v>48</v>
      </c>
      <c r="K211">
        <v>1</v>
      </c>
      <c r="M211">
        <v>1</v>
      </c>
      <c r="N211" t="s">
        <v>89</v>
      </c>
      <c r="R211" t="s">
        <v>63</v>
      </c>
      <c r="S211">
        <v>3</v>
      </c>
      <c r="U211">
        <v>3</v>
      </c>
      <c r="V211" t="s">
        <v>103</v>
      </c>
      <c r="Z211" t="s">
        <v>33</v>
      </c>
      <c r="AA211">
        <v>2</v>
      </c>
      <c r="AC211">
        <v>1</v>
      </c>
      <c r="AD211" t="s">
        <v>65</v>
      </c>
      <c r="AE211" t="s">
        <v>133</v>
      </c>
      <c r="AF211" t="s">
        <v>135</v>
      </c>
      <c r="AH211" t="s">
        <v>43</v>
      </c>
      <c r="AI211">
        <v>3</v>
      </c>
      <c r="AK211">
        <v>3</v>
      </c>
      <c r="AL211" t="s">
        <v>73</v>
      </c>
      <c r="AM211" t="s">
        <v>99</v>
      </c>
      <c r="AN211" t="s">
        <v>100</v>
      </c>
      <c r="AO211" t="s">
        <v>142</v>
      </c>
      <c r="AP211" t="s">
        <v>45</v>
      </c>
      <c r="AQ211">
        <v>2</v>
      </c>
      <c r="AS211">
        <v>1</v>
      </c>
      <c r="AT211" t="s">
        <v>143</v>
      </c>
      <c r="AX211">
        <v>19</v>
      </c>
      <c r="AY211">
        <v>62</v>
      </c>
      <c r="AZ211">
        <v>120</v>
      </c>
      <c r="BA211">
        <v>2</v>
      </c>
    </row>
    <row r="212" spans="1:53" x14ac:dyDescent="0.25">
      <c r="A212" t="s">
        <v>616</v>
      </c>
      <c r="B212" t="s">
        <v>53</v>
      </c>
      <c r="C212">
        <v>2</v>
      </c>
      <c r="D212">
        <v>1</v>
      </c>
      <c r="E212">
        <v>1</v>
      </c>
      <c r="F212" t="s">
        <v>54</v>
      </c>
      <c r="G212" t="s">
        <v>83</v>
      </c>
      <c r="J212" t="s">
        <v>43</v>
      </c>
      <c r="K212">
        <v>1</v>
      </c>
      <c r="M212">
        <v>1</v>
      </c>
      <c r="N212" t="s">
        <v>73</v>
      </c>
      <c r="R212" t="s">
        <v>45</v>
      </c>
      <c r="S212">
        <v>3</v>
      </c>
      <c r="U212">
        <v>1</v>
      </c>
      <c r="V212" t="s">
        <v>143</v>
      </c>
      <c r="W212" t="s">
        <v>144</v>
      </c>
      <c r="Z212" t="s">
        <v>48</v>
      </c>
      <c r="AA212">
        <v>1</v>
      </c>
      <c r="AC212">
        <v>1</v>
      </c>
      <c r="AD212" t="s">
        <v>49</v>
      </c>
      <c r="AH212" t="s">
        <v>63</v>
      </c>
      <c r="AI212">
        <v>2</v>
      </c>
      <c r="AK212">
        <v>2</v>
      </c>
      <c r="AL212" t="s">
        <v>103</v>
      </c>
      <c r="AM212" t="s">
        <v>95</v>
      </c>
      <c r="AP212" t="s">
        <v>38</v>
      </c>
      <c r="AQ212">
        <v>2</v>
      </c>
      <c r="AR212">
        <v>1</v>
      </c>
      <c r="AS212">
        <v>1</v>
      </c>
      <c r="AT212" t="s">
        <v>39</v>
      </c>
      <c r="AU212" t="s">
        <v>70</v>
      </c>
      <c r="AV212" t="s">
        <v>156</v>
      </c>
      <c r="AW212" t="s">
        <v>42</v>
      </c>
      <c r="AX212">
        <v>12</v>
      </c>
      <c r="AY212">
        <v>60</v>
      </c>
      <c r="AZ212">
        <v>120</v>
      </c>
      <c r="BA212">
        <v>2</v>
      </c>
    </row>
    <row r="213" spans="1:53" x14ac:dyDescent="0.25">
      <c r="A213" t="s">
        <v>617</v>
      </c>
      <c r="B213" t="s">
        <v>33</v>
      </c>
      <c r="C213">
        <v>2</v>
      </c>
      <c r="E213">
        <v>1</v>
      </c>
      <c r="F213" t="s">
        <v>65</v>
      </c>
      <c r="G213" t="s">
        <v>66</v>
      </c>
      <c r="H213" t="s">
        <v>135</v>
      </c>
      <c r="J213" t="s">
        <v>43</v>
      </c>
      <c r="K213">
        <v>1</v>
      </c>
      <c r="M213">
        <v>1</v>
      </c>
      <c r="N213" t="s">
        <v>73</v>
      </c>
      <c r="O213" t="s">
        <v>74</v>
      </c>
      <c r="P213" t="s">
        <v>75</v>
      </c>
      <c r="R213" t="s">
        <v>38</v>
      </c>
      <c r="S213">
        <v>3</v>
      </c>
      <c r="T213">
        <v>3</v>
      </c>
      <c r="U213">
        <v>2</v>
      </c>
      <c r="V213" t="s">
        <v>39</v>
      </c>
      <c r="W213" t="s">
        <v>40</v>
      </c>
      <c r="X213" t="s">
        <v>157</v>
      </c>
      <c r="Y213" t="s">
        <v>42</v>
      </c>
      <c r="Z213" t="s">
        <v>56</v>
      </c>
      <c r="AA213">
        <v>2</v>
      </c>
      <c r="AC213">
        <v>3</v>
      </c>
      <c r="AD213" t="s">
        <v>123</v>
      </c>
      <c r="AE213" t="s">
        <v>69</v>
      </c>
      <c r="AF213" t="s">
        <v>87</v>
      </c>
      <c r="AH213" t="s">
        <v>48</v>
      </c>
      <c r="AI213">
        <v>3</v>
      </c>
      <c r="AK213">
        <v>1</v>
      </c>
      <c r="AL213" t="s">
        <v>89</v>
      </c>
      <c r="AM213" t="s">
        <v>71</v>
      </c>
      <c r="AN213" t="s">
        <v>51</v>
      </c>
      <c r="AO213" t="s">
        <v>52</v>
      </c>
      <c r="AP213" t="s">
        <v>63</v>
      </c>
      <c r="AQ213">
        <v>1</v>
      </c>
      <c r="AS213">
        <v>1</v>
      </c>
      <c r="AT213" t="s">
        <v>103</v>
      </c>
      <c r="AX213">
        <v>23</v>
      </c>
      <c r="AY213">
        <v>71</v>
      </c>
      <c r="AZ213">
        <v>120</v>
      </c>
      <c r="BA213">
        <v>2</v>
      </c>
    </row>
    <row r="214" spans="1:53" x14ac:dyDescent="0.25">
      <c r="A214" t="s">
        <v>618</v>
      </c>
      <c r="B214" t="s">
        <v>33</v>
      </c>
      <c r="C214">
        <v>2</v>
      </c>
      <c r="E214">
        <v>1</v>
      </c>
      <c r="F214" t="s">
        <v>65</v>
      </c>
      <c r="J214" t="s">
        <v>63</v>
      </c>
      <c r="K214">
        <v>2</v>
      </c>
      <c r="M214">
        <v>2</v>
      </c>
      <c r="N214" t="s">
        <v>103</v>
      </c>
      <c r="R214" t="s">
        <v>38</v>
      </c>
      <c r="S214">
        <v>3</v>
      </c>
      <c r="T214">
        <v>1</v>
      </c>
      <c r="U214">
        <v>1</v>
      </c>
      <c r="V214" t="s">
        <v>39</v>
      </c>
      <c r="W214" t="s">
        <v>96</v>
      </c>
      <c r="Z214" t="s">
        <v>53</v>
      </c>
      <c r="AA214">
        <v>2</v>
      </c>
      <c r="AB214">
        <v>1</v>
      </c>
      <c r="AC214">
        <v>2</v>
      </c>
      <c r="AD214" t="s">
        <v>54</v>
      </c>
      <c r="AE214" t="s">
        <v>83</v>
      </c>
      <c r="AF214" t="s">
        <v>105</v>
      </c>
      <c r="AH214" t="s">
        <v>43</v>
      </c>
      <c r="AI214">
        <v>2</v>
      </c>
      <c r="AK214">
        <v>1</v>
      </c>
      <c r="AL214" t="s">
        <v>44</v>
      </c>
      <c r="AM214" t="s">
        <v>99</v>
      </c>
      <c r="AP214" t="s">
        <v>45</v>
      </c>
      <c r="AQ214">
        <v>3</v>
      </c>
      <c r="AS214">
        <v>2</v>
      </c>
      <c r="AT214" t="s">
        <v>86</v>
      </c>
      <c r="AX214">
        <v>15</v>
      </c>
      <c r="AY214">
        <v>57</v>
      </c>
      <c r="AZ214">
        <v>120</v>
      </c>
      <c r="BA214">
        <v>2</v>
      </c>
    </row>
    <row r="215" spans="1:53" x14ac:dyDescent="0.25">
      <c r="A215" t="s">
        <v>619</v>
      </c>
      <c r="B215" t="s">
        <v>33</v>
      </c>
      <c r="C215">
        <v>1</v>
      </c>
      <c r="E215">
        <v>1</v>
      </c>
      <c r="F215" t="s">
        <v>65</v>
      </c>
      <c r="G215" t="s">
        <v>35</v>
      </c>
      <c r="J215" t="s">
        <v>45</v>
      </c>
      <c r="K215">
        <v>3</v>
      </c>
      <c r="M215">
        <v>1</v>
      </c>
      <c r="N215" t="s">
        <v>86</v>
      </c>
      <c r="O215" t="s">
        <v>144</v>
      </c>
      <c r="R215" t="s">
        <v>38</v>
      </c>
      <c r="S215">
        <v>2</v>
      </c>
      <c r="T215">
        <v>1</v>
      </c>
      <c r="U215">
        <v>1</v>
      </c>
      <c r="V215" t="s">
        <v>39</v>
      </c>
      <c r="W215" t="s">
        <v>40</v>
      </c>
      <c r="X215" t="s">
        <v>41</v>
      </c>
      <c r="Y215" t="s">
        <v>159</v>
      </c>
      <c r="Z215" t="s">
        <v>56</v>
      </c>
      <c r="AA215">
        <v>2</v>
      </c>
      <c r="AC215">
        <v>2</v>
      </c>
      <c r="AD215" t="s">
        <v>123</v>
      </c>
      <c r="AE215" t="s">
        <v>69</v>
      </c>
      <c r="AH215" t="s">
        <v>48</v>
      </c>
      <c r="AI215">
        <v>1</v>
      </c>
      <c r="AK215">
        <v>1</v>
      </c>
      <c r="AL215" t="s">
        <v>89</v>
      </c>
      <c r="AP215" t="s">
        <v>63</v>
      </c>
      <c r="AQ215">
        <v>2</v>
      </c>
      <c r="AS215">
        <v>2</v>
      </c>
      <c r="AT215" t="s">
        <v>103</v>
      </c>
      <c r="AX215">
        <v>13</v>
      </c>
      <c r="AY215">
        <v>44</v>
      </c>
      <c r="AZ215">
        <v>120</v>
      </c>
      <c r="BA215">
        <v>2</v>
      </c>
    </row>
    <row r="216" spans="1:53" x14ac:dyDescent="0.25">
      <c r="A216" t="s">
        <v>620</v>
      </c>
      <c r="B216" t="s">
        <v>43</v>
      </c>
      <c r="C216">
        <v>1</v>
      </c>
      <c r="E216">
        <v>1</v>
      </c>
      <c r="F216" t="s">
        <v>44</v>
      </c>
      <c r="G216" t="s">
        <v>99</v>
      </c>
      <c r="J216" t="s">
        <v>45</v>
      </c>
      <c r="K216">
        <v>3</v>
      </c>
      <c r="M216">
        <v>1</v>
      </c>
      <c r="N216" t="s">
        <v>143</v>
      </c>
      <c r="R216" t="s">
        <v>38</v>
      </c>
      <c r="S216">
        <v>1</v>
      </c>
      <c r="T216">
        <v>2</v>
      </c>
      <c r="U216">
        <v>2</v>
      </c>
      <c r="V216" t="s">
        <v>155</v>
      </c>
      <c r="W216" t="s">
        <v>40</v>
      </c>
      <c r="X216" t="s">
        <v>156</v>
      </c>
      <c r="Z216" t="s">
        <v>56</v>
      </c>
      <c r="AA216">
        <v>1</v>
      </c>
      <c r="AC216">
        <v>1</v>
      </c>
      <c r="AD216" t="s">
        <v>123</v>
      </c>
      <c r="AE216" t="s">
        <v>69</v>
      </c>
      <c r="AH216" t="s">
        <v>48</v>
      </c>
      <c r="AI216">
        <v>1</v>
      </c>
      <c r="AK216">
        <v>2</v>
      </c>
      <c r="AL216" t="s">
        <v>89</v>
      </c>
      <c r="AP216" t="s">
        <v>63</v>
      </c>
      <c r="AQ216">
        <v>1</v>
      </c>
      <c r="AS216">
        <v>1</v>
      </c>
      <c r="AT216" t="s">
        <v>103</v>
      </c>
      <c r="AU216" t="s">
        <v>95</v>
      </c>
      <c r="AX216">
        <v>10</v>
      </c>
      <c r="AY216">
        <v>42</v>
      </c>
      <c r="AZ216">
        <v>120</v>
      </c>
      <c r="BA216">
        <v>2</v>
      </c>
    </row>
    <row r="217" spans="1:53" x14ac:dyDescent="0.25">
      <c r="A217" t="s">
        <v>621</v>
      </c>
      <c r="B217" t="s">
        <v>53</v>
      </c>
      <c r="C217">
        <v>2</v>
      </c>
      <c r="D217">
        <v>3</v>
      </c>
      <c r="E217">
        <v>1</v>
      </c>
      <c r="F217" t="s">
        <v>115</v>
      </c>
      <c r="G217" t="s">
        <v>55</v>
      </c>
      <c r="H217" t="s">
        <v>105</v>
      </c>
      <c r="J217" t="s">
        <v>43</v>
      </c>
      <c r="K217">
        <v>2</v>
      </c>
      <c r="M217">
        <v>2</v>
      </c>
      <c r="N217" t="s">
        <v>44</v>
      </c>
      <c r="O217" t="s">
        <v>139</v>
      </c>
      <c r="R217" t="s">
        <v>63</v>
      </c>
      <c r="S217">
        <v>3</v>
      </c>
      <c r="U217">
        <v>1</v>
      </c>
      <c r="V217" t="s">
        <v>72</v>
      </c>
      <c r="W217" t="s">
        <v>149</v>
      </c>
      <c r="Z217" t="s">
        <v>56</v>
      </c>
      <c r="AA217">
        <v>1</v>
      </c>
      <c r="AC217">
        <v>3</v>
      </c>
      <c r="AD217" t="s">
        <v>123</v>
      </c>
      <c r="AE217" t="s">
        <v>69</v>
      </c>
      <c r="AF217" t="s">
        <v>87</v>
      </c>
      <c r="AG217" t="s">
        <v>88</v>
      </c>
      <c r="AH217" t="s">
        <v>48</v>
      </c>
      <c r="AI217">
        <v>1</v>
      </c>
      <c r="AK217">
        <v>1</v>
      </c>
      <c r="AL217" t="s">
        <v>89</v>
      </c>
      <c r="AM217" t="s">
        <v>50</v>
      </c>
      <c r="AP217" t="s">
        <v>33</v>
      </c>
      <c r="AQ217">
        <v>2</v>
      </c>
      <c r="AS217">
        <v>2</v>
      </c>
      <c r="AT217" t="s">
        <v>65</v>
      </c>
      <c r="AU217" t="s">
        <v>133</v>
      </c>
      <c r="AV217" t="s">
        <v>36</v>
      </c>
      <c r="AX217">
        <v>21</v>
      </c>
      <c r="AY217">
        <v>85</v>
      </c>
      <c r="AZ217">
        <v>120</v>
      </c>
      <c r="BA217">
        <v>2</v>
      </c>
    </row>
    <row r="218" spans="1:53" x14ac:dyDescent="0.25">
      <c r="A218" t="s">
        <v>622</v>
      </c>
      <c r="B218" t="s">
        <v>33</v>
      </c>
      <c r="C218">
        <v>1</v>
      </c>
      <c r="E218">
        <v>1</v>
      </c>
      <c r="F218" t="s">
        <v>65</v>
      </c>
      <c r="G218" t="s">
        <v>66</v>
      </c>
      <c r="H218" t="s">
        <v>36</v>
      </c>
      <c r="J218" t="s">
        <v>43</v>
      </c>
      <c r="K218">
        <v>2</v>
      </c>
      <c r="M218">
        <v>1</v>
      </c>
      <c r="N218" t="s">
        <v>44</v>
      </c>
      <c r="O218" t="s">
        <v>99</v>
      </c>
      <c r="P218" t="s">
        <v>140</v>
      </c>
      <c r="Q218" t="s">
        <v>142</v>
      </c>
      <c r="R218" t="s">
        <v>45</v>
      </c>
      <c r="S218">
        <v>3</v>
      </c>
      <c r="U218">
        <v>1</v>
      </c>
      <c r="V218" t="s">
        <v>143</v>
      </c>
      <c r="Z218" t="s">
        <v>56</v>
      </c>
      <c r="AA218">
        <v>1</v>
      </c>
      <c r="AC218">
        <v>1</v>
      </c>
      <c r="AD218" t="s">
        <v>123</v>
      </c>
      <c r="AE218" t="s">
        <v>124</v>
      </c>
      <c r="AF218" t="s">
        <v>126</v>
      </c>
      <c r="AH218" t="s">
        <v>48</v>
      </c>
      <c r="AI218">
        <v>2</v>
      </c>
      <c r="AK218">
        <v>1</v>
      </c>
      <c r="AL218" t="s">
        <v>89</v>
      </c>
      <c r="AP218" t="s">
        <v>38</v>
      </c>
      <c r="AQ218">
        <v>2</v>
      </c>
      <c r="AR218">
        <v>1</v>
      </c>
      <c r="AS218">
        <v>3</v>
      </c>
      <c r="AT218" t="s">
        <v>39</v>
      </c>
      <c r="AU218" t="s">
        <v>40</v>
      </c>
      <c r="AV218" t="s">
        <v>157</v>
      </c>
      <c r="AX218">
        <v>16</v>
      </c>
      <c r="AY218">
        <v>47</v>
      </c>
      <c r="AZ218">
        <v>120</v>
      </c>
      <c r="BA218">
        <v>2</v>
      </c>
    </row>
    <row r="219" spans="1:53" x14ac:dyDescent="0.25">
      <c r="A219" t="s">
        <v>623</v>
      </c>
      <c r="B219" t="s">
        <v>53</v>
      </c>
      <c r="C219">
        <v>2</v>
      </c>
      <c r="D219">
        <v>2</v>
      </c>
      <c r="E219">
        <v>1</v>
      </c>
      <c r="F219" t="s">
        <v>114</v>
      </c>
      <c r="G219" t="s">
        <v>55</v>
      </c>
      <c r="J219" t="s">
        <v>43</v>
      </c>
      <c r="K219">
        <v>2</v>
      </c>
      <c r="M219">
        <v>1</v>
      </c>
      <c r="N219" t="s">
        <v>73</v>
      </c>
      <c r="O219" t="s">
        <v>74</v>
      </c>
      <c r="P219" t="s">
        <v>75</v>
      </c>
      <c r="R219" t="s">
        <v>63</v>
      </c>
      <c r="S219">
        <v>1</v>
      </c>
      <c r="U219">
        <v>1</v>
      </c>
      <c r="V219" t="s">
        <v>148</v>
      </c>
      <c r="W219" t="s">
        <v>95</v>
      </c>
      <c r="X219" t="s">
        <v>104</v>
      </c>
      <c r="Z219" t="s">
        <v>56</v>
      </c>
      <c r="AA219">
        <v>2</v>
      </c>
      <c r="AC219">
        <v>1</v>
      </c>
      <c r="AD219" t="s">
        <v>123</v>
      </c>
      <c r="AE219" t="s">
        <v>125</v>
      </c>
      <c r="AH219" t="s">
        <v>48</v>
      </c>
      <c r="AI219">
        <v>1</v>
      </c>
      <c r="AK219">
        <v>2</v>
      </c>
      <c r="AL219" t="s">
        <v>49</v>
      </c>
      <c r="AM219" t="s">
        <v>84</v>
      </c>
      <c r="AP219" t="s">
        <v>45</v>
      </c>
      <c r="AQ219">
        <v>2</v>
      </c>
      <c r="AS219">
        <v>2</v>
      </c>
      <c r="AT219" t="s">
        <v>143</v>
      </c>
      <c r="AX219">
        <v>14</v>
      </c>
      <c r="AY219">
        <v>52</v>
      </c>
      <c r="AZ219">
        <v>120</v>
      </c>
      <c r="BA219">
        <v>2</v>
      </c>
    </row>
    <row r="220" spans="1:53" x14ac:dyDescent="0.25">
      <c r="A220" t="s">
        <v>624</v>
      </c>
      <c r="B220" t="s">
        <v>33</v>
      </c>
      <c r="C220">
        <v>2</v>
      </c>
      <c r="E220">
        <v>1</v>
      </c>
      <c r="F220" t="s">
        <v>65</v>
      </c>
      <c r="G220" t="s">
        <v>66</v>
      </c>
      <c r="H220" t="s">
        <v>134</v>
      </c>
      <c r="J220" t="s">
        <v>43</v>
      </c>
      <c r="K220">
        <v>2</v>
      </c>
      <c r="M220">
        <v>1</v>
      </c>
      <c r="N220" t="s">
        <v>44</v>
      </c>
      <c r="O220" t="s">
        <v>74</v>
      </c>
      <c r="P220" t="s">
        <v>75</v>
      </c>
      <c r="Q220" t="s">
        <v>142</v>
      </c>
      <c r="R220" t="s">
        <v>63</v>
      </c>
      <c r="S220">
        <v>2</v>
      </c>
      <c r="U220">
        <v>1</v>
      </c>
      <c r="V220" t="s">
        <v>103</v>
      </c>
      <c r="Z220" t="s">
        <v>56</v>
      </c>
      <c r="AA220">
        <v>1</v>
      </c>
      <c r="AC220">
        <v>1</v>
      </c>
      <c r="AD220" t="s">
        <v>123</v>
      </c>
      <c r="AE220" t="s">
        <v>69</v>
      </c>
      <c r="AH220" t="s">
        <v>48</v>
      </c>
      <c r="AI220">
        <v>3</v>
      </c>
      <c r="AK220">
        <v>2</v>
      </c>
      <c r="AL220" t="s">
        <v>89</v>
      </c>
      <c r="AP220" t="s">
        <v>38</v>
      </c>
      <c r="AQ220">
        <v>1</v>
      </c>
      <c r="AR220">
        <v>1</v>
      </c>
      <c r="AS220">
        <v>1</v>
      </c>
      <c r="AT220" t="s">
        <v>39</v>
      </c>
      <c r="AU220" t="s">
        <v>70</v>
      </c>
      <c r="AX220">
        <v>13</v>
      </c>
      <c r="AY220">
        <v>47</v>
      </c>
      <c r="AZ220">
        <v>120</v>
      </c>
      <c r="BA220">
        <v>2</v>
      </c>
    </row>
    <row r="221" spans="1:53" x14ac:dyDescent="0.25">
      <c r="A221" t="s">
        <v>625</v>
      </c>
      <c r="B221" t="s">
        <v>56</v>
      </c>
      <c r="C221">
        <v>1</v>
      </c>
      <c r="E221">
        <v>2</v>
      </c>
      <c r="F221" t="s">
        <v>123</v>
      </c>
      <c r="G221" t="s">
        <v>69</v>
      </c>
      <c r="J221" t="s">
        <v>48</v>
      </c>
      <c r="K221">
        <v>3</v>
      </c>
      <c r="M221">
        <v>2</v>
      </c>
      <c r="N221" t="s">
        <v>49</v>
      </c>
      <c r="O221" t="s">
        <v>71</v>
      </c>
      <c r="P221" t="s">
        <v>51</v>
      </c>
      <c r="R221" t="s">
        <v>38</v>
      </c>
      <c r="S221">
        <v>2</v>
      </c>
      <c r="T221">
        <v>1</v>
      </c>
      <c r="U221">
        <v>1</v>
      </c>
      <c r="V221" t="s">
        <v>39</v>
      </c>
      <c r="W221" t="s">
        <v>70</v>
      </c>
      <c r="X221" t="s">
        <v>157</v>
      </c>
      <c r="Z221" t="s">
        <v>53</v>
      </c>
      <c r="AA221">
        <v>2</v>
      </c>
      <c r="AB221">
        <v>1</v>
      </c>
      <c r="AC221">
        <v>2</v>
      </c>
      <c r="AD221" t="s">
        <v>54</v>
      </c>
      <c r="AH221" t="s">
        <v>43</v>
      </c>
      <c r="AI221">
        <v>1</v>
      </c>
      <c r="AK221">
        <v>1</v>
      </c>
      <c r="AL221" t="s">
        <v>73</v>
      </c>
      <c r="AM221" t="s">
        <v>99</v>
      </c>
      <c r="AP221" t="s">
        <v>63</v>
      </c>
      <c r="AQ221">
        <v>2</v>
      </c>
      <c r="AS221">
        <v>2</v>
      </c>
      <c r="AT221" t="s">
        <v>72</v>
      </c>
      <c r="AX221">
        <v>15</v>
      </c>
      <c r="AY221">
        <v>64</v>
      </c>
      <c r="AZ221">
        <v>120</v>
      </c>
      <c r="BA221">
        <v>2</v>
      </c>
    </row>
    <row r="222" spans="1:53" x14ac:dyDescent="0.25">
      <c r="A222" t="s">
        <v>626</v>
      </c>
      <c r="B222" t="s">
        <v>33</v>
      </c>
      <c r="C222">
        <v>2</v>
      </c>
      <c r="E222">
        <v>1</v>
      </c>
      <c r="F222" t="s">
        <v>65</v>
      </c>
      <c r="G222" t="s">
        <v>66</v>
      </c>
      <c r="J222" t="s">
        <v>45</v>
      </c>
      <c r="K222">
        <v>3</v>
      </c>
      <c r="M222">
        <v>1</v>
      </c>
      <c r="N222" t="s">
        <v>143</v>
      </c>
      <c r="R222" t="s">
        <v>63</v>
      </c>
      <c r="S222">
        <v>2</v>
      </c>
      <c r="U222">
        <v>1</v>
      </c>
      <c r="V222" t="s">
        <v>103</v>
      </c>
      <c r="W222" t="s">
        <v>91</v>
      </c>
      <c r="Z222" t="s">
        <v>56</v>
      </c>
      <c r="AA222">
        <v>1</v>
      </c>
      <c r="AC222">
        <v>2</v>
      </c>
      <c r="AD222" t="s">
        <v>123</v>
      </c>
      <c r="AE222" t="s">
        <v>69</v>
      </c>
      <c r="AH222" t="s">
        <v>48</v>
      </c>
      <c r="AI222">
        <v>1</v>
      </c>
      <c r="AK222">
        <v>1</v>
      </c>
      <c r="AL222" t="s">
        <v>89</v>
      </c>
      <c r="AP222" t="s">
        <v>38</v>
      </c>
      <c r="AQ222">
        <v>1</v>
      </c>
      <c r="AR222">
        <v>1</v>
      </c>
      <c r="AS222">
        <v>1</v>
      </c>
      <c r="AT222" t="s">
        <v>39</v>
      </c>
      <c r="AX222">
        <v>8</v>
      </c>
      <c r="AY222">
        <v>35</v>
      </c>
      <c r="AZ222">
        <v>120</v>
      </c>
      <c r="BA222">
        <v>2</v>
      </c>
    </row>
    <row r="223" spans="1:53" x14ac:dyDescent="0.25">
      <c r="A223" t="s">
        <v>627</v>
      </c>
      <c r="B223" t="s">
        <v>53</v>
      </c>
      <c r="C223">
        <v>2</v>
      </c>
      <c r="D223">
        <v>1</v>
      </c>
      <c r="E223">
        <v>1</v>
      </c>
      <c r="F223" t="s">
        <v>115</v>
      </c>
      <c r="G223" t="s">
        <v>55</v>
      </c>
      <c r="J223" t="s">
        <v>43</v>
      </c>
      <c r="K223">
        <v>1</v>
      </c>
      <c r="M223">
        <v>2</v>
      </c>
      <c r="N223" t="s">
        <v>73</v>
      </c>
      <c r="O223" t="s">
        <v>74</v>
      </c>
      <c r="P223" t="s">
        <v>140</v>
      </c>
      <c r="Q223" t="s">
        <v>141</v>
      </c>
      <c r="R223" t="s">
        <v>63</v>
      </c>
      <c r="S223">
        <v>2</v>
      </c>
      <c r="U223">
        <v>1</v>
      </c>
      <c r="V223" t="s">
        <v>72</v>
      </c>
      <c r="W223" t="s">
        <v>95</v>
      </c>
      <c r="Z223" t="s">
        <v>56</v>
      </c>
      <c r="AA223">
        <v>3</v>
      </c>
      <c r="AC223">
        <v>1</v>
      </c>
      <c r="AD223" t="s">
        <v>57</v>
      </c>
      <c r="AE223" t="s">
        <v>125</v>
      </c>
      <c r="AH223" t="s">
        <v>33</v>
      </c>
      <c r="AI223">
        <v>1</v>
      </c>
      <c r="AK223">
        <v>1</v>
      </c>
      <c r="AL223" t="s">
        <v>65</v>
      </c>
      <c r="AM223" t="s">
        <v>66</v>
      </c>
      <c r="AN223" t="s">
        <v>134</v>
      </c>
      <c r="AP223" t="s">
        <v>45</v>
      </c>
      <c r="AQ223">
        <v>2</v>
      </c>
      <c r="AS223">
        <v>1</v>
      </c>
      <c r="AT223" t="s">
        <v>143</v>
      </c>
      <c r="AU223" t="s">
        <v>76</v>
      </c>
      <c r="AV223" t="s">
        <v>102</v>
      </c>
      <c r="AX223">
        <v>16</v>
      </c>
      <c r="AY223">
        <v>83</v>
      </c>
      <c r="AZ223">
        <v>120</v>
      </c>
      <c r="BA223">
        <v>2</v>
      </c>
    </row>
    <row r="224" spans="1:53" x14ac:dyDescent="0.25">
      <c r="A224" s="4" t="s">
        <v>628</v>
      </c>
      <c r="B224" t="s">
        <v>56</v>
      </c>
      <c r="C224">
        <v>3</v>
      </c>
      <c r="E224">
        <v>2</v>
      </c>
      <c r="F224" t="s">
        <v>123</v>
      </c>
      <c r="G224" t="s">
        <v>69</v>
      </c>
      <c r="H224" t="s">
        <v>126</v>
      </c>
      <c r="J224" t="s">
        <v>48</v>
      </c>
      <c r="K224">
        <v>2</v>
      </c>
      <c r="M224">
        <v>2</v>
      </c>
      <c r="N224" t="s">
        <v>89</v>
      </c>
      <c r="O224" t="s">
        <v>71</v>
      </c>
      <c r="P224" t="s">
        <v>51</v>
      </c>
      <c r="Q224" t="s">
        <v>131</v>
      </c>
      <c r="R224" t="s">
        <v>38</v>
      </c>
      <c r="S224">
        <v>3</v>
      </c>
      <c r="T224">
        <v>1</v>
      </c>
      <c r="U224">
        <v>2</v>
      </c>
      <c r="V224" t="s">
        <v>39</v>
      </c>
      <c r="W224" t="s">
        <v>40</v>
      </c>
      <c r="X224" t="s">
        <v>41</v>
      </c>
      <c r="Y224" t="s">
        <v>159</v>
      </c>
      <c r="Z224" t="s">
        <v>43</v>
      </c>
      <c r="AA224">
        <v>1</v>
      </c>
      <c r="AC224">
        <v>1</v>
      </c>
      <c r="AD224" t="s">
        <v>44</v>
      </c>
      <c r="AE224" t="s">
        <v>99</v>
      </c>
      <c r="AF224" t="s">
        <v>140</v>
      </c>
      <c r="AH224" t="s">
        <v>45</v>
      </c>
      <c r="AI224">
        <v>1</v>
      </c>
      <c r="AK224">
        <v>1</v>
      </c>
      <c r="AL224" t="s">
        <v>143</v>
      </c>
      <c r="AP224" t="s">
        <v>63</v>
      </c>
      <c r="AQ224">
        <v>2</v>
      </c>
      <c r="AS224">
        <v>2</v>
      </c>
      <c r="AT224" t="s">
        <v>103</v>
      </c>
      <c r="AU224" t="s">
        <v>95</v>
      </c>
      <c r="AV224" t="s">
        <v>104</v>
      </c>
      <c r="AW224" t="s">
        <v>152</v>
      </c>
      <c r="AX224">
        <v>23</v>
      </c>
      <c r="AY224">
        <v>96</v>
      </c>
      <c r="AZ224">
        <v>120</v>
      </c>
      <c r="BA224">
        <v>2</v>
      </c>
    </row>
    <row r="225" spans="1:53" x14ac:dyDescent="0.25">
      <c r="A225" t="s">
        <v>629</v>
      </c>
      <c r="B225" t="s">
        <v>53</v>
      </c>
      <c r="C225">
        <v>2</v>
      </c>
      <c r="D225">
        <v>1</v>
      </c>
      <c r="E225">
        <v>1</v>
      </c>
      <c r="F225" t="s">
        <v>115</v>
      </c>
      <c r="G225" t="s">
        <v>55</v>
      </c>
      <c r="J225" t="s">
        <v>43</v>
      </c>
      <c r="K225">
        <v>3</v>
      </c>
      <c r="M225">
        <v>1</v>
      </c>
      <c r="N225" t="s">
        <v>44</v>
      </c>
      <c r="O225" t="s">
        <v>74</v>
      </c>
      <c r="P225" t="s">
        <v>100</v>
      </c>
      <c r="Q225" t="s">
        <v>142</v>
      </c>
      <c r="R225" t="s">
        <v>63</v>
      </c>
      <c r="S225">
        <v>2</v>
      </c>
      <c r="U225">
        <v>1</v>
      </c>
      <c r="V225" t="s">
        <v>72</v>
      </c>
      <c r="Z225" t="s">
        <v>56</v>
      </c>
      <c r="AA225">
        <v>2</v>
      </c>
      <c r="AC225">
        <v>2</v>
      </c>
      <c r="AD225" t="s">
        <v>123</v>
      </c>
      <c r="AE225" t="s">
        <v>69</v>
      </c>
      <c r="AF225" t="s">
        <v>87</v>
      </c>
      <c r="AH225" t="s">
        <v>33</v>
      </c>
      <c r="AI225">
        <v>1</v>
      </c>
      <c r="AK225">
        <v>1</v>
      </c>
      <c r="AL225" t="s">
        <v>65</v>
      </c>
      <c r="AM225" t="s">
        <v>35</v>
      </c>
      <c r="AN225" t="s">
        <v>134</v>
      </c>
      <c r="AP225" t="s">
        <v>38</v>
      </c>
      <c r="AQ225">
        <v>1</v>
      </c>
      <c r="AR225">
        <v>1</v>
      </c>
      <c r="AS225">
        <v>1</v>
      </c>
      <c r="AT225" t="s">
        <v>39</v>
      </c>
      <c r="AU225" t="s">
        <v>70</v>
      </c>
      <c r="AX225">
        <v>15</v>
      </c>
      <c r="AY225">
        <v>61</v>
      </c>
      <c r="AZ225">
        <v>120</v>
      </c>
      <c r="BA225">
        <v>2</v>
      </c>
    </row>
    <row r="226" spans="1:53" x14ac:dyDescent="0.25">
      <c r="A226" t="s">
        <v>630</v>
      </c>
      <c r="B226" t="s">
        <v>56</v>
      </c>
      <c r="C226">
        <v>1</v>
      </c>
      <c r="E226">
        <v>1</v>
      </c>
      <c r="F226" t="s">
        <v>123</v>
      </c>
      <c r="J226" t="s">
        <v>33</v>
      </c>
      <c r="K226">
        <v>2</v>
      </c>
      <c r="M226">
        <v>2</v>
      </c>
      <c r="N226" t="s">
        <v>65</v>
      </c>
      <c r="O226" t="s">
        <v>133</v>
      </c>
      <c r="P226" t="s">
        <v>36</v>
      </c>
      <c r="Q226" t="s">
        <v>136</v>
      </c>
      <c r="R226" t="s">
        <v>43</v>
      </c>
      <c r="S226">
        <v>1</v>
      </c>
      <c r="U226">
        <v>2</v>
      </c>
      <c r="V226" t="s">
        <v>44</v>
      </c>
      <c r="W226" t="s">
        <v>99</v>
      </c>
      <c r="Z226" t="s">
        <v>48</v>
      </c>
      <c r="AA226">
        <v>1</v>
      </c>
      <c r="AC226">
        <v>1</v>
      </c>
      <c r="AD226" t="s">
        <v>89</v>
      </c>
      <c r="AE226" t="s">
        <v>84</v>
      </c>
      <c r="AF226" t="s">
        <v>130</v>
      </c>
      <c r="AH226" t="s">
        <v>45</v>
      </c>
      <c r="AI226">
        <v>2</v>
      </c>
      <c r="AK226">
        <v>1</v>
      </c>
      <c r="AL226" t="s">
        <v>143</v>
      </c>
      <c r="AP226" t="s">
        <v>63</v>
      </c>
      <c r="AQ226">
        <v>3</v>
      </c>
      <c r="AS226">
        <v>2</v>
      </c>
      <c r="AT226" t="s">
        <v>103</v>
      </c>
      <c r="AU226" t="s">
        <v>149</v>
      </c>
      <c r="AX226">
        <v>14</v>
      </c>
      <c r="AY226">
        <v>47</v>
      </c>
      <c r="AZ226">
        <v>120</v>
      </c>
      <c r="BA226">
        <v>2</v>
      </c>
    </row>
    <row r="227" spans="1:53" x14ac:dyDescent="0.25">
      <c r="A227" t="s">
        <v>631</v>
      </c>
      <c r="B227" t="s">
        <v>56</v>
      </c>
      <c r="C227">
        <v>2</v>
      </c>
      <c r="E227">
        <v>1</v>
      </c>
      <c r="F227" t="s">
        <v>57</v>
      </c>
      <c r="G227" t="s">
        <v>125</v>
      </c>
      <c r="H227" t="s">
        <v>85</v>
      </c>
      <c r="J227" t="s">
        <v>45</v>
      </c>
      <c r="K227">
        <v>1</v>
      </c>
      <c r="M227">
        <v>1</v>
      </c>
      <c r="N227" t="s">
        <v>143</v>
      </c>
      <c r="O227" t="s">
        <v>92</v>
      </c>
      <c r="R227" t="s">
        <v>38</v>
      </c>
      <c r="S227">
        <v>2</v>
      </c>
      <c r="T227">
        <v>1</v>
      </c>
      <c r="U227">
        <v>3</v>
      </c>
      <c r="V227" t="s">
        <v>39</v>
      </c>
      <c r="W227" t="s">
        <v>70</v>
      </c>
      <c r="X227" t="s">
        <v>41</v>
      </c>
      <c r="Y227" t="s">
        <v>158</v>
      </c>
      <c r="Z227" t="s">
        <v>53</v>
      </c>
      <c r="AA227">
        <v>1</v>
      </c>
      <c r="AB227">
        <v>1</v>
      </c>
      <c r="AC227">
        <v>3</v>
      </c>
      <c r="AD227" t="s">
        <v>114</v>
      </c>
      <c r="AH227" t="s">
        <v>43</v>
      </c>
      <c r="AI227">
        <v>3</v>
      </c>
      <c r="AK227">
        <v>1</v>
      </c>
      <c r="AL227" t="s">
        <v>73</v>
      </c>
      <c r="AM227" t="s">
        <v>139</v>
      </c>
      <c r="AN227" t="s">
        <v>75</v>
      </c>
      <c r="AP227" t="s">
        <v>63</v>
      </c>
      <c r="AQ227">
        <v>2</v>
      </c>
      <c r="AS227">
        <v>1</v>
      </c>
      <c r="AT227" t="s">
        <v>72</v>
      </c>
      <c r="AU227" t="s">
        <v>149</v>
      </c>
      <c r="AV227" t="s">
        <v>104</v>
      </c>
      <c r="AX227">
        <v>19</v>
      </c>
      <c r="AY227">
        <v>73</v>
      </c>
      <c r="AZ227">
        <v>120</v>
      </c>
      <c r="BA227">
        <v>2</v>
      </c>
    </row>
    <row r="228" spans="1:53" x14ac:dyDescent="0.25">
      <c r="A228" t="s">
        <v>632</v>
      </c>
      <c r="B228" t="s">
        <v>48</v>
      </c>
      <c r="C228">
        <v>3</v>
      </c>
      <c r="E228">
        <v>2</v>
      </c>
      <c r="F228" t="s">
        <v>89</v>
      </c>
      <c r="G228" t="s">
        <v>71</v>
      </c>
      <c r="H228" t="s">
        <v>130</v>
      </c>
      <c r="J228" t="s">
        <v>45</v>
      </c>
      <c r="K228">
        <v>2</v>
      </c>
      <c r="M228">
        <v>1</v>
      </c>
      <c r="N228" t="s">
        <v>86</v>
      </c>
      <c r="R228" t="s">
        <v>38</v>
      </c>
      <c r="S228">
        <v>2</v>
      </c>
      <c r="T228">
        <v>1</v>
      </c>
      <c r="U228">
        <v>2</v>
      </c>
      <c r="V228" t="s">
        <v>39</v>
      </c>
      <c r="Z228" t="s">
        <v>56</v>
      </c>
      <c r="AA228">
        <v>2</v>
      </c>
      <c r="AC228">
        <v>1</v>
      </c>
      <c r="AD228" t="s">
        <v>123</v>
      </c>
      <c r="AE228" t="s">
        <v>125</v>
      </c>
      <c r="AF228" t="s">
        <v>87</v>
      </c>
      <c r="AH228" t="s">
        <v>33</v>
      </c>
      <c r="AI228">
        <v>3</v>
      </c>
      <c r="AK228">
        <v>1</v>
      </c>
      <c r="AL228" t="s">
        <v>65</v>
      </c>
      <c r="AM228" t="s">
        <v>35</v>
      </c>
      <c r="AN228" t="s">
        <v>134</v>
      </c>
      <c r="AO228" t="s">
        <v>136</v>
      </c>
      <c r="AP228" t="s">
        <v>43</v>
      </c>
      <c r="AQ228">
        <v>1</v>
      </c>
      <c r="AS228">
        <v>1</v>
      </c>
      <c r="AT228" t="s">
        <v>44</v>
      </c>
      <c r="AU228" t="s">
        <v>139</v>
      </c>
      <c r="AV228" t="s">
        <v>75</v>
      </c>
      <c r="AX228">
        <v>18</v>
      </c>
      <c r="AY228">
        <v>59</v>
      </c>
      <c r="AZ228">
        <v>120</v>
      </c>
      <c r="BA228">
        <v>2</v>
      </c>
    </row>
    <row r="229" spans="1:53" x14ac:dyDescent="0.25">
      <c r="A229" t="s">
        <v>633</v>
      </c>
      <c r="B229" t="s">
        <v>53</v>
      </c>
      <c r="C229">
        <v>1</v>
      </c>
      <c r="D229">
        <v>1</v>
      </c>
      <c r="E229">
        <v>2</v>
      </c>
      <c r="F229" t="s">
        <v>114</v>
      </c>
      <c r="G229" t="s">
        <v>55</v>
      </c>
      <c r="H229" t="s">
        <v>117</v>
      </c>
      <c r="I229" t="s">
        <v>98</v>
      </c>
      <c r="J229" t="s">
        <v>43</v>
      </c>
      <c r="K229">
        <v>2</v>
      </c>
      <c r="M229">
        <v>1</v>
      </c>
      <c r="N229" t="s">
        <v>44</v>
      </c>
      <c r="O229" t="s">
        <v>74</v>
      </c>
      <c r="R229" t="s">
        <v>63</v>
      </c>
      <c r="S229">
        <v>1</v>
      </c>
      <c r="U229">
        <v>2</v>
      </c>
      <c r="V229" t="s">
        <v>148</v>
      </c>
      <c r="W229" t="s">
        <v>95</v>
      </c>
      <c r="Z229" t="s">
        <v>48</v>
      </c>
      <c r="AA229">
        <v>2</v>
      </c>
      <c r="AC229">
        <v>1</v>
      </c>
      <c r="AD229" t="s">
        <v>49</v>
      </c>
      <c r="AE229" t="s">
        <v>84</v>
      </c>
      <c r="AH229" t="s">
        <v>33</v>
      </c>
      <c r="AI229">
        <v>2</v>
      </c>
      <c r="AK229">
        <v>1</v>
      </c>
      <c r="AL229" t="s">
        <v>46</v>
      </c>
      <c r="AP229" t="s">
        <v>45</v>
      </c>
      <c r="AQ229">
        <v>2</v>
      </c>
      <c r="AS229">
        <v>1</v>
      </c>
      <c r="AT229" t="s">
        <v>143</v>
      </c>
      <c r="AU229" t="s">
        <v>76</v>
      </c>
      <c r="AX229">
        <v>13</v>
      </c>
      <c r="AY229">
        <v>45</v>
      </c>
      <c r="AZ229">
        <v>120</v>
      </c>
      <c r="BA229">
        <v>2</v>
      </c>
    </row>
    <row r="230" spans="1:53" x14ac:dyDescent="0.25">
      <c r="A230" t="s">
        <v>634</v>
      </c>
      <c r="B230" t="s">
        <v>56</v>
      </c>
      <c r="C230">
        <v>2</v>
      </c>
      <c r="E230">
        <v>1</v>
      </c>
      <c r="F230" t="s">
        <v>123</v>
      </c>
      <c r="G230" t="s">
        <v>69</v>
      </c>
      <c r="H230" t="s">
        <v>87</v>
      </c>
      <c r="J230" t="s">
        <v>33</v>
      </c>
      <c r="K230">
        <v>3</v>
      </c>
      <c r="M230">
        <v>1</v>
      </c>
      <c r="N230" t="s">
        <v>65</v>
      </c>
      <c r="O230" t="s">
        <v>133</v>
      </c>
      <c r="R230" t="s">
        <v>43</v>
      </c>
      <c r="S230">
        <v>2</v>
      </c>
      <c r="U230">
        <v>1</v>
      </c>
      <c r="V230" t="s">
        <v>73</v>
      </c>
      <c r="W230" t="s">
        <v>99</v>
      </c>
      <c r="X230" t="s">
        <v>140</v>
      </c>
      <c r="Y230" t="s">
        <v>142</v>
      </c>
      <c r="Z230" t="s">
        <v>48</v>
      </c>
      <c r="AA230">
        <v>2</v>
      </c>
      <c r="AC230">
        <v>2</v>
      </c>
      <c r="AD230" t="s">
        <v>129</v>
      </c>
      <c r="AE230" t="s">
        <v>84</v>
      </c>
      <c r="AF230" t="s">
        <v>130</v>
      </c>
      <c r="AH230" t="s">
        <v>63</v>
      </c>
      <c r="AI230">
        <v>1</v>
      </c>
      <c r="AK230">
        <v>1</v>
      </c>
      <c r="AL230" t="s">
        <v>72</v>
      </c>
      <c r="AP230" t="s">
        <v>38</v>
      </c>
      <c r="AQ230">
        <v>2</v>
      </c>
      <c r="AR230">
        <v>1</v>
      </c>
      <c r="AS230">
        <v>2</v>
      </c>
      <c r="AT230" t="s">
        <v>39</v>
      </c>
      <c r="AU230" t="s">
        <v>40</v>
      </c>
      <c r="AX230">
        <v>17</v>
      </c>
      <c r="AY230">
        <v>71</v>
      </c>
      <c r="AZ230">
        <v>120</v>
      </c>
      <c r="BA230">
        <v>2</v>
      </c>
    </row>
    <row r="231" spans="1:53" x14ac:dyDescent="0.25">
      <c r="A231" t="s">
        <v>635</v>
      </c>
      <c r="B231" t="s">
        <v>53</v>
      </c>
      <c r="C231">
        <v>1</v>
      </c>
      <c r="D231">
        <v>1</v>
      </c>
      <c r="E231">
        <v>1</v>
      </c>
      <c r="F231" t="s">
        <v>54</v>
      </c>
      <c r="G231" t="s">
        <v>116</v>
      </c>
      <c r="J231" t="s">
        <v>43</v>
      </c>
      <c r="K231">
        <v>3</v>
      </c>
      <c r="M231">
        <v>2</v>
      </c>
      <c r="N231" t="s">
        <v>44</v>
      </c>
      <c r="O231" t="s">
        <v>139</v>
      </c>
      <c r="P231" t="s">
        <v>140</v>
      </c>
      <c r="Q231" t="s">
        <v>142</v>
      </c>
      <c r="R231" t="s">
        <v>63</v>
      </c>
      <c r="S231">
        <v>2</v>
      </c>
      <c r="U231">
        <v>1</v>
      </c>
      <c r="V231" t="s">
        <v>72</v>
      </c>
      <c r="W231" t="s">
        <v>95</v>
      </c>
      <c r="X231" t="s">
        <v>151</v>
      </c>
      <c r="Y231" t="s">
        <v>152</v>
      </c>
      <c r="Z231" t="s">
        <v>48</v>
      </c>
      <c r="AA231">
        <v>1</v>
      </c>
      <c r="AC231">
        <v>2</v>
      </c>
      <c r="AD231" t="s">
        <v>49</v>
      </c>
      <c r="AE231" t="s">
        <v>84</v>
      </c>
      <c r="AH231" t="s">
        <v>33</v>
      </c>
      <c r="AI231">
        <v>1</v>
      </c>
      <c r="AK231">
        <v>1</v>
      </c>
      <c r="AL231" t="s">
        <v>65</v>
      </c>
      <c r="AP231" t="s">
        <v>38</v>
      </c>
      <c r="AQ231">
        <v>3</v>
      </c>
      <c r="AR231">
        <v>1</v>
      </c>
      <c r="AS231">
        <v>2</v>
      </c>
      <c r="AT231" t="s">
        <v>39</v>
      </c>
      <c r="AU231" t="s">
        <v>96</v>
      </c>
      <c r="AX231">
        <v>17</v>
      </c>
      <c r="AY231">
        <v>66</v>
      </c>
      <c r="AZ231">
        <v>120</v>
      </c>
      <c r="BA231">
        <v>2</v>
      </c>
    </row>
    <row r="232" spans="1:53" x14ac:dyDescent="0.25">
      <c r="A232" t="s">
        <v>636</v>
      </c>
      <c r="B232" t="s">
        <v>45</v>
      </c>
      <c r="C232">
        <v>3</v>
      </c>
      <c r="E232">
        <v>1</v>
      </c>
      <c r="F232" t="s">
        <v>143</v>
      </c>
      <c r="G232" t="s">
        <v>144</v>
      </c>
      <c r="J232" t="s">
        <v>63</v>
      </c>
      <c r="K232">
        <v>2</v>
      </c>
      <c r="M232">
        <v>1</v>
      </c>
      <c r="N232" t="s">
        <v>103</v>
      </c>
      <c r="O232" t="s">
        <v>95</v>
      </c>
      <c r="R232" t="s">
        <v>38</v>
      </c>
      <c r="S232">
        <v>1</v>
      </c>
      <c r="T232">
        <v>1</v>
      </c>
      <c r="U232">
        <v>1</v>
      </c>
      <c r="V232" t="s">
        <v>39</v>
      </c>
      <c r="W232" t="s">
        <v>70</v>
      </c>
      <c r="X232" t="s">
        <v>156</v>
      </c>
      <c r="Y232" t="s">
        <v>42</v>
      </c>
      <c r="Z232" t="s">
        <v>56</v>
      </c>
      <c r="AA232">
        <v>1</v>
      </c>
      <c r="AC232">
        <v>2</v>
      </c>
      <c r="AD232" t="s">
        <v>123</v>
      </c>
      <c r="AE232" t="s">
        <v>69</v>
      </c>
      <c r="AH232" t="s">
        <v>33</v>
      </c>
      <c r="AI232">
        <v>1</v>
      </c>
      <c r="AK232">
        <v>1</v>
      </c>
      <c r="AL232" t="s">
        <v>65</v>
      </c>
      <c r="AP232" t="s">
        <v>43</v>
      </c>
      <c r="AQ232">
        <v>1</v>
      </c>
      <c r="AS232">
        <v>1</v>
      </c>
      <c r="AT232" t="s">
        <v>44</v>
      </c>
      <c r="AU232" t="s">
        <v>139</v>
      </c>
      <c r="AX232">
        <v>11</v>
      </c>
      <c r="AY232">
        <v>51</v>
      </c>
      <c r="AZ232">
        <v>120</v>
      </c>
      <c r="BA232">
        <v>2</v>
      </c>
    </row>
    <row r="233" spans="1:53" x14ac:dyDescent="0.25">
      <c r="A233" t="s">
        <v>637</v>
      </c>
      <c r="B233" t="s">
        <v>53</v>
      </c>
      <c r="C233">
        <v>2</v>
      </c>
      <c r="D233">
        <v>2</v>
      </c>
      <c r="E233">
        <v>3</v>
      </c>
      <c r="F233" t="s">
        <v>54</v>
      </c>
      <c r="G233" t="s">
        <v>83</v>
      </c>
      <c r="H233" t="s">
        <v>117</v>
      </c>
      <c r="J233" t="s">
        <v>43</v>
      </c>
      <c r="K233">
        <v>3</v>
      </c>
      <c r="M233">
        <v>1</v>
      </c>
      <c r="N233" t="s">
        <v>44</v>
      </c>
      <c r="O233" t="s">
        <v>139</v>
      </c>
      <c r="R233" t="s">
        <v>63</v>
      </c>
      <c r="S233">
        <v>2</v>
      </c>
      <c r="U233">
        <v>1</v>
      </c>
      <c r="V233" t="s">
        <v>72</v>
      </c>
      <c r="W233" t="s">
        <v>95</v>
      </c>
      <c r="Z233" t="s">
        <v>48</v>
      </c>
      <c r="AA233">
        <v>3</v>
      </c>
      <c r="AC233">
        <v>2</v>
      </c>
      <c r="AD233" t="s">
        <v>49</v>
      </c>
      <c r="AE233" t="s">
        <v>84</v>
      </c>
      <c r="AF233" t="s">
        <v>130</v>
      </c>
      <c r="AH233" t="s">
        <v>45</v>
      </c>
      <c r="AI233">
        <v>2</v>
      </c>
      <c r="AK233">
        <v>2</v>
      </c>
      <c r="AL233" t="s">
        <v>86</v>
      </c>
      <c r="AM233" t="s">
        <v>144</v>
      </c>
      <c r="AN233" t="s">
        <v>102</v>
      </c>
      <c r="AO233" t="s">
        <v>146</v>
      </c>
      <c r="AP233" t="s">
        <v>38</v>
      </c>
      <c r="AQ233">
        <v>3</v>
      </c>
      <c r="AR233">
        <v>1</v>
      </c>
      <c r="AS233">
        <v>1</v>
      </c>
      <c r="AT233" t="s">
        <v>39</v>
      </c>
      <c r="AU233" t="s">
        <v>96</v>
      </c>
      <c r="AX233">
        <v>24</v>
      </c>
      <c r="AY233">
        <v>94</v>
      </c>
      <c r="AZ233">
        <v>120</v>
      </c>
      <c r="BA233">
        <v>2</v>
      </c>
    </row>
    <row r="234" spans="1:53" x14ac:dyDescent="0.25">
      <c r="A234" t="s">
        <v>638</v>
      </c>
      <c r="B234" t="s">
        <v>48</v>
      </c>
      <c r="C234">
        <v>3</v>
      </c>
      <c r="E234">
        <v>3</v>
      </c>
      <c r="F234" t="s">
        <v>89</v>
      </c>
      <c r="G234" t="s">
        <v>84</v>
      </c>
      <c r="H234" t="s">
        <v>90</v>
      </c>
      <c r="J234" t="s">
        <v>43</v>
      </c>
      <c r="K234">
        <v>1</v>
      </c>
      <c r="M234">
        <v>2</v>
      </c>
      <c r="N234" t="s">
        <v>44</v>
      </c>
      <c r="R234" t="s">
        <v>63</v>
      </c>
      <c r="S234">
        <v>1</v>
      </c>
      <c r="U234">
        <v>1</v>
      </c>
      <c r="V234" t="s">
        <v>103</v>
      </c>
      <c r="W234" t="s">
        <v>95</v>
      </c>
      <c r="Z234" t="s">
        <v>56</v>
      </c>
      <c r="AA234">
        <v>3</v>
      </c>
      <c r="AC234">
        <v>1</v>
      </c>
      <c r="AD234" t="s">
        <v>123</v>
      </c>
      <c r="AE234" t="s">
        <v>125</v>
      </c>
      <c r="AF234" t="s">
        <v>126</v>
      </c>
      <c r="AH234" t="s">
        <v>33</v>
      </c>
      <c r="AI234">
        <v>3</v>
      </c>
      <c r="AK234">
        <v>1</v>
      </c>
      <c r="AL234" t="s">
        <v>65</v>
      </c>
      <c r="AM234" t="s">
        <v>66</v>
      </c>
      <c r="AN234" t="s">
        <v>134</v>
      </c>
      <c r="AO234" t="s">
        <v>136</v>
      </c>
      <c r="AP234" t="s">
        <v>45</v>
      </c>
      <c r="AQ234">
        <v>3</v>
      </c>
      <c r="AS234">
        <v>1</v>
      </c>
      <c r="AT234" t="s">
        <v>143</v>
      </c>
      <c r="AU234" t="s">
        <v>92</v>
      </c>
      <c r="AV234" t="s">
        <v>102</v>
      </c>
      <c r="AW234" t="s">
        <v>147</v>
      </c>
      <c r="AX234">
        <v>22</v>
      </c>
      <c r="AY234">
        <v>98</v>
      </c>
      <c r="AZ234">
        <v>120</v>
      </c>
      <c r="BA234">
        <v>2</v>
      </c>
    </row>
    <row r="235" spans="1:53" x14ac:dyDescent="0.25">
      <c r="A235" t="s">
        <v>639</v>
      </c>
      <c r="B235" t="s">
        <v>56</v>
      </c>
      <c r="C235">
        <v>1</v>
      </c>
      <c r="E235">
        <v>1</v>
      </c>
      <c r="F235" t="s">
        <v>123</v>
      </c>
      <c r="G235" t="s">
        <v>69</v>
      </c>
      <c r="J235" t="s">
        <v>33</v>
      </c>
      <c r="K235">
        <v>2</v>
      </c>
      <c r="M235">
        <v>1</v>
      </c>
      <c r="N235" t="s">
        <v>65</v>
      </c>
      <c r="R235" t="s">
        <v>45</v>
      </c>
      <c r="S235">
        <v>3</v>
      </c>
      <c r="U235">
        <v>1</v>
      </c>
      <c r="V235" t="s">
        <v>143</v>
      </c>
      <c r="Z235" t="s">
        <v>48</v>
      </c>
      <c r="AA235">
        <v>3</v>
      </c>
      <c r="AC235">
        <v>1</v>
      </c>
      <c r="AD235" t="s">
        <v>89</v>
      </c>
      <c r="AH235" t="s">
        <v>43</v>
      </c>
      <c r="AI235">
        <v>1</v>
      </c>
      <c r="AK235">
        <v>2</v>
      </c>
      <c r="AL235" t="s">
        <v>44</v>
      </c>
      <c r="AM235" t="s">
        <v>99</v>
      </c>
      <c r="AP235" t="s">
        <v>38</v>
      </c>
      <c r="AQ235">
        <v>1</v>
      </c>
      <c r="AR235">
        <v>1</v>
      </c>
      <c r="AS235">
        <v>1</v>
      </c>
      <c r="AT235" t="s">
        <v>39</v>
      </c>
      <c r="AU235" t="s">
        <v>96</v>
      </c>
      <c r="AX235">
        <v>9</v>
      </c>
      <c r="AY235">
        <v>37</v>
      </c>
      <c r="AZ235">
        <v>120</v>
      </c>
      <c r="BA235">
        <v>2</v>
      </c>
    </row>
    <row r="236" spans="1:53" x14ac:dyDescent="0.25">
      <c r="A236" t="s">
        <v>640</v>
      </c>
      <c r="B236" t="s">
        <v>53</v>
      </c>
      <c r="C236">
        <v>3</v>
      </c>
      <c r="D236">
        <v>2</v>
      </c>
      <c r="E236">
        <v>2</v>
      </c>
      <c r="F236" t="s">
        <v>115</v>
      </c>
      <c r="G236" t="s">
        <v>83</v>
      </c>
      <c r="H236" t="s">
        <v>105</v>
      </c>
      <c r="I236" t="s">
        <v>98</v>
      </c>
      <c r="J236" t="s">
        <v>43</v>
      </c>
      <c r="K236">
        <v>1</v>
      </c>
      <c r="M236">
        <v>1</v>
      </c>
      <c r="N236" t="s">
        <v>44</v>
      </c>
      <c r="O236" t="s">
        <v>99</v>
      </c>
      <c r="R236" t="s">
        <v>63</v>
      </c>
      <c r="S236">
        <v>3</v>
      </c>
      <c r="U236">
        <v>1</v>
      </c>
      <c r="V236" t="s">
        <v>72</v>
      </c>
      <c r="Z236" t="s">
        <v>33</v>
      </c>
      <c r="AA236">
        <v>1</v>
      </c>
      <c r="AC236">
        <v>1</v>
      </c>
      <c r="AD236" t="s">
        <v>65</v>
      </c>
      <c r="AE236" t="s">
        <v>66</v>
      </c>
      <c r="AF236" t="s">
        <v>135</v>
      </c>
      <c r="AG236" t="s">
        <v>136</v>
      </c>
      <c r="AH236" t="s">
        <v>45</v>
      </c>
      <c r="AI236">
        <v>2</v>
      </c>
      <c r="AK236">
        <v>1</v>
      </c>
      <c r="AL236" t="s">
        <v>143</v>
      </c>
      <c r="AM236" t="s">
        <v>144</v>
      </c>
      <c r="AP236" t="s">
        <v>38</v>
      </c>
      <c r="AQ236">
        <v>3</v>
      </c>
      <c r="AR236">
        <v>2</v>
      </c>
      <c r="AS236">
        <v>1</v>
      </c>
      <c r="AT236" t="s">
        <v>39</v>
      </c>
      <c r="AU236" t="s">
        <v>70</v>
      </c>
      <c r="AV236" t="s">
        <v>156</v>
      </c>
      <c r="AW236" t="s">
        <v>159</v>
      </c>
      <c r="AX236">
        <v>21</v>
      </c>
      <c r="AY236">
        <v>77</v>
      </c>
      <c r="AZ236">
        <v>120</v>
      </c>
      <c r="BA236">
        <v>2</v>
      </c>
    </row>
    <row r="237" spans="1:53" x14ac:dyDescent="0.25">
      <c r="A237" t="s">
        <v>641</v>
      </c>
      <c r="B237" t="s">
        <v>56</v>
      </c>
      <c r="C237">
        <v>1</v>
      </c>
      <c r="E237">
        <v>1</v>
      </c>
      <c r="F237" t="s">
        <v>123</v>
      </c>
      <c r="J237" t="s">
        <v>33</v>
      </c>
      <c r="K237">
        <v>2</v>
      </c>
      <c r="M237">
        <v>1</v>
      </c>
      <c r="N237" t="s">
        <v>65</v>
      </c>
      <c r="R237" t="s">
        <v>45</v>
      </c>
      <c r="S237">
        <v>3</v>
      </c>
      <c r="U237">
        <v>1</v>
      </c>
      <c r="V237" t="s">
        <v>86</v>
      </c>
      <c r="Z237" t="s">
        <v>48</v>
      </c>
      <c r="AA237">
        <v>3</v>
      </c>
      <c r="AC237">
        <v>1</v>
      </c>
      <c r="AD237" t="s">
        <v>129</v>
      </c>
      <c r="AH237" t="s">
        <v>63</v>
      </c>
      <c r="AI237">
        <v>2</v>
      </c>
      <c r="AK237">
        <v>1</v>
      </c>
      <c r="AL237" t="s">
        <v>72</v>
      </c>
      <c r="AP237" t="s">
        <v>38</v>
      </c>
      <c r="AQ237">
        <v>2</v>
      </c>
      <c r="AR237">
        <v>1</v>
      </c>
      <c r="AS237">
        <v>1</v>
      </c>
      <c r="AT237" t="s">
        <v>39</v>
      </c>
      <c r="AU237" t="s">
        <v>96</v>
      </c>
      <c r="AX237">
        <v>8</v>
      </c>
      <c r="AY237">
        <v>38</v>
      </c>
      <c r="AZ237">
        <v>120</v>
      </c>
      <c r="BA237">
        <v>2</v>
      </c>
    </row>
    <row r="238" spans="1:53" x14ac:dyDescent="0.25">
      <c r="A238" t="s">
        <v>642</v>
      </c>
      <c r="B238" t="s">
        <v>53</v>
      </c>
      <c r="C238">
        <v>1</v>
      </c>
      <c r="D238">
        <v>1</v>
      </c>
      <c r="E238">
        <v>1</v>
      </c>
      <c r="F238" t="s">
        <v>115</v>
      </c>
      <c r="G238" t="s">
        <v>83</v>
      </c>
      <c r="J238" t="s">
        <v>43</v>
      </c>
      <c r="K238">
        <v>1</v>
      </c>
      <c r="M238">
        <v>2</v>
      </c>
      <c r="N238" t="s">
        <v>44</v>
      </c>
      <c r="O238" t="s">
        <v>139</v>
      </c>
      <c r="R238" t="s">
        <v>38</v>
      </c>
      <c r="S238">
        <v>2</v>
      </c>
      <c r="T238">
        <v>2</v>
      </c>
      <c r="U238">
        <v>2</v>
      </c>
      <c r="V238" t="s">
        <v>67</v>
      </c>
      <c r="W238" t="s">
        <v>40</v>
      </c>
      <c r="X238" t="s">
        <v>156</v>
      </c>
      <c r="Y238" t="s">
        <v>42</v>
      </c>
      <c r="Z238" t="s">
        <v>56</v>
      </c>
      <c r="AA238">
        <v>1</v>
      </c>
      <c r="AC238">
        <v>1</v>
      </c>
      <c r="AD238" t="s">
        <v>123</v>
      </c>
      <c r="AE238" t="s">
        <v>125</v>
      </c>
      <c r="AH238" t="s">
        <v>48</v>
      </c>
      <c r="AI238">
        <v>1</v>
      </c>
      <c r="AK238">
        <v>1</v>
      </c>
      <c r="AL238" t="s">
        <v>49</v>
      </c>
      <c r="AM238" t="s">
        <v>50</v>
      </c>
      <c r="AP238" t="s">
        <v>33</v>
      </c>
      <c r="AQ238">
        <v>2</v>
      </c>
      <c r="AS238">
        <v>2</v>
      </c>
      <c r="AT238" t="s">
        <v>65</v>
      </c>
      <c r="AU238" t="s">
        <v>66</v>
      </c>
      <c r="AV238" t="s">
        <v>134</v>
      </c>
      <c r="AW238" t="s">
        <v>136</v>
      </c>
      <c r="AX238">
        <v>16</v>
      </c>
      <c r="AY238">
        <v>70</v>
      </c>
      <c r="AZ238">
        <v>120</v>
      </c>
      <c r="BA238">
        <v>2</v>
      </c>
    </row>
    <row r="239" spans="1:53" x14ac:dyDescent="0.25">
      <c r="A239" t="s">
        <v>643</v>
      </c>
      <c r="B239" t="s">
        <v>56</v>
      </c>
      <c r="C239">
        <v>1</v>
      </c>
      <c r="E239">
        <v>2</v>
      </c>
      <c r="F239" t="s">
        <v>123</v>
      </c>
      <c r="G239" t="s">
        <v>69</v>
      </c>
      <c r="J239" t="s">
        <v>48</v>
      </c>
      <c r="K239">
        <v>2</v>
      </c>
      <c r="M239">
        <v>1</v>
      </c>
      <c r="N239" t="s">
        <v>89</v>
      </c>
      <c r="R239" t="s">
        <v>45</v>
      </c>
      <c r="S239">
        <v>3</v>
      </c>
      <c r="U239">
        <v>2</v>
      </c>
      <c r="V239" t="s">
        <v>86</v>
      </c>
      <c r="Z239" t="s">
        <v>53</v>
      </c>
      <c r="AA239">
        <v>3</v>
      </c>
      <c r="AB239">
        <v>1</v>
      </c>
      <c r="AC239">
        <v>1</v>
      </c>
      <c r="AD239" t="s">
        <v>115</v>
      </c>
      <c r="AE239" t="s">
        <v>83</v>
      </c>
      <c r="AH239" t="s">
        <v>43</v>
      </c>
      <c r="AI239">
        <v>1</v>
      </c>
      <c r="AK239">
        <v>1</v>
      </c>
      <c r="AL239" t="s">
        <v>44</v>
      </c>
      <c r="AM239" t="s">
        <v>74</v>
      </c>
      <c r="AP239" t="s">
        <v>38</v>
      </c>
      <c r="AQ239">
        <v>2</v>
      </c>
      <c r="AR239">
        <v>1</v>
      </c>
      <c r="AS239">
        <v>1</v>
      </c>
      <c r="AT239" t="s">
        <v>67</v>
      </c>
      <c r="AX239">
        <v>11</v>
      </c>
      <c r="AY239">
        <v>46</v>
      </c>
      <c r="AZ239">
        <v>120</v>
      </c>
      <c r="BA239">
        <v>2</v>
      </c>
    </row>
    <row r="240" spans="1:53" x14ac:dyDescent="0.25">
      <c r="A240" t="s">
        <v>644</v>
      </c>
      <c r="B240" t="s">
        <v>56</v>
      </c>
      <c r="C240">
        <v>3</v>
      </c>
      <c r="E240">
        <v>3</v>
      </c>
      <c r="F240" t="s">
        <v>123</v>
      </c>
      <c r="G240" t="s">
        <v>69</v>
      </c>
      <c r="H240" t="s">
        <v>87</v>
      </c>
      <c r="I240" t="s">
        <v>88</v>
      </c>
      <c r="J240" t="s">
        <v>33</v>
      </c>
      <c r="K240">
        <v>3</v>
      </c>
      <c r="M240">
        <v>3</v>
      </c>
      <c r="N240" t="s">
        <v>65</v>
      </c>
      <c r="O240" t="s">
        <v>35</v>
      </c>
      <c r="P240" t="s">
        <v>36</v>
      </c>
      <c r="Q240" t="s">
        <v>136</v>
      </c>
      <c r="R240" t="s">
        <v>45</v>
      </c>
      <c r="S240">
        <v>3</v>
      </c>
      <c r="U240">
        <v>2</v>
      </c>
      <c r="V240" t="s">
        <v>143</v>
      </c>
      <c r="W240" t="s">
        <v>144</v>
      </c>
      <c r="X240" t="s">
        <v>102</v>
      </c>
      <c r="Y240" t="s">
        <v>94</v>
      </c>
      <c r="Z240" t="s">
        <v>43</v>
      </c>
      <c r="AA240">
        <v>2</v>
      </c>
      <c r="AC240">
        <v>1</v>
      </c>
      <c r="AD240" t="s">
        <v>44</v>
      </c>
      <c r="AH240" t="s">
        <v>63</v>
      </c>
      <c r="AI240">
        <v>3</v>
      </c>
      <c r="AK240">
        <v>3</v>
      </c>
      <c r="AL240" t="s">
        <v>103</v>
      </c>
      <c r="AM240" t="s">
        <v>149</v>
      </c>
      <c r="AN240" t="s">
        <v>151</v>
      </c>
      <c r="AO240" t="s">
        <v>152</v>
      </c>
      <c r="AP240" t="s">
        <v>38</v>
      </c>
      <c r="AQ240">
        <v>3</v>
      </c>
      <c r="AR240">
        <v>2</v>
      </c>
      <c r="AS240">
        <v>2</v>
      </c>
      <c r="AT240" t="s">
        <v>39</v>
      </c>
      <c r="AU240" t="s">
        <v>40</v>
      </c>
      <c r="AX240">
        <v>39</v>
      </c>
      <c r="AY240">
        <v>152</v>
      </c>
      <c r="AZ240">
        <v>120</v>
      </c>
      <c r="BA240">
        <v>2</v>
      </c>
    </row>
    <row r="241" spans="1:53" x14ac:dyDescent="0.25">
      <c r="A241" t="s">
        <v>645</v>
      </c>
      <c r="B241" t="s">
        <v>53</v>
      </c>
      <c r="C241">
        <v>3</v>
      </c>
      <c r="D241">
        <v>2</v>
      </c>
      <c r="E241">
        <v>2</v>
      </c>
      <c r="F241" t="s">
        <v>54</v>
      </c>
      <c r="G241" t="s">
        <v>83</v>
      </c>
      <c r="H241" t="s">
        <v>105</v>
      </c>
      <c r="I241" t="s">
        <v>118</v>
      </c>
      <c r="J241" t="s">
        <v>43</v>
      </c>
      <c r="K241">
        <v>1</v>
      </c>
      <c r="M241">
        <v>2</v>
      </c>
      <c r="N241" t="s">
        <v>44</v>
      </c>
      <c r="O241" t="s">
        <v>139</v>
      </c>
      <c r="R241" t="s">
        <v>38</v>
      </c>
      <c r="S241">
        <v>3</v>
      </c>
      <c r="T241">
        <v>1</v>
      </c>
      <c r="U241">
        <v>3</v>
      </c>
      <c r="V241" t="s">
        <v>155</v>
      </c>
      <c r="W241" t="s">
        <v>96</v>
      </c>
      <c r="X241" t="s">
        <v>156</v>
      </c>
      <c r="Y241" t="s">
        <v>42</v>
      </c>
      <c r="Z241" t="s">
        <v>56</v>
      </c>
      <c r="AA241">
        <v>1</v>
      </c>
      <c r="AC241">
        <v>1</v>
      </c>
      <c r="AD241" t="s">
        <v>123</v>
      </c>
      <c r="AH241" t="s">
        <v>48</v>
      </c>
      <c r="AI241">
        <v>1</v>
      </c>
      <c r="AK241">
        <v>1</v>
      </c>
      <c r="AL241" t="s">
        <v>49</v>
      </c>
      <c r="AM241" t="s">
        <v>50</v>
      </c>
      <c r="AP241" t="s">
        <v>63</v>
      </c>
      <c r="AQ241">
        <v>3</v>
      </c>
      <c r="AS241">
        <v>2</v>
      </c>
      <c r="AT241" t="s">
        <v>103</v>
      </c>
      <c r="AU241" t="s">
        <v>149</v>
      </c>
      <c r="AV241" t="s">
        <v>104</v>
      </c>
      <c r="AW241" t="s">
        <v>152</v>
      </c>
      <c r="AX241">
        <v>23</v>
      </c>
      <c r="AY241">
        <v>74</v>
      </c>
      <c r="AZ241">
        <v>120</v>
      </c>
      <c r="BA241">
        <v>2</v>
      </c>
    </row>
    <row r="242" spans="1:53" x14ac:dyDescent="0.25">
      <c r="A242" t="s">
        <v>646</v>
      </c>
      <c r="B242" t="s">
        <v>56</v>
      </c>
      <c r="C242">
        <v>2</v>
      </c>
      <c r="E242">
        <v>3</v>
      </c>
      <c r="F242" t="s">
        <v>123</v>
      </c>
      <c r="G242" t="s">
        <v>69</v>
      </c>
      <c r="H242" t="s">
        <v>87</v>
      </c>
      <c r="J242" t="s">
        <v>33</v>
      </c>
      <c r="K242">
        <v>1</v>
      </c>
      <c r="M242">
        <v>2</v>
      </c>
      <c r="N242" t="s">
        <v>34</v>
      </c>
      <c r="R242" t="s">
        <v>63</v>
      </c>
      <c r="S242">
        <v>2</v>
      </c>
      <c r="U242">
        <v>2</v>
      </c>
      <c r="V242" t="s">
        <v>103</v>
      </c>
      <c r="W242" t="s">
        <v>149</v>
      </c>
      <c r="Z242" t="s">
        <v>48</v>
      </c>
      <c r="AA242">
        <v>3</v>
      </c>
      <c r="AC242">
        <v>2</v>
      </c>
      <c r="AD242" t="s">
        <v>89</v>
      </c>
      <c r="AE242" t="s">
        <v>50</v>
      </c>
      <c r="AF242" t="s">
        <v>130</v>
      </c>
      <c r="AH242" t="s">
        <v>43</v>
      </c>
      <c r="AI242">
        <v>2</v>
      </c>
      <c r="AK242">
        <v>1</v>
      </c>
      <c r="AL242" t="s">
        <v>44</v>
      </c>
      <c r="AP242" t="s">
        <v>45</v>
      </c>
      <c r="AQ242">
        <v>3</v>
      </c>
      <c r="AS242">
        <v>1</v>
      </c>
      <c r="AT242" t="s">
        <v>86</v>
      </c>
      <c r="AX242">
        <v>17</v>
      </c>
      <c r="AY242">
        <v>65</v>
      </c>
      <c r="AZ242">
        <v>120</v>
      </c>
      <c r="BA242">
        <v>2</v>
      </c>
    </row>
    <row r="243" spans="1:53" x14ac:dyDescent="0.25">
      <c r="A243" t="s">
        <v>647</v>
      </c>
      <c r="B243" t="s">
        <v>53</v>
      </c>
      <c r="C243">
        <v>1</v>
      </c>
      <c r="D243">
        <v>1</v>
      </c>
      <c r="E243">
        <v>1</v>
      </c>
      <c r="F243" t="s">
        <v>115</v>
      </c>
      <c r="J243" t="s">
        <v>43</v>
      </c>
      <c r="K243">
        <v>2</v>
      </c>
      <c r="M243">
        <v>1</v>
      </c>
      <c r="N243" t="s">
        <v>73</v>
      </c>
      <c r="O243" t="s">
        <v>74</v>
      </c>
      <c r="P243" t="s">
        <v>75</v>
      </c>
      <c r="R243" t="s">
        <v>38</v>
      </c>
      <c r="S243">
        <v>3</v>
      </c>
      <c r="T243">
        <v>1</v>
      </c>
      <c r="U243">
        <v>1</v>
      </c>
      <c r="V243" t="s">
        <v>39</v>
      </c>
      <c r="W243" t="s">
        <v>40</v>
      </c>
      <c r="X243" t="s">
        <v>41</v>
      </c>
      <c r="Z243" t="s">
        <v>56</v>
      </c>
      <c r="AA243">
        <v>2</v>
      </c>
      <c r="AC243">
        <v>2</v>
      </c>
      <c r="AD243" t="s">
        <v>123</v>
      </c>
      <c r="AE243" t="s">
        <v>69</v>
      </c>
      <c r="AF243" t="s">
        <v>87</v>
      </c>
      <c r="AH243" t="s">
        <v>33</v>
      </c>
      <c r="AI243">
        <v>2</v>
      </c>
      <c r="AK243">
        <v>1</v>
      </c>
      <c r="AL243" t="s">
        <v>65</v>
      </c>
      <c r="AP243" t="s">
        <v>45</v>
      </c>
      <c r="AQ243">
        <v>3</v>
      </c>
      <c r="AS243">
        <v>2</v>
      </c>
      <c r="AT243" t="s">
        <v>143</v>
      </c>
      <c r="AX243">
        <v>15</v>
      </c>
      <c r="AY243">
        <v>56</v>
      </c>
      <c r="AZ243">
        <v>120</v>
      </c>
      <c r="BA243">
        <v>2</v>
      </c>
    </row>
    <row r="244" spans="1:53" x14ac:dyDescent="0.25">
      <c r="A244" t="s">
        <v>648</v>
      </c>
      <c r="B244" t="s">
        <v>48</v>
      </c>
      <c r="C244">
        <v>2</v>
      </c>
      <c r="E244">
        <v>2</v>
      </c>
      <c r="F244" t="s">
        <v>89</v>
      </c>
      <c r="J244" t="s">
        <v>43</v>
      </c>
      <c r="K244">
        <v>1</v>
      </c>
      <c r="M244">
        <v>1</v>
      </c>
      <c r="N244" t="s">
        <v>44</v>
      </c>
      <c r="O244" t="s">
        <v>74</v>
      </c>
      <c r="P244" t="s">
        <v>75</v>
      </c>
      <c r="R244" t="s">
        <v>38</v>
      </c>
      <c r="S244">
        <v>2</v>
      </c>
      <c r="T244">
        <v>1</v>
      </c>
      <c r="U244">
        <v>1</v>
      </c>
      <c r="V244" t="s">
        <v>39</v>
      </c>
      <c r="W244" t="s">
        <v>40</v>
      </c>
      <c r="Z244" t="s">
        <v>56</v>
      </c>
      <c r="AA244">
        <v>1</v>
      </c>
      <c r="AC244">
        <v>1</v>
      </c>
      <c r="AD244" t="s">
        <v>123</v>
      </c>
      <c r="AE244" t="s">
        <v>69</v>
      </c>
      <c r="AH244" t="s">
        <v>33</v>
      </c>
      <c r="AI244">
        <v>1</v>
      </c>
      <c r="AK244">
        <v>1</v>
      </c>
      <c r="AL244" t="s">
        <v>65</v>
      </c>
      <c r="AP244" t="s">
        <v>63</v>
      </c>
      <c r="AQ244">
        <v>1</v>
      </c>
      <c r="AS244">
        <v>1</v>
      </c>
      <c r="AT244" t="s">
        <v>103</v>
      </c>
      <c r="AX244">
        <v>7</v>
      </c>
      <c r="AY244">
        <v>45</v>
      </c>
      <c r="AZ244">
        <v>120</v>
      </c>
      <c r="BA244">
        <v>2</v>
      </c>
    </row>
    <row r="245" spans="1:53" x14ac:dyDescent="0.25">
      <c r="A245" t="s">
        <v>649</v>
      </c>
      <c r="B245" t="s">
        <v>53</v>
      </c>
      <c r="C245">
        <v>2</v>
      </c>
      <c r="D245">
        <v>3</v>
      </c>
      <c r="E245">
        <v>2</v>
      </c>
      <c r="F245" t="s">
        <v>115</v>
      </c>
      <c r="G245" t="s">
        <v>83</v>
      </c>
      <c r="H245" t="s">
        <v>117</v>
      </c>
      <c r="J245" t="s">
        <v>43</v>
      </c>
      <c r="K245">
        <v>2</v>
      </c>
      <c r="M245">
        <v>2</v>
      </c>
      <c r="N245" t="s">
        <v>73</v>
      </c>
      <c r="O245" t="s">
        <v>139</v>
      </c>
      <c r="P245" t="s">
        <v>140</v>
      </c>
      <c r="Q245" t="s">
        <v>142</v>
      </c>
      <c r="R245" t="s">
        <v>38</v>
      </c>
      <c r="S245">
        <v>2</v>
      </c>
      <c r="T245">
        <v>1</v>
      </c>
      <c r="U245">
        <v>1</v>
      </c>
      <c r="V245" t="s">
        <v>67</v>
      </c>
      <c r="W245" t="s">
        <v>40</v>
      </c>
      <c r="Z245" t="s">
        <v>56</v>
      </c>
      <c r="AA245">
        <v>1</v>
      </c>
      <c r="AC245">
        <v>1</v>
      </c>
      <c r="AD245" t="s">
        <v>123</v>
      </c>
      <c r="AH245" t="s">
        <v>33</v>
      </c>
      <c r="AI245">
        <v>3</v>
      </c>
      <c r="AK245">
        <v>3</v>
      </c>
      <c r="AL245" t="s">
        <v>65</v>
      </c>
      <c r="AM245" t="s">
        <v>133</v>
      </c>
      <c r="AN245" t="s">
        <v>135</v>
      </c>
      <c r="AO245" t="s">
        <v>136</v>
      </c>
      <c r="AP245" t="s">
        <v>63</v>
      </c>
      <c r="AQ245">
        <v>1</v>
      </c>
      <c r="AS245">
        <v>1</v>
      </c>
      <c r="AT245" t="s">
        <v>103</v>
      </c>
      <c r="AX245">
        <v>20</v>
      </c>
      <c r="AY245">
        <v>85</v>
      </c>
      <c r="AZ245">
        <v>120</v>
      </c>
      <c r="BA245">
        <v>2</v>
      </c>
    </row>
    <row r="246" spans="1:53" x14ac:dyDescent="0.25">
      <c r="A246" t="s">
        <v>650</v>
      </c>
      <c r="B246" t="s">
        <v>56</v>
      </c>
      <c r="C246">
        <v>1</v>
      </c>
      <c r="E246">
        <v>1</v>
      </c>
      <c r="F246" t="s">
        <v>57</v>
      </c>
      <c r="J246" t="s">
        <v>45</v>
      </c>
      <c r="K246">
        <v>3</v>
      </c>
      <c r="M246">
        <v>3</v>
      </c>
      <c r="N246" t="s">
        <v>143</v>
      </c>
      <c r="O246" t="s">
        <v>92</v>
      </c>
      <c r="R246" t="s">
        <v>63</v>
      </c>
      <c r="S246">
        <v>1</v>
      </c>
      <c r="U246">
        <v>2</v>
      </c>
      <c r="V246" t="s">
        <v>103</v>
      </c>
      <c r="W246" t="s">
        <v>95</v>
      </c>
      <c r="Z246" t="s">
        <v>53</v>
      </c>
      <c r="AA246">
        <v>3</v>
      </c>
      <c r="AB246">
        <v>1</v>
      </c>
      <c r="AC246">
        <v>1</v>
      </c>
      <c r="AD246" t="s">
        <v>115</v>
      </c>
      <c r="AE246" t="s">
        <v>55</v>
      </c>
      <c r="AH246" t="s">
        <v>43</v>
      </c>
      <c r="AI246">
        <v>3</v>
      </c>
      <c r="AK246">
        <v>3</v>
      </c>
      <c r="AL246" t="s">
        <v>73</v>
      </c>
      <c r="AM246" t="s">
        <v>74</v>
      </c>
      <c r="AN246" t="s">
        <v>75</v>
      </c>
      <c r="AO246" t="s">
        <v>142</v>
      </c>
      <c r="AP246" t="s">
        <v>38</v>
      </c>
      <c r="AQ246">
        <v>2</v>
      </c>
      <c r="AR246">
        <v>1</v>
      </c>
      <c r="AS246">
        <v>1</v>
      </c>
      <c r="AT246" t="s">
        <v>67</v>
      </c>
      <c r="AU246" t="s">
        <v>40</v>
      </c>
      <c r="AV246" t="s">
        <v>156</v>
      </c>
      <c r="AW246" t="s">
        <v>159</v>
      </c>
      <c r="AX246">
        <v>21</v>
      </c>
      <c r="AY246">
        <v>84</v>
      </c>
      <c r="AZ246">
        <v>120</v>
      </c>
      <c r="BA246">
        <v>2</v>
      </c>
    </row>
    <row r="247" spans="1:53" x14ac:dyDescent="0.25">
      <c r="A247" t="s">
        <v>651</v>
      </c>
      <c r="B247" t="s">
        <v>56</v>
      </c>
      <c r="C247">
        <v>3</v>
      </c>
      <c r="E247">
        <v>3</v>
      </c>
      <c r="F247" t="s">
        <v>57</v>
      </c>
      <c r="G247" t="s">
        <v>125</v>
      </c>
      <c r="H247" t="s">
        <v>85</v>
      </c>
      <c r="I247" t="s">
        <v>127</v>
      </c>
      <c r="J247" t="s">
        <v>33</v>
      </c>
      <c r="K247">
        <v>2</v>
      </c>
      <c r="M247">
        <v>1</v>
      </c>
      <c r="N247" t="s">
        <v>65</v>
      </c>
      <c r="O247" t="s">
        <v>35</v>
      </c>
      <c r="R247" t="s">
        <v>63</v>
      </c>
      <c r="S247">
        <v>3</v>
      </c>
      <c r="U247">
        <v>3</v>
      </c>
      <c r="V247" t="s">
        <v>103</v>
      </c>
      <c r="W247" t="s">
        <v>95</v>
      </c>
      <c r="X247" t="s">
        <v>104</v>
      </c>
      <c r="Y247" t="s">
        <v>152</v>
      </c>
      <c r="Z247" t="s">
        <v>48</v>
      </c>
      <c r="AA247">
        <v>2</v>
      </c>
      <c r="AC247">
        <v>1</v>
      </c>
      <c r="AD247" t="s">
        <v>89</v>
      </c>
      <c r="AH247" t="s">
        <v>45</v>
      </c>
      <c r="AI247">
        <v>3</v>
      </c>
      <c r="AK247">
        <v>3</v>
      </c>
      <c r="AL247" t="s">
        <v>143</v>
      </c>
      <c r="AM247" t="s">
        <v>76</v>
      </c>
      <c r="AN247" t="s">
        <v>93</v>
      </c>
      <c r="AO247" t="s">
        <v>147</v>
      </c>
      <c r="AP247" t="s">
        <v>38</v>
      </c>
      <c r="AQ247">
        <v>2</v>
      </c>
      <c r="AR247">
        <v>2</v>
      </c>
      <c r="AS247">
        <v>2</v>
      </c>
      <c r="AT247" t="s">
        <v>39</v>
      </c>
      <c r="AU247" t="s">
        <v>70</v>
      </c>
      <c r="AV247" t="s">
        <v>41</v>
      </c>
      <c r="AW247" t="s">
        <v>158</v>
      </c>
      <c r="AX247">
        <v>31</v>
      </c>
      <c r="AY247">
        <v>133</v>
      </c>
      <c r="AZ247">
        <v>120</v>
      </c>
      <c r="BA247">
        <v>2</v>
      </c>
    </row>
    <row r="248" spans="1:53" x14ac:dyDescent="0.25">
      <c r="A248" t="s">
        <v>652</v>
      </c>
      <c r="B248" t="s">
        <v>53</v>
      </c>
      <c r="C248">
        <v>2</v>
      </c>
      <c r="D248">
        <v>1</v>
      </c>
      <c r="E248">
        <v>2</v>
      </c>
      <c r="F248" t="s">
        <v>54</v>
      </c>
      <c r="G248" t="s">
        <v>83</v>
      </c>
      <c r="J248" t="s">
        <v>43</v>
      </c>
      <c r="K248">
        <v>3</v>
      </c>
      <c r="M248">
        <v>1</v>
      </c>
      <c r="N248" t="s">
        <v>44</v>
      </c>
      <c r="R248" t="s">
        <v>38</v>
      </c>
      <c r="S248">
        <v>1</v>
      </c>
      <c r="T248">
        <v>1</v>
      </c>
      <c r="U248">
        <v>2</v>
      </c>
      <c r="V248" t="s">
        <v>39</v>
      </c>
      <c r="W248" t="s">
        <v>40</v>
      </c>
      <c r="Z248" t="s">
        <v>48</v>
      </c>
      <c r="AA248">
        <v>1</v>
      </c>
      <c r="AC248">
        <v>1</v>
      </c>
      <c r="AD248" t="s">
        <v>89</v>
      </c>
      <c r="AE248" t="s">
        <v>84</v>
      </c>
      <c r="AH248" t="s">
        <v>33</v>
      </c>
      <c r="AI248">
        <v>3</v>
      </c>
      <c r="AK248">
        <v>2</v>
      </c>
      <c r="AL248" t="s">
        <v>65</v>
      </c>
      <c r="AM248" t="s">
        <v>35</v>
      </c>
      <c r="AP248" t="s">
        <v>45</v>
      </c>
      <c r="AQ248">
        <v>3</v>
      </c>
      <c r="AS248">
        <v>1</v>
      </c>
      <c r="AT248" t="s">
        <v>86</v>
      </c>
      <c r="AX248">
        <v>14</v>
      </c>
      <c r="AY248">
        <v>42</v>
      </c>
      <c r="AZ248">
        <v>120</v>
      </c>
      <c r="BA248">
        <v>2</v>
      </c>
    </row>
    <row r="249" spans="1:53" x14ac:dyDescent="0.25">
      <c r="A249" t="s">
        <v>653</v>
      </c>
      <c r="B249" t="s">
        <v>43</v>
      </c>
      <c r="C249">
        <v>1</v>
      </c>
      <c r="E249">
        <v>1</v>
      </c>
      <c r="F249" t="s">
        <v>73</v>
      </c>
      <c r="G249" t="s">
        <v>74</v>
      </c>
      <c r="J249" t="s">
        <v>45</v>
      </c>
      <c r="K249">
        <v>3</v>
      </c>
      <c r="M249">
        <v>2</v>
      </c>
      <c r="N249" t="s">
        <v>143</v>
      </c>
      <c r="O249" t="s">
        <v>144</v>
      </c>
      <c r="R249" t="s">
        <v>38</v>
      </c>
      <c r="S249">
        <v>2</v>
      </c>
      <c r="T249">
        <v>1</v>
      </c>
      <c r="U249">
        <v>2</v>
      </c>
      <c r="V249" t="s">
        <v>39</v>
      </c>
      <c r="W249" t="s">
        <v>96</v>
      </c>
      <c r="X249" t="s">
        <v>41</v>
      </c>
      <c r="Z249" t="s">
        <v>56</v>
      </c>
      <c r="AA249">
        <v>1</v>
      </c>
      <c r="AC249">
        <v>1</v>
      </c>
      <c r="AD249" t="s">
        <v>123</v>
      </c>
      <c r="AE249" t="s">
        <v>69</v>
      </c>
      <c r="AH249" t="s">
        <v>33</v>
      </c>
      <c r="AI249">
        <v>2</v>
      </c>
      <c r="AK249">
        <v>3</v>
      </c>
      <c r="AL249" t="s">
        <v>65</v>
      </c>
      <c r="AM249" t="s">
        <v>35</v>
      </c>
      <c r="AP249" t="s">
        <v>63</v>
      </c>
      <c r="AQ249">
        <v>1</v>
      </c>
      <c r="AS249">
        <v>1</v>
      </c>
      <c r="AT249" t="s">
        <v>103</v>
      </c>
      <c r="AU249" t="s">
        <v>149</v>
      </c>
      <c r="AV249" t="s">
        <v>104</v>
      </c>
      <c r="AX249">
        <v>16</v>
      </c>
      <c r="AY249">
        <v>51</v>
      </c>
      <c r="AZ249">
        <v>120</v>
      </c>
      <c r="BA249">
        <v>2</v>
      </c>
    </row>
    <row r="250" spans="1:53" x14ac:dyDescent="0.25">
      <c r="A250" t="s">
        <v>654</v>
      </c>
      <c r="B250" t="s">
        <v>48</v>
      </c>
      <c r="C250">
        <v>1</v>
      </c>
      <c r="E250">
        <v>1</v>
      </c>
      <c r="F250" t="s">
        <v>129</v>
      </c>
      <c r="G250" t="s">
        <v>71</v>
      </c>
      <c r="H250" t="s">
        <v>51</v>
      </c>
      <c r="J250" t="s">
        <v>33</v>
      </c>
      <c r="K250">
        <v>3</v>
      </c>
      <c r="M250">
        <v>3</v>
      </c>
      <c r="N250" t="s">
        <v>65</v>
      </c>
      <c r="O250" t="s">
        <v>35</v>
      </c>
      <c r="R250" t="s">
        <v>63</v>
      </c>
      <c r="S250">
        <v>3</v>
      </c>
      <c r="U250">
        <v>3</v>
      </c>
      <c r="V250" t="s">
        <v>103</v>
      </c>
      <c r="W250" t="s">
        <v>95</v>
      </c>
      <c r="X250" t="s">
        <v>150</v>
      </c>
      <c r="Z250" t="s">
        <v>53</v>
      </c>
      <c r="AA250">
        <v>2</v>
      </c>
      <c r="AB250">
        <v>1</v>
      </c>
      <c r="AC250">
        <v>1</v>
      </c>
      <c r="AD250" t="s">
        <v>54</v>
      </c>
      <c r="AH250" t="s">
        <v>43</v>
      </c>
      <c r="AI250">
        <v>1</v>
      </c>
      <c r="AK250">
        <v>1</v>
      </c>
      <c r="AL250" t="s">
        <v>44</v>
      </c>
      <c r="AM250" t="s">
        <v>139</v>
      </c>
      <c r="AP250" t="s">
        <v>38</v>
      </c>
      <c r="AQ250">
        <v>3</v>
      </c>
      <c r="AR250">
        <v>1</v>
      </c>
      <c r="AS250">
        <v>2</v>
      </c>
      <c r="AT250" t="s">
        <v>39</v>
      </c>
      <c r="AU250" t="s">
        <v>40</v>
      </c>
      <c r="AV250" t="s">
        <v>157</v>
      </c>
      <c r="AW250" t="s">
        <v>159</v>
      </c>
      <c r="AX250">
        <v>21</v>
      </c>
      <c r="AY250">
        <v>76</v>
      </c>
      <c r="AZ250">
        <v>120</v>
      </c>
      <c r="BA250">
        <v>2</v>
      </c>
    </row>
    <row r="251" spans="1:53" x14ac:dyDescent="0.25">
      <c r="A251" t="s">
        <v>655</v>
      </c>
      <c r="B251" t="s">
        <v>56</v>
      </c>
      <c r="C251">
        <v>3</v>
      </c>
      <c r="E251">
        <v>3</v>
      </c>
      <c r="F251" t="s">
        <v>123</v>
      </c>
      <c r="G251" t="s">
        <v>69</v>
      </c>
      <c r="H251" t="s">
        <v>87</v>
      </c>
      <c r="I251" t="s">
        <v>88</v>
      </c>
      <c r="J251" t="s">
        <v>33</v>
      </c>
      <c r="K251">
        <v>2</v>
      </c>
      <c r="M251">
        <v>1</v>
      </c>
      <c r="N251" t="s">
        <v>34</v>
      </c>
      <c r="O251" t="s">
        <v>66</v>
      </c>
      <c r="R251" t="s">
        <v>38</v>
      </c>
      <c r="S251">
        <v>2</v>
      </c>
      <c r="T251">
        <v>1</v>
      </c>
      <c r="U251">
        <v>1</v>
      </c>
      <c r="V251" t="s">
        <v>39</v>
      </c>
      <c r="Z251" t="s">
        <v>48</v>
      </c>
      <c r="AA251">
        <v>3</v>
      </c>
      <c r="AC251">
        <v>2</v>
      </c>
      <c r="AD251" t="s">
        <v>89</v>
      </c>
      <c r="AE251" t="s">
        <v>84</v>
      </c>
      <c r="AF251" t="s">
        <v>51</v>
      </c>
      <c r="AH251" t="s">
        <v>43</v>
      </c>
      <c r="AI251">
        <v>3</v>
      </c>
      <c r="AK251">
        <v>1</v>
      </c>
      <c r="AL251" t="s">
        <v>44</v>
      </c>
      <c r="AM251" t="s">
        <v>74</v>
      </c>
      <c r="AN251" t="s">
        <v>75</v>
      </c>
      <c r="AO251" t="s">
        <v>142</v>
      </c>
      <c r="AP251" t="s">
        <v>45</v>
      </c>
      <c r="AQ251">
        <v>3</v>
      </c>
      <c r="AS251">
        <v>3</v>
      </c>
      <c r="AT251" t="s">
        <v>143</v>
      </c>
      <c r="AU251" t="s">
        <v>144</v>
      </c>
      <c r="AX251">
        <v>25</v>
      </c>
      <c r="AY251">
        <v>76</v>
      </c>
      <c r="AZ251">
        <v>120</v>
      </c>
      <c r="BA251">
        <v>2</v>
      </c>
    </row>
    <row r="252" spans="1:53" x14ac:dyDescent="0.25">
      <c r="A252" t="s">
        <v>656</v>
      </c>
      <c r="B252" t="s">
        <v>56</v>
      </c>
      <c r="C252">
        <v>2</v>
      </c>
      <c r="E252">
        <v>1</v>
      </c>
      <c r="F252" t="s">
        <v>123</v>
      </c>
      <c r="G252" t="s">
        <v>69</v>
      </c>
      <c r="H252" t="s">
        <v>87</v>
      </c>
      <c r="J252" t="s">
        <v>33</v>
      </c>
      <c r="K252">
        <v>2</v>
      </c>
      <c r="M252">
        <v>2</v>
      </c>
      <c r="N252" t="s">
        <v>46</v>
      </c>
      <c r="O252" t="s">
        <v>35</v>
      </c>
      <c r="P252" t="s">
        <v>36</v>
      </c>
      <c r="R252" t="s">
        <v>38</v>
      </c>
      <c r="S252">
        <v>2</v>
      </c>
      <c r="T252">
        <v>1</v>
      </c>
      <c r="U252">
        <v>2</v>
      </c>
      <c r="V252" t="s">
        <v>39</v>
      </c>
      <c r="W252" t="s">
        <v>40</v>
      </c>
      <c r="X252" t="s">
        <v>157</v>
      </c>
      <c r="Y252" t="s">
        <v>159</v>
      </c>
      <c r="Z252" t="s">
        <v>48</v>
      </c>
      <c r="AA252">
        <v>3</v>
      </c>
      <c r="AC252">
        <v>2</v>
      </c>
      <c r="AD252" t="s">
        <v>89</v>
      </c>
      <c r="AE252" t="s">
        <v>84</v>
      </c>
      <c r="AF252" t="s">
        <v>130</v>
      </c>
      <c r="AG252" t="s">
        <v>131</v>
      </c>
      <c r="AH252" t="s">
        <v>43</v>
      </c>
      <c r="AI252">
        <v>2</v>
      </c>
      <c r="AK252">
        <v>1</v>
      </c>
      <c r="AL252" t="s">
        <v>44</v>
      </c>
      <c r="AM252" t="s">
        <v>74</v>
      </c>
      <c r="AP252" t="s">
        <v>63</v>
      </c>
      <c r="AQ252">
        <v>1</v>
      </c>
      <c r="AS252">
        <v>1</v>
      </c>
      <c r="AT252" t="s">
        <v>72</v>
      </c>
      <c r="AX252">
        <v>20</v>
      </c>
      <c r="AY252">
        <v>57</v>
      </c>
      <c r="AZ252">
        <v>120</v>
      </c>
      <c r="BA252">
        <v>2</v>
      </c>
    </row>
    <row r="253" spans="1:53" x14ac:dyDescent="0.25">
      <c r="A253" t="s">
        <v>657</v>
      </c>
      <c r="B253" t="s">
        <v>53</v>
      </c>
      <c r="C253">
        <v>2</v>
      </c>
      <c r="D253">
        <v>2</v>
      </c>
      <c r="E253">
        <v>3</v>
      </c>
      <c r="F253" t="s">
        <v>54</v>
      </c>
      <c r="G253" t="s">
        <v>83</v>
      </c>
      <c r="H253" t="s">
        <v>117</v>
      </c>
      <c r="J253" t="s">
        <v>43</v>
      </c>
      <c r="K253">
        <v>1</v>
      </c>
      <c r="M253">
        <v>1</v>
      </c>
      <c r="N253" t="s">
        <v>73</v>
      </c>
      <c r="O253" t="s">
        <v>74</v>
      </c>
      <c r="P253" t="s">
        <v>140</v>
      </c>
      <c r="Q253" t="s">
        <v>141</v>
      </c>
      <c r="R253" t="s">
        <v>38</v>
      </c>
      <c r="S253">
        <v>2</v>
      </c>
      <c r="T253">
        <v>3</v>
      </c>
      <c r="U253">
        <v>1</v>
      </c>
      <c r="V253" t="s">
        <v>67</v>
      </c>
      <c r="W253" t="s">
        <v>70</v>
      </c>
      <c r="X253" t="s">
        <v>41</v>
      </c>
      <c r="Z253" t="s">
        <v>48</v>
      </c>
      <c r="AA253">
        <v>2</v>
      </c>
      <c r="AC253">
        <v>1</v>
      </c>
      <c r="AD253" t="s">
        <v>49</v>
      </c>
      <c r="AH253" t="s">
        <v>45</v>
      </c>
      <c r="AI253">
        <v>2</v>
      </c>
      <c r="AK253">
        <v>1</v>
      </c>
      <c r="AL253" t="s">
        <v>86</v>
      </c>
      <c r="AP253" t="s">
        <v>63</v>
      </c>
      <c r="AQ253">
        <v>2</v>
      </c>
      <c r="AS253">
        <v>3</v>
      </c>
      <c r="AT253" t="s">
        <v>103</v>
      </c>
      <c r="AU253" t="s">
        <v>95</v>
      </c>
      <c r="AV253" t="s">
        <v>150</v>
      </c>
      <c r="AX253">
        <v>21</v>
      </c>
      <c r="AY253">
        <v>95</v>
      </c>
      <c r="AZ253">
        <v>120</v>
      </c>
      <c r="BA253">
        <v>2</v>
      </c>
    </row>
    <row r="254" spans="1:53" x14ac:dyDescent="0.25">
      <c r="A254" t="s">
        <v>658</v>
      </c>
      <c r="B254" t="s">
        <v>48</v>
      </c>
      <c r="C254">
        <v>3</v>
      </c>
      <c r="E254">
        <v>1</v>
      </c>
      <c r="F254" t="s">
        <v>49</v>
      </c>
      <c r="G254" t="s">
        <v>71</v>
      </c>
      <c r="H254" t="s">
        <v>130</v>
      </c>
      <c r="I254" t="s">
        <v>132</v>
      </c>
      <c r="J254" t="s">
        <v>45</v>
      </c>
      <c r="K254">
        <v>3</v>
      </c>
      <c r="M254">
        <v>3</v>
      </c>
      <c r="N254" t="s">
        <v>143</v>
      </c>
      <c r="O254" t="s">
        <v>144</v>
      </c>
      <c r="R254" t="s">
        <v>63</v>
      </c>
      <c r="S254">
        <v>2</v>
      </c>
      <c r="U254">
        <v>1</v>
      </c>
      <c r="V254" t="s">
        <v>103</v>
      </c>
      <c r="Z254" t="s">
        <v>56</v>
      </c>
      <c r="AA254">
        <v>3</v>
      </c>
      <c r="AC254">
        <v>2</v>
      </c>
      <c r="AD254" t="s">
        <v>123</v>
      </c>
      <c r="AE254" t="s">
        <v>69</v>
      </c>
      <c r="AF254" t="s">
        <v>87</v>
      </c>
      <c r="AH254" t="s">
        <v>33</v>
      </c>
      <c r="AI254">
        <v>2</v>
      </c>
      <c r="AK254">
        <v>1</v>
      </c>
      <c r="AL254" t="s">
        <v>65</v>
      </c>
      <c r="AP254" t="s">
        <v>38</v>
      </c>
      <c r="AQ254">
        <v>2</v>
      </c>
      <c r="AR254">
        <v>1</v>
      </c>
      <c r="AS254">
        <v>2</v>
      </c>
      <c r="AT254" t="s">
        <v>39</v>
      </c>
      <c r="AU254" t="s">
        <v>96</v>
      </c>
      <c r="AX254">
        <v>20</v>
      </c>
      <c r="AY254">
        <v>60</v>
      </c>
      <c r="AZ254">
        <v>120</v>
      </c>
      <c r="BA254">
        <v>2</v>
      </c>
    </row>
    <row r="255" spans="1:53" x14ac:dyDescent="0.25">
      <c r="A255" t="s">
        <v>659</v>
      </c>
      <c r="B255" t="s">
        <v>53</v>
      </c>
      <c r="C255">
        <v>3</v>
      </c>
      <c r="D255">
        <v>2</v>
      </c>
      <c r="E255">
        <v>3</v>
      </c>
      <c r="F255" t="s">
        <v>115</v>
      </c>
      <c r="G255" t="s">
        <v>55</v>
      </c>
      <c r="H255" t="s">
        <v>105</v>
      </c>
      <c r="I255" t="s">
        <v>118</v>
      </c>
      <c r="J255" t="s">
        <v>43</v>
      </c>
      <c r="K255">
        <v>1</v>
      </c>
      <c r="M255">
        <v>1</v>
      </c>
      <c r="N255" t="s">
        <v>73</v>
      </c>
      <c r="R255" t="s">
        <v>38</v>
      </c>
      <c r="S255">
        <v>1</v>
      </c>
      <c r="T255">
        <v>2</v>
      </c>
      <c r="U255">
        <v>2</v>
      </c>
      <c r="V255" t="s">
        <v>39</v>
      </c>
      <c r="W255" t="s">
        <v>40</v>
      </c>
      <c r="X255" t="s">
        <v>156</v>
      </c>
      <c r="Y255" t="s">
        <v>159</v>
      </c>
      <c r="Z255" t="s">
        <v>33</v>
      </c>
      <c r="AA255">
        <v>2</v>
      </c>
      <c r="AC255">
        <v>1</v>
      </c>
      <c r="AD255" t="s">
        <v>65</v>
      </c>
      <c r="AH255" t="s">
        <v>45</v>
      </c>
      <c r="AI255">
        <v>3</v>
      </c>
      <c r="AK255">
        <v>2</v>
      </c>
      <c r="AL255" t="s">
        <v>143</v>
      </c>
      <c r="AM255" t="s">
        <v>76</v>
      </c>
      <c r="AN255" t="s">
        <v>102</v>
      </c>
      <c r="AP255" t="s">
        <v>63</v>
      </c>
      <c r="AQ255">
        <v>2</v>
      </c>
      <c r="AS255">
        <v>2</v>
      </c>
      <c r="AT255" t="s">
        <v>103</v>
      </c>
      <c r="AU255" t="s">
        <v>95</v>
      </c>
      <c r="AV255" t="s">
        <v>104</v>
      </c>
      <c r="AW255" t="s">
        <v>152</v>
      </c>
      <c r="AX255">
        <v>24</v>
      </c>
      <c r="AY255">
        <v>82</v>
      </c>
      <c r="AZ255">
        <v>120</v>
      </c>
      <c r="BA255">
        <v>2</v>
      </c>
    </row>
    <row r="256" spans="1:53" x14ac:dyDescent="0.25">
      <c r="A256" t="s">
        <v>660</v>
      </c>
      <c r="B256" t="s">
        <v>43</v>
      </c>
      <c r="C256">
        <v>2</v>
      </c>
      <c r="E256">
        <v>1</v>
      </c>
      <c r="F256" t="s">
        <v>44</v>
      </c>
      <c r="J256" t="s">
        <v>45</v>
      </c>
      <c r="K256">
        <v>3</v>
      </c>
      <c r="M256">
        <v>2</v>
      </c>
      <c r="N256" t="s">
        <v>143</v>
      </c>
      <c r="O256" t="s">
        <v>144</v>
      </c>
      <c r="P256" t="s">
        <v>145</v>
      </c>
      <c r="R256" t="s">
        <v>63</v>
      </c>
      <c r="S256">
        <v>1</v>
      </c>
      <c r="U256">
        <v>2</v>
      </c>
      <c r="V256" t="s">
        <v>103</v>
      </c>
      <c r="W256" t="s">
        <v>149</v>
      </c>
      <c r="Z256" t="s">
        <v>56</v>
      </c>
      <c r="AA256">
        <v>1</v>
      </c>
      <c r="AC256">
        <v>1</v>
      </c>
      <c r="AD256" t="s">
        <v>123</v>
      </c>
      <c r="AH256" t="s">
        <v>33</v>
      </c>
      <c r="AI256">
        <v>3</v>
      </c>
      <c r="AK256">
        <v>1</v>
      </c>
      <c r="AL256" t="s">
        <v>34</v>
      </c>
      <c r="AP256" t="s">
        <v>38</v>
      </c>
      <c r="AQ256">
        <v>3</v>
      </c>
      <c r="AR256">
        <v>1</v>
      </c>
      <c r="AS256">
        <v>2</v>
      </c>
      <c r="AT256" t="s">
        <v>39</v>
      </c>
      <c r="AU256" t="s">
        <v>40</v>
      </c>
      <c r="AV256" t="s">
        <v>41</v>
      </c>
      <c r="AW256" t="s">
        <v>42</v>
      </c>
      <c r="AX256">
        <v>16</v>
      </c>
      <c r="AY256">
        <v>60</v>
      </c>
      <c r="AZ256">
        <v>120</v>
      </c>
      <c r="BA256">
        <v>2</v>
      </c>
    </row>
    <row r="257" spans="1:53" x14ac:dyDescent="0.25">
      <c r="A257" t="s">
        <v>661</v>
      </c>
      <c r="B257" t="s">
        <v>56</v>
      </c>
      <c r="C257">
        <v>1</v>
      </c>
      <c r="E257">
        <v>2</v>
      </c>
      <c r="F257" t="s">
        <v>123</v>
      </c>
      <c r="J257" t="s">
        <v>48</v>
      </c>
      <c r="K257">
        <v>1</v>
      </c>
      <c r="M257">
        <v>1</v>
      </c>
      <c r="N257" t="s">
        <v>49</v>
      </c>
      <c r="R257" t="s">
        <v>33</v>
      </c>
      <c r="S257">
        <v>3</v>
      </c>
      <c r="U257">
        <v>2</v>
      </c>
      <c r="V257" t="s">
        <v>65</v>
      </c>
      <c r="W257" t="s">
        <v>35</v>
      </c>
      <c r="Z257" t="s">
        <v>53</v>
      </c>
      <c r="AA257">
        <v>2</v>
      </c>
      <c r="AB257">
        <v>3</v>
      </c>
      <c r="AC257">
        <v>1</v>
      </c>
      <c r="AD257" t="s">
        <v>54</v>
      </c>
      <c r="AH257" t="s">
        <v>45</v>
      </c>
      <c r="AI257">
        <v>3</v>
      </c>
      <c r="AK257">
        <v>1</v>
      </c>
      <c r="AL257" t="s">
        <v>86</v>
      </c>
      <c r="AP257" t="s">
        <v>63</v>
      </c>
      <c r="AQ257">
        <v>2</v>
      </c>
      <c r="AS257">
        <v>1</v>
      </c>
      <c r="AT257" t="s">
        <v>72</v>
      </c>
      <c r="AU257" t="s">
        <v>149</v>
      </c>
      <c r="AX257">
        <v>12</v>
      </c>
      <c r="AY257">
        <v>54</v>
      </c>
      <c r="AZ257">
        <v>120</v>
      </c>
      <c r="BA257">
        <v>2</v>
      </c>
    </row>
    <row r="258" spans="1:53" x14ac:dyDescent="0.25">
      <c r="A258" t="s">
        <v>662</v>
      </c>
      <c r="B258" t="s">
        <v>56</v>
      </c>
      <c r="C258">
        <v>1</v>
      </c>
      <c r="E258">
        <v>1</v>
      </c>
      <c r="F258" t="s">
        <v>123</v>
      </c>
      <c r="G258" t="s">
        <v>125</v>
      </c>
      <c r="J258" t="s">
        <v>43</v>
      </c>
      <c r="K258">
        <v>1</v>
      </c>
      <c r="M258">
        <v>1</v>
      </c>
      <c r="N258" t="s">
        <v>44</v>
      </c>
      <c r="R258" t="s">
        <v>45</v>
      </c>
      <c r="S258">
        <v>3</v>
      </c>
      <c r="U258">
        <v>1</v>
      </c>
      <c r="V258" t="s">
        <v>47</v>
      </c>
      <c r="Z258" t="s">
        <v>48</v>
      </c>
      <c r="AA258">
        <v>3</v>
      </c>
      <c r="AC258">
        <v>1</v>
      </c>
      <c r="AD258" t="s">
        <v>89</v>
      </c>
      <c r="AH258" t="s">
        <v>33</v>
      </c>
      <c r="AI258">
        <v>2</v>
      </c>
      <c r="AK258">
        <v>1</v>
      </c>
      <c r="AL258" t="s">
        <v>34</v>
      </c>
      <c r="AP258" t="s">
        <v>63</v>
      </c>
      <c r="AQ258">
        <v>1</v>
      </c>
      <c r="AS258">
        <v>1</v>
      </c>
      <c r="AT258" t="s">
        <v>72</v>
      </c>
      <c r="AX258">
        <v>7</v>
      </c>
      <c r="AY258">
        <v>32</v>
      </c>
      <c r="AZ258">
        <v>120</v>
      </c>
      <c r="BA258">
        <v>2</v>
      </c>
    </row>
    <row r="259" spans="1:53" x14ac:dyDescent="0.25">
      <c r="A259" t="s">
        <v>663</v>
      </c>
      <c r="B259" t="s">
        <v>56</v>
      </c>
      <c r="C259">
        <v>1</v>
      </c>
      <c r="E259">
        <v>2</v>
      </c>
      <c r="F259" t="s">
        <v>123</v>
      </c>
      <c r="G259" t="s">
        <v>69</v>
      </c>
      <c r="J259" t="s">
        <v>43</v>
      </c>
      <c r="K259">
        <v>1</v>
      </c>
      <c r="M259">
        <v>1</v>
      </c>
      <c r="N259" t="s">
        <v>44</v>
      </c>
      <c r="O259" t="s">
        <v>74</v>
      </c>
      <c r="P259" t="s">
        <v>75</v>
      </c>
      <c r="R259" t="s">
        <v>45</v>
      </c>
      <c r="S259">
        <v>3</v>
      </c>
      <c r="U259">
        <v>1</v>
      </c>
      <c r="V259" t="s">
        <v>143</v>
      </c>
      <c r="Z259" t="s">
        <v>48</v>
      </c>
      <c r="AA259">
        <v>1</v>
      </c>
      <c r="AC259">
        <v>2</v>
      </c>
      <c r="AD259" t="s">
        <v>89</v>
      </c>
      <c r="AE259" t="s">
        <v>84</v>
      </c>
      <c r="AH259" t="s">
        <v>33</v>
      </c>
      <c r="AI259">
        <v>1</v>
      </c>
      <c r="AK259">
        <v>2</v>
      </c>
      <c r="AL259" t="s">
        <v>34</v>
      </c>
      <c r="AP259" t="s">
        <v>38</v>
      </c>
      <c r="AQ259">
        <v>1</v>
      </c>
      <c r="AR259">
        <v>1</v>
      </c>
      <c r="AS259">
        <v>1</v>
      </c>
      <c r="AT259" t="s">
        <v>39</v>
      </c>
      <c r="AU259" t="s">
        <v>40</v>
      </c>
      <c r="AX259">
        <v>10</v>
      </c>
      <c r="AY259">
        <v>37</v>
      </c>
      <c r="AZ259">
        <v>120</v>
      </c>
      <c r="BA259">
        <v>2</v>
      </c>
    </row>
    <row r="260" spans="1:53" x14ac:dyDescent="0.25">
      <c r="A260" t="s">
        <v>664</v>
      </c>
      <c r="B260" t="s">
        <v>53</v>
      </c>
      <c r="C260">
        <v>2</v>
      </c>
      <c r="D260">
        <v>1</v>
      </c>
      <c r="E260">
        <v>2</v>
      </c>
      <c r="F260" t="s">
        <v>115</v>
      </c>
      <c r="G260" t="s">
        <v>83</v>
      </c>
      <c r="H260" t="s">
        <v>117</v>
      </c>
      <c r="I260" t="s">
        <v>118</v>
      </c>
      <c r="J260" t="s">
        <v>45</v>
      </c>
      <c r="K260">
        <v>2</v>
      </c>
      <c r="M260">
        <v>1</v>
      </c>
      <c r="N260" t="s">
        <v>86</v>
      </c>
      <c r="O260" t="s">
        <v>76</v>
      </c>
      <c r="R260" t="s">
        <v>63</v>
      </c>
      <c r="S260">
        <v>1</v>
      </c>
      <c r="U260">
        <v>2</v>
      </c>
      <c r="V260" t="s">
        <v>72</v>
      </c>
      <c r="W260" t="s">
        <v>95</v>
      </c>
      <c r="Z260" t="s">
        <v>56</v>
      </c>
      <c r="AA260">
        <v>1</v>
      </c>
      <c r="AC260">
        <v>1</v>
      </c>
      <c r="AD260" t="s">
        <v>123</v>
      </c>
      <c r="AH260" t="s">
        <v>48</v>
      </c>
      <c r="AI260">
        <v>1</v>
      </c>
      <c r="AK260">
        <v>1</v>
      </c>
      <c r="AL260" t="s">
        <v>49</v>
      </c>
      <c r="AP260" t="s">
        <v>43</v>
      </c>
      <c r="AQ260">
        <v>1</v>
      </c>
      <c r="AS260">
        <v>2</v>
      </c>
      <c r="AT260" t="s">
        <v>73</v>
      </c>
      <c r="AU260" t="s">
        <v>74</v>
      </c>
      <c r="AV260" t="s">
        <v>140</v>
      </c>
      <c r="AW260" t="s">
        <v>142</v>
      </c>
      <c r="AX260">
        <v>13</v>
      </c>
      <c r="AY260">
        <v>52</v>
      </c>
      <c r="AZ260">
        <v>120</v>
      </c>
      <c r="BA260">
        <v>2</v>
      </c>
    </row>
    <row r="261" spans="1:53" x14ac:dyDescent="0.25">
      <c r="A261" t="s">
        <v>665</v>
      </c>
      <c r="B261" t="s">
        <v>53</v>
      </c>
      <c r="C261">
        <v>2</v>
      </c>
      <c r="D261">
        <v>1</v>
      </c>
      <c r="E261">
        <v>3</v>
      </c>
      <c r="F261" t="s">
        <v>54</v>
      </c>
      <c r="G261" t="s">
        <v>55</v>
      </c>
      <c r="J261" t="s">
        <v>45</v>
      </c>
      <c r="K261">
        <v>2</v>
      </c>
      <c r="M261">
        <v>1</v>
      </c>
      <c r="N261" t="s">
        <v>86</v>
      </c>
      <c r="R261" t="s">
        <v>63</v>
      </c>
      <c r="S261">
        <v>1</v>
      </c>
      <c r="U261">
        <v>1</v>
      </c>
      <c r="V261" t="s">
        <v>72</v>
      </c>
      <c r="W261" t="s">
        <v>149</v>
      </c>
      <c r="X261" t="s">
        <v>104</v>
      </c>
      <c r="Y261" t="s">
        <v>153</v>
      </c>
      <c r="Z261" t="s">
        <v>56</v>
      </c>
      <c r="AA261">
        <v>3</v>
      </c>
      <c r="AC261">
        <v>2</v>
      </c>
      <c r="AD261" t="s">
        <v>57</v>
      </c>
      <c r="AE261" t="s">
        <v>125</v>
      </c>
      <c r="AH261" t="s">
        <v>48</v>
      </c>
      <c r="AI261">
        <v>1</v>
      </c>
      <c r="AK261">
        <v>1</v>
      </c>
      <c r="AL261" t="s">
        <v>49</v>
      </c>
      <c r="AM261" t="s">
        <v>84</v>
      </c>
      <c r="AP261" t="s">
        <v>38</v>
      </c>
      <c r="AQ261">
        <v>1</v>
      </c>
      <c r="AR261">
        <v>1</v>
      </c>
      <c r="AS261">
        <v>1</v>
      </c>
      <c r="AT261" t="s">
        <v>39</v>
      </c>
      <c r="AU261" t="s">
        <v>96</v>
      </c>
      <c r="AV261" t="s">
        <v>41</v>
      </c>
      <c r="AX261">
        <v>15</v>
      </c>
      <c r="AY261">
        <v>60</v>
      </c>
      <c r="AZ261">
        <v>120</v>
      </c>
      <c r="BA261">
        <v>2</v>
      </c>
    </row>
    <row r="262" spans="1:53" x14ac:dyDescent="0.25">
      <c r="A262" t="s">
        <v>666</v>
      </c>
      <c r="B262" t="s">
        <v>53</v>
      </c>
      <c r="C262">
        <v>2</v>
      </c>
      <c r="D262">
        <v>1</v>
      </c>
      <c r="E262">
        <v>1</v>
      </c>
      <c r="F262" t="s">
        <v>115</v>
      </c>
      <c r="G262" t="s">
        <v>55</v>
      </c>
      <c r="J262" t="s">
        <v>45</v>
      </c>
      <c r="K262">
        <v>2</v>
      </c>
      <c r="M262">
        <v>1</v>
      </c>
      <c r="N262" t="s">
        <v>143</v>
      </c>
      <c r="O262" t="s">
        <v>144</v>
      </c>
      <c r="P262" t="s">
        <v>145</v>
      </c>
      <c r="R262" t="s">
        <v>63</v>
      </c>
      <c r="S262">
        <v>1</v>
      </c>
      <c r="U262">
        <v>2</v>
      </c>
      <c r="V262" t="s">
        <v>72</v>
      </c>
      <c r="W262" t="s">
        <v>95</v>
      </c>
      <c r="Z262" t="s">
        <v>56</v>
      </c>
      <c r="AA262">
        <v>1</v>
      </c>
      <c r="AC262">
        <v>1</v>
      </c>
      <c r="AD262" t="s">
        <v>57</v>
      </c>
      <c r="AH262" t="s">
        <v>33</v>
      </c>
      <c r="AI262">
        <v>1</v>
      </c>
      <c r="AK262">
        <v>1</v>
      </c>
      <c r="AL262" t="s">
        <v>65</v>
      </c>
      <c r="AM262" t="s">
        <v>133</v>
      </c>
      <c r="AN262" t="s">
        <v>36</v>
      </c>
      <c r="AO262" t="s">
        <v>136</v>
      </c>
      <c r="AP262" t="s">
        <v>43</v>
      </c>
      <c r="AQ262">
        <v>1</v>
      </c>
      <c r="AS262">
        <v>3</v>
      </c>
      <c r="AT262" t="s">
        <v>73</v>
      </c>
      <c r="AX262">
        <v>12</v>
      </c>
      <c r="AY262">
        <v>43</v>
      </c>
      <c r="AZ262">
        <v>120</v>
      </c>
      <c r="BA262">
        <v>2</v>
      </c>
    </row>
    <row r="263" spans="1:53" x14ac:dyDescent="0.25">
      <c r="A263" t="s">
        <v>667</v>
      </c>
      <c r="B263" t="s">
        <v>56</v>
      </c>
      <c r="C263">
        <v>1</v>
      </c>
      <c r="E263">
        <v>1</v>
      </c>
      <c r="F263" t="s">
        <v>123</v>
      </c>
      <c r="J263" t="s">
        <v>33</v>
      </c>
      <c r="K263">
        <v>2</v>
      </c>
      <c r="M263">
        <v>2</v>
      </c>
      <c r="N263" t="s">
        <v>65</v>
      </c>
      <c r="O263" t="s">
        <v>133</v>
      </c>
      <c r="R263" t="s">
        <v>38</v>
      </c>
      <c r="S263">
        <v>2</v>
      </c>
      <c r="T263">
        <v>2</v>
      </c>
      <c r="U263">
        <v>1</v>
      </c>
      <c r="V263" t="s">
        <v>39</v>
      </c>
      <c r="W263" t="s">
        <v>96</v>
      </c>
      <c r="Z263" t="s">
        <v>53</v>
      </c>
      <c r="AA263">
        <v>2</v>
      </c>
      <c r="AB263">
        <v>1</v>
      </c>
      <c r="AC263">
        <v>1</v>
      </c>
      <c r="AD263" t="s">
        <v>115</v>
      </c>
      <c r="AE263" t="s">
        <v>83</v>
      </c>
      <c r="AH263" t="s">
        <v>45</v>
      </c>
      <c r="AI263">
        <v>2</v>
      </c>
      <c r="AK263">
        <v>1</v>
      </c>
      <c r="AL263" t="s">
        <v>143</v>
      </c>
      <c r="AP263" t="s">
        <v>63</v>
      </c>
      <c r="AQ263">
        <v>1</v>
      </c>
      <c r="AS263">
        <v>1</v>
      </c>
      <c r="AT263" t="s">
        <v>103</v>
      </c>
      <c r="AU263" t="s">
        <v>95</v>
      </c>
      <c r="AX263">
        <v>10</v>
      </c>
      <c r="AY263">
        <v>42</v>
      </c>
      <c r="AZ263">
        <v>120</v>
      </c>
      <c r="BA263">
        <v>2</v>
      </c>
    </row>
    <row r="264" spans="1:53" x14ac:dyDescent="0.25">
      <c r="A264" t="s">
        <v>668</v>
      </c>
      <c r="B264" t="s">
        <v>48</v>
      </c>
      <c r="C264">
        <v>1</v>
      </c>
      <c r="E264">
        <v>2</v>
      </c>
      <c r="F264" t="s">
        <v>89</v>
      </c>
      <c r="J264" t="s">
        <v>63</v>
      </c>
      <c r="K264">
        <v>3</v>
      </c>
      <c r="M264">
        <v>1</v>
      </c>
      <c r="N264" t="s">
        <v>103</v>
      </c>
      <c r="R264" t="s">
        <v>38</v>
      </c>
      <c r="S264">
        <v>3</v>
      </c>
      <c r="T264">
        <v>3</v>
      </c>
      <c r="U264">
        <v>3</v>
      </c>
      <c r="V264" t="s">
        <v>39</v>
      </c>
      <c r="W264" t="s">
        <v>96</v>
      </c>
      <c r="X264" t="s">
        <v>156</v>
      </c>
      <c r="Y264" t="s">
        <v>159</v>
      </c>
      <c r="Z264" t="s">
        <v>56</v>
      </c>
      <c r="AA264">
        <v>3</v>
      </c>
      <c r="AC264">
        <v>3</v>
      </c>
      <c r="AD264" t="s">
        <v>57</v>
      </c>
      <c r="AE264" t="s">
        <v>69</v>
      </c>
      <c r="AF264" t="s">
        <v>85</v>
      </c>
      <c r="AG264" t="s">
        <v>128</v>
      </c>
      <c r="AH264" t="s">
        <v>43</v>
      </c>
      <c r="AI264">
        <v>1</v>
      </c>
      <c r="AK264">
        <v>1</v>
      </c>
      <c r="AL264" t="s">
        <v>44</v>
      </c>
      <c r="AM264" t="s">
        <v>99</v>
      </c>
      <c r="AN264" t="s">
        <v>100</v>
      </c>
      <c r="AO264" t="s">
        <v>142</v>
      </c>
      <c r="AP264" t="s">
        <v>45</v>
      </c>
      <c r="AQ264">
        <v>3</v>
      </c>
      <c r="AS264">
        <v>3</v>
      </c>
      <c r="AT264" t="s">
        <v>143</v>
      </c>
      <c r="AU264" t="s">
        <v>92</v>
      </c>
      <c r="AX264">
        <v>39</v>
      </c>
      <c r="AY264">
        <v>173</v>
      </c>
      <c r="AZ264">
        <v>120</v>
      </c>
      <c r="BA264">
        <v>2</v>
      </c>
    </row>
    <row r="265" spans="1:53" x14ac:dyDescent="0.25">
      <c r="A265" t="s">
        <v>669</v>
      </c>
      <c r="B265" t="s">
        <v>53</v>
      </c>
      <c r="C265">
        <v>2</v>
      </c>
      <c r="D265">
        <v>1</v>
      </c>
      <c r="E265">
        <v>1</v>
      </c>
      <c r="F265" t="s">
        <v>115</v>
      </c>
      <c r="G265" t="s">
        <v>83</v>
      </c>
      <c r="H265" t="s">
        <v>117</v>
      </c>
      <c r="J265" t="s">
        <v>45</v>
      </c>
      <c r="K265">
        <v>3</v>
      </c>
      <c r="M265">
        <v>1</v>
      </c>
      <c r="N265" t="s">
        <v>86</v>
      </c>
      <c r="R265" t="s">
        <v>63</v>
      </c>
      <c r="S265">
        <v>1</v>
      </c>
      <c r="U265">
        <v>1</v>
      </c>
      <c r="V265" t="s">
        <v>103</v>
      </c>
      <c r="Z265" t="s">
        <v>56</v>
      </c>
      <c r="AA265">
        <v>1</v>
      </c>
      <c r="AC265">
        <v>1</v>
      </c>
      <c r="AD265" t="s">
        <v>57</v>
      </c>
      <c r="AH265" t="s">
        <v>43</v>
      </c>
      <c r="AI265">
        <v>1</v>
      </c>
      <c r="AK265">
        <v>2</v>
      </c>
      <c r="AL265" t="s">
        <v>44</v>
      </c>
      <c r="AP265" t="s">
        <v>38</v>
      </c>
      <c r="AQ265">
        <v>1</v>
      </c>
      <c r="AR265">
        <v>1</v>
      </c>
      <c r="AS265">
        <v>3</v>
      </c>
      <c r="AT265" t="s">
        <v>39</v>
      </c>
      <c r="AU265" t="s">
        <v>70</v>
      </c>
      <c r="AX265">
        <v>9</v>
      </c>
      <c r="AY265">
        <v>39</v>
      </c>
      <c r="AZ265">
        <v>120</v>
      </c>
      <c r="BA265">
        <v>2</v>
      </c>
    </row>
    <row r="266" spans="1:53" x14ac:dyDescent="0.25">
      <c r="A266" t="s">
        <v>670</v>
      </c>
      <c r="B266" t="s">
        <v>56</v>
      </c>
      <c r="C266">
        <v>1</v>
      </c>
      <c r="E266">
        <v>1</v>
      </c>
      <c r="F266" t="s">
        <v>123</v>
      </c>
      <c r="J266" t="s">
        <v>43</v>
      </c>
      <c r="K266">
        <v>1</v>
      </c>
      <c r="M266">
        <v>2</v>
      </c>
      <c r="N266" t="s">
        <v>73</v>
      </c>
      <c r="O266" t="s">
        <v>74</v>
      </c>
      <c r="R266" t="s">
        <v>45</v>
      </c>
      <c r="S266">
        <v>3</v>
      </c>
      <c r="U266">
        <v>1</v>
      </c>
      <c r="V266" t="s">
        <v>86</v>
      </c>
      <c r="W266" t="s">
        <v>144</v>
      </c>
      <c r="Z266" t="s">
        <v>33</v>
      </c>
      <c r="AA266">
        <v>3</v>
      </c>
      <c r="AC266">
        <v>1</v>
      </c>
      <c r="AD266" t="s">
        <v>65</v>
      </c>
      <c r="AE266" t="s">
        <v>35</v>
      </c>
      <c r="AH266" t="s">
        <v>63</v>
      </c>
      <c r="AI266">
        <v>2</v>
      </c>
      <c r="AK266">
        <v>1</v>
      </c>
      <c r="AL266" t="s">
        <v>103</v>
      </c>
      <c r="AP266" t="s">
        <v>38</v>
      </c>
      <c r="AQ266">
        <v>1</v>
      </c>
      <c r="AR266">
        <v>1</v>
      </c>
      <c r="AS266">
        <v>1</v>
      </c>
      <c r="AT266" t="s">
        <v>39</v>
      </c>
      <c r="AU266" t="s">
        <v>40</v>
      </c>
      <c r="AX266">
        <v>10</v>
      </c>
      <c r="AY266">
        <v>37</v>
      </c>
      <c r="AZ266">
        <v>120</v>
      </c>
      <c r="BA266">
        <v>2</v>
      </c>
    </row>
    <row r="267" spans="1:53" x14ac:dyDescent="0.25">
      <c r="A267" t="s">
        <v>671</v>
      </c>
      <c r="B267" t="s">
        <v>53</v>
      </c>
      <c r="C267">
        <v>2</v>
      </c>
      <c r="D267">
        <v>1</v>
      </c>
      <c r="E267">
        <v>2</v>
      </c>
      <c r="F267" t="s">
        <v>54</v>
      </c>
      <c r="J267" t="s">
        <v>45</v>
      </c>
      <c r="K267">
        <v>3</v>
      </c>
      <c r="M267">
        <v>1</v>
      </c>
      <c r="N267" t="s">
        <v>86</v>
      </c>
      <c r="O267" t="s">
        <v>144</v>
      </c>
      <c r="R267" t="s">
        <v>63</v>
      </c>
      <c r="S267">
        <v>1</v>
      </c>
      <c r="U267">
        <v>1</v>
      </c>
      <c r="V267" t="s">
        <v>72</v>
      </c>
      <c r="W267" t="s">
        <v>149</v>
      </c>
      <c r="Z267" t="s">
        <v>48</v>
      </c>
      <c r="AA267">
        <v>2</v>
      </c>
      <c r="AC267">
        <v>2</v>
      </c>
      <c r="AD267" t="s">
        <v>89</v>
      </c>
      <c r="AE267" t="s">
        <v>84</v>
      </c>
      <c r="AF267" t="s">
        <v>130</v>
      </c>
      <c r="AH267" t="s">
        <v>33</v>
      </c>
      <c r="AI267">
        <v>3</v>
      </c>
      <c r="AK267">
        <v>2</v>
      </c>
      <c r="AL267" t="s">
        <v>65</v>
      </c>
      <c r="AM267" t="s">
        <v>35</v>
      </c>
      <c r="AP267" t="s">
        <v>43</v>
      </c>
      <c r="AQ267">
        <v>1</v>
      </c>
      <c r="AS267">
        <v>1</v>
      </c>
      <c r="AT267" t="s">
        <v>73</v>
      </c>
      <c r="AU267" t="s">
        <v>99</v>
      </c>
      <c r="AX267">
        <v>15</v>
      </c>
      <c r="AY267">
        <v>48</v>
      </c>
      <c r="AZ267">
        <v>120</v>
      </c>
      <c r="BA267">
        <v>2</v>
      </c>
    </row>
    <row r="268" spans="1:53" x14ac:dyDescent="0.25">
      <c r="A268" t="s">
        <v>672</v>
      </c>
      <c r="B268" t="s">
        <v>56</v>
      </c>
      <c r="C268">
        <v>1</v>
      </c>
      <c r="E268">
        <v>2</v>
      </c>
      <c r="F268" t="s">
        <v>123</v>
      </c>
      <c r="J268" t="s">
        <v>43</v>
      </c>
      <c r="K268">
        <v>2</v>
      </c>
      <c r="M268">
        <v>2</v>
      </c>
      <c r="N268" t="s">
        <v>44</v>
      </c>
      <c r="O268" t="s">
        <v>139</v>
      </c>
      <c r="R268" t="s">
        <v>63</v>
      </c>
      <c r="S268">
        <v>3</v>
      </c>
      <c r="U268">
        <v>2</v>
      </c>
      <c r="V268" t="s">
        <v>72</v>
      </c>
      <c r="W268" t="s">
        <v>95</v>
      </c>
      <c r="Z268" t="s">
        <v>48</v>
      </c>
      <c r="AA268">
        <v>2</v>
      </c>
      <c r="AC268">
        <v>1</v>
      </c>
      <c r="AD268" t="s">
        <v>129</v>
      </c>
      <c r="AH268" t="s">
        <v>33</v>
      </c>
      <c r="AI268">
        <v>3</v>
      </c>
      <c r="AK268">
        <v>3</v>
      </c>
      <c r="AL268" t="s">
        <v>34</v>
      </c>
      <c r="AM268" t="s">
        <v>66</v>
      </c>
      <c r="AN268" t="s">
        <v>36</v>
      </c>
      <c r="AO268" t="s">
        <v>136</v>
      </c>
      <c r="AP268" t="s">
        <v>45</v>
      </c>
      <c r="AQ268">
        <v>2</v>
      </c>
      <c r="AS268">
        <v>1</v>
      </c>
      <c r="AT268" t="s">
        <v>143</v>
      </c>
      <c r="AX268">
        <v>17</v>
      </c>
      <c r="AY268">
        <v>50</v>
      </c>
      <c r="AZ268">
        <v>120</v>
      </c>
      <c r="BA268">
        <v>2</v>
      </c>
    </row>
    <row r="269" spans="1:53" x14ac:dyDescent="0.25">
      <c r="A269" t="s">
        <v>673</v>
      </c>
      <c r="B269" t="s">
        <v>53</v>
      </c>
      <c r="C269">
        <v>1</v>
      </c>
      <c r="D269">
        <v>1</v>
      </c>
      <c r="E269">
        <v>1</v>
      </c>
      <c r="F269" t="s">
        <v>54</v>
      </c>
      <c r="G269" t="s">
        <v>55</v>
      </c>
      <c r="J269" t="s">
        <v>45</v>
      </c>
      <c r="K269">
        <v>3</v>
      </c>
      <c r="M269">
        <v>1</v>
      </c>
      <c r="N269" t="s">
        <v>143</v>
      </c>
      <c r="R269" t="s">
        <v>63</v>
      </c>
      <c r="S269">
        <v>1</v>
      </c>
      <c r="U269">
        <v>1</v>
      </c>
      <c r="V269" t="s">
        <v>148</v>
      </c>
      <c r="W269" t="s">
        <v>95</v>
      </c>
      <c r="X269" t="s">
        <v>104</v>
      </c>
      <c r="Z269" t="s">
        <v>48</v>
      </c>
      <c r="AA269">
        <v>1</v>
      </c>
      <c r="AC269">
        <v>1</v>
      </c>
      <c r="AD269" t="s">
        <v>89</v>
      </c>
      <c r="AH269" t="s">
        <v>33</v>
      </c>
      <c r="AI269">
        <v>1</v>
      </c>
      <c r="AK269">
        <v>1</v>
      </c>
      <c r="AL269" t="s">
        <v>65</v>
      </c>
      <c r="AM269" t="s">
        <v>35</v>
      </c>
      <c r="AN269" t="s">
        <v>134</v>
      </c>
      <c r="AO269" t="s">
        <v>136</v>
      </c>
      <c r="AP269" t="s">
        <v>38</v>
      </c>
      <c r="AQ269">
        <v>1</v>
      </c>
      <c r="AR269">
        <v>1</v>
      </c>
      <c r="AS269">
        <v>2</v>
      </c>
      <c r="AT269" t="s">
        <v>39</v>
      </c>
      <c r="AX269">
        <v>9</v>
      </c>
      <c r="AY269">
        <v>37</v>
      </c>
      <c r="AZ269">
        <v>120</v>
      </c>
      <c r="BA269">
        <v>2</v>
      </c>
    </row>
    <row r="270" spans="1:53" x14ac:dyDescent="0.25">
      <c r="A270" t="s">
        <v>674</v>
      </c>
      <c r="B270" t="s">
        <v>56</v>
      </c>
      <c r="C270">
        <v>1</v>
      </c>
      <c r="E270">
        <v>1</v>
      </c>
      <c r="F270" t="s">
        <v>123</v>
      </c>
      <c r="J270" t="s">
        <v>43</v>
      </c>
      <c r="K270">
        <v>1</v>
      </c>
      <c r="M270">
        <v>1</v>
      </c>
      <c r="N270" t="s">
        <v>44</v>
      </c>
      <c r="O270" t="s">
        <v>99</v>
      </c>
      <c r="R270" t="s">
        <v>63</v>
      </c>
      <c r="S270">
        <v>1</v>
      </c>
      <c r="U270">
        <v>1</v>
      </c>
      <c r="V270" t="s">
        <v>103</v>
      </c>
      <c r="W270" t="s">
        <v>95</v>
      </c>
      <c r="Z270" t="s">
        <v>48</v>
      </c>
      <c r="AA270">
        <v>2</v>
      </c>
      <c r="AC270">
        <v>1</v>
      </c>
      <c r="AD270" t="s">
        <v>89</v>
      </c>
      <c r="AH270" t="s">
        <v>33</v>
      </c>
      <c r="AI270">
        <v>1</v>
      </c>
      <c r="AK270">
        <v>2</v>
      </c>
      <c r="AL270" t="s">
        <v>34</v>
      </c>
      <c r="AP270" t="s">
        <v>38</v>
      </c>
      <c r="AQ270">
        <v>1</v>
      </c>
      <c r="AR270">
        <v>1</v>
      </c>
      <c r="AS270">
        <v>1</v>
      </c>
      <c r="AT270" t="s">
        <v>39</v>
      </c>
      <c r="AX270">
        <v>5</v>
      </c>
      <c r="AY270">
        <v>31</v>
      </c>
      <c r="AZ270">
        <v>120</v>
      </c>
      <c r="BA270">
        <v>2</v>
      </c>
    </row>
    <row r="271" spans="1:53" x14ac:dyDescent="0.25">
      <c r="A271" t="s">
        <v>675</v>
      </c>
      <c r="B271" t="s">
        <v>53</v>
      </c>
      <c r="C271">
        <v>1</v>
      </c>
      <c r="D271">
        <v>2</v>
      </c>
      <c r="E271">
        <v>1</v>
      </c>
      <c r="F271" t="s">
        <v>54</v>
      </c>
      <c r="G271" t="s">
        <v>55</v>
      </c>
      <c r="J271" t="s">
        <v>45</v>
      </c>
      <c r="K271">
        <v>3</v>
      </c>
      <c r="M271">
        <v>1</v>
      </c>
      <c r="N271" t="s">
        <v>47</v>
      </c>
      <c r="R271" t="s">
        <v>63</v>
      </c>
      <c r="S271">
        <v>2</v>
      </c>
      <c r="U271">
        <v>2</v>
      </c>
      <c r="V271" t="s">
        <v>103</v>
      </c>
      <c r="Z271" t="s">
        <v>48</v>
      </c>
      <c r="AA271">
        <v>1</v>
      </c>
      <c r="AC271">
        <v>3</v>
      </c>
      <c r="AD271" t="s">
        <v>49</v>
      </c>
      <c r="AH271" t="s">
        <v>43</v>
      </c>
      <c r="AI271">
        <v>3</v>
      </c>
      <c r="AK271">
        <v>1</v>
      </c>
      <c r="AL271" t="s">
        <v>73</v>
      </c>
      <c r="AP271" t="s">
        <v>38</v>
      </c>
      <c r="AQ271">
        <v>1</v>
      </c>
      <c r="AR271">
        <v>2</v>
      </c>
      <c r="AS271">
        <v>1</v>
      </c>
      <c r="AT271" t="s">
        <v>155</v>
      </c>
      <c r="AX271">
        <v>11</v>
      </c>
      <c r="AY271">
        <v>44</v>
      </c>
      <c r="AZ271">
        <v>120</v>
      </c>
      <c r="BA271">
        <v>2</v>
      </c>
    </row>
    <row r="272" spans="1:53" x14ac:dyDescent="0.25">
      <c r="A272" t="s">
        <v>676</v>
      </c>
      <c r="B272" t="s">
        <v>56</v>
      </c>
      <c r="C272">
        <v>1</v>
      </c>
      <c r="E272">
        <v>2</v>
      </c>
      <c r="F272" t="s">
        <v>123</v>
      </c>
      <c r="G272" t="s">
        <v>69</v>
      </c>
      <c r="J272" t="s">
        <v>43</v>
      </c>
      <c r="K272">
        <v>1</v>
      </c>
      <c r="M272">
        <v>1</v>
      </c>
      <c r="N272" t="s">
        <v>44</v>
      </c>
      <c r="O272" t="s">
        <v>74</v>
      </c>
      <c r="P272" t="s">
        <v>140</v>
      </c>
      <c r="Q272" t="s">
        <v>141</v>
      </c>
      <c r="R272" t="s">
        <v>63</v>
      </c>
      <c r="S272">
        <v>1</v>
      </c>
      <c r="U272">
        <v>2</v>
      </c>
      <c r="V272" t="s">
        <v>103</v>
      </c>
      <c r="Z272" t="s">
        <v>48</v>
      </c>
      <c r="AA272">
        <v>1</v>
      </c>
      <c r="AC272">
        <v>1</v>
      </c>
      <c r="AD272" t="s">
        <v>129</v>
      </c>
      <c r="AE272" t="s">
        <v>50</v>
      </c>
      <c r="AF272" t="s">
        <v>130</v>
      </c>
      <c r="AH272" t="s">
        <v>45</v>
      </c>
      <c r="AI272">
        <v>1</v>
      </c>
      <c r="AK272">
        <v>1</v>
      </c>
      <c r="AL272" t="s">
        <v>86</v>
      </c>
      <c r="AP272" t="s">
        <v>38</v>
      </c>
      <c r="AQ272">
        <v>1</v>
      </c>
      <c r="AR272">
        <v>1</v>
      </c>
      <c r="AS272">
        <v>1</v>
      </c>
      <c r="AT272" t="s">
        <v>39</v>
      </c>
      <c r="AU272" t="s">
        <v>40</v>
      </c>
      <c r="AV272" t="s">
        <v>156</v>
      </c>
      <c r="AX272">
        <v>10</v>
      </c>
      <c r="AY272">
        <v>59</v>
      </c>
      <c r="AZ272">
        <v>120</v>
      </c>
      <c r="BA272">
        <v>2</v>
      </c>
    </row>
    <row r="273" spans="1:53" x14ac:dyDescent="0.25">
      <c r="A273" t="s">
        <v>677</v>
      </c>
      <c r="B273" t="s">
        <v>56</v>
      </c>
      <c r="C273">
        <v>1</v>
      </c>
      <c r="E273">
        <v>1</v>
      </c>
      <c r="F273" t="s">
        <v>123</v>
      </c>
      <c r="G273" t="s">
        <v>69</v>
      </c>
      <c r="J273" t="s">
        <v>43</v>
      </c>
      <c r="K273">
        <v>3</v>
      </c>
      <c r="M273">
        <v>1</v>
      </c>
      <c r="N273" t="s">
        <v>44</v>
      </c>
      <c r="O273" t="s">
        <v>74</v>
      </c>
      <c r="P273" t="s">
        <v>140</v>
      </c>
      <c r="R273" t="s">
        <v>63</v>
      </c>
      <c r="S273">
        <v>1</v>
      </c>
      <c r="U273">
        <v>1</v>
      </c>
      <c r="V273" t="s">
        <v>103</v>
      </c>
      <c r="Z273" t="s">
        <v>33</v>
      </c>
      <c r="AA273">
        <v>2</v>
      </c>
      <c r="AC273">
        <v>2</v>
      </c>
      <c r="AD273" t="s">
        <v>34</v>
      </c>
      <c r="AE273" t="s">
        <v>35</v>
      </c>
      <c r="AH273" t="s">
        <v>45</v>
      </c>
      <c r="AI273">
        <v>2</v>
      </c>
      <c r="AK273">
        <v>1</v>
      </c>
      <c r="AL273" t="s">
        <v>143</v>
      </c>
      <c r="AP273" t="s">
        <v>38</v>
      </c>
      <c r="AQ273">
        <v>1</v>
      </c>
      <c r="AR273">
        <v>1</v>
      </c>
      <c r="AS273">
        <v>1</v>
      </c>
      <c r="AT273" t="s">
        <v>39</v>
      </c>
      <c r="AU273" t="s">
        <v>40</v>
      </c>
      <c r="AV273" t="s">
        <v>41</v>
      </c>
      <c r="AX273">
        <v>11</v>
      </c>
      <c r="AY273">
        <v>34</v>
      </c>
      <c r="AZ273">
        <v>120</v>
      </c>
      <c r="BA273">
        <v>2</v>
      </c>
    </row>
    <row r="274" spans="1:53" x14ac:dyDescent="0.25">
      <c r="A274" t="s">
        <v>678</v>
      </c>
      <c r="B274" t="s">
        <v>53</v>
      </c>
      <c r="C274">
        <v>2</v>
      </c>
      <c r="D274">
        <v>1</v>
      </c>
      <c r="E274">
        <v>3</v>
      </c>
      <c r="F274" t="s">
        <v>115</v>
      </c>
      <c r="G274" t="s">
        <v>55</v>
      </c>
      <c r="H274" t="s">
        <v>97</v>
      </c>
      <c r="I274" t="s">
        <v>98</v>
      </c>
      <c r="J274" t="s">
        <v>45</v>
      </c>
      <c r="K274">
        <v>3</v>
      </c>
      <c r="M274">
        <v>1</v>
      </c>
      <c r="N274" t="s">
        <v>47</v>
      </c>
      <c r="R274" t="s">
        <v>63</v>
      </c>
      <c r="S274">
        <v>3</v>
      </c>
      <c r="U274">
        <v>1</v>
      </c>
      <c r="V274" t="s">
        <v>72</v>
      </c>
      <c r="W274" t="s">
        <v>149</v>
      </c>
      <c r="X274" t="s">
        <v>151</v>
      </c>
      <c r="Y274" t="s">
        <v>154</v>
      </c>
      <c r="Z274" t="s">
        <v>33</v>
      </c>
      <c r="AA274">
        <v>2</v>
      </c>
      <c r="AC274">
        <v>2</v>
      </c>
      <c r="AD274" t="s">
        <v>34</v>
      </c>
      <c r="AE274" t="s">
        <v>66</v>
      </c>
      <c r="AF274" t="s">
        <v>135</v>
      </c>
      <c r="AH274" t="s">
        <v>43</v>
      </c>
      <c r="AI274">
        <v>2</v>
      </c>
      <c r="AK274">
        <v>1</v>
      </c>
      <c r="AL274" t="s">
        <v>73</v>
      </c>
      <c r="AM274" t="s">
        <v>139</v>
      </c>
      <c r="AP274" t="s">
        <v>38</v>
      </c>
      <c r="AQ274">
        <v>3</v>
      </c>
      <c r="AR274">
        <v>3</v>
      </c>
      <c r="AS274">
        <v>3</v>
      </c>
      <c r="AT274" t="s">
        <v>39</v>
      </c>
      <c r="AU274" t="s">
        <v>70</v>
      </c>
      <c r="AV274" t="s">
        <v>156</v>
      </c>
      <c r="AW274" t="s">
        <v>159</v>
      </c>
      <c r="AX274">
        <v>28</v>
      </c>
      <c r="AY274">
        <v>115</v>
      </c>
      <c r="AZ274">
        <v>120</v>
      </c>
      <c r="BA274">
        <v>2</v>
      </c>
    </row>
    <row r="275" spans="1:53" x14ac:dyDescent="0.25">
      <c r="A275" t="s">
        <v>679</v>
      </c>
      <c r="B275" t="s">
        <v>56</v>
      </c>
      <c r="C275">
        <v>1</v>
      </c>
      <c r="E275">
        <v>1</v>
      </c>
      <c r="F275" t="s">
        <v>123</v>
      </c>
      <c r="G275" t="s">
        <v>125</v>
      </c>
      <c r="H275" t="s">
        <v>87</v>
      </c>
      <c r="J275" t="s">
        <v>43</v>
      </c>
      <c r="K275">
        <v>3</v>
      </c>
      <c r="M275">
        <v>2</v>
      </c>
      <c r="N275" t="s">
        <v>44</v>
      </c>
      <c r="O275" t="s">
        <v>99</v>
      </c>
      <c r="P275" t="s">
        <v>140</v>
      </c>
      <c r="Q275" t="s">
        <v>142</v>
      </c>
      <c r="R275" t="s">
        <v>38</v>
      </c>
      <c r="S275">
        <v>1</v>
      </c>
      <c r="T275">
        <v>1</v>
      </c>
      <c r="U275">
        <v>2</v>
      </c>
      <c r="V275" t="s">
        <v>39</v>
      </c>
      <c r="W275" t="s">
        <v>96</v>
      </c>
      <c r="X275" t="s">
        <v>157</v>
      </c>
      <c r="Y275" t="s">
        <v>158</v>
      </c>
      <c r="Z275" t="s">
        <v>48</v>
      </c>
      <c r="AA275">
        <v>3</v>
      </c>
      <c r="AC275">
        <v>3</v>
      </c>
      <c r="AD275" t="s">
        <v>49</v>
      </c>
      <c r="AE275" t="s">
        <v>84</v>
      </c>
      <c r="AF275" t="s">
        <v>130</v>
      </c>
      <c r="AH275" t="s">
        <v>33</v>
      </c>
      <c r="AI275">
        <v>3</v>
      </c>
      <c r="AK275">
        <v>1</v>
      </c>
      <c r="AL275" t="s">
        <v>65</v>
      </c>
      <c r="AM275" t="s">
        <v>35</v>
      </c>
      <c r="AP275" t="s">
        <v>45</v>
      </c>
      <c r="AQ275">
        <v>2</v>
      </c>
      <c r="AS275">
        <v>1</v>
      </c>
      <c r="AT275" t="s">
        <v>143</v>
      </c>
      <c r="AU275" t="s">
        <v>144</v>
      </c>
      <c r="AX275">
        <v>23</v>
      </c>
      <c r="AY275">
        <v>83</v>
      </c>
      <c r="AZ275">
        <v>120</v>
      </c>
      <c r="BA275">
        <v>2</v>
      </c>
    </row>
    <row r="276" spans="1:53" x14ac:dyDescent="0.25">
      <c r="A276" t="s">
        <v>680</v>
      </c>
      <c r="B276" t="s">
        <v>56</v>
      </c>
      <c r="C276">
        <v>3</v>
      </c>
      <c r="E276">
        <v>2</v>
      </c>
      <c r="F276" t="s">
        <v>57</v>
      </c>
      <c r="G276" t="s">
        <v>125</v>
      </c>
      <c r="H276" t="s">
        <v>87</v>
      </c>
      <c r="J276" t="s">
        <v>48</v>
      </c>
      <c r="K276">
        <v>1</v>
      </c>
      <c r="M276">
        <v>1</v>
      </c>
      <c r="N276" t="s">
        <v>89</v>
      </c>
      <c r="O276" t="s">
        <v>50</v>
      </c>
      <c r="R276" t="s">
        <v>33</v>
      </c>
      <c r="S276">
        <v>2</v>
      </c>
      <c r="U276">
        <v>1</v>
      </c>
      <c r="V276" t="s">
        <v>65</v>
      </c>
      <c r="Z276" t="s">
        <v>53</v>
      </c>
      <c r="AA276">
        <v>2</v>
      </c>
      <c r="AB276">
        <v>3</v>
      </c>
      <c r="AC276">
        <v>1</v>
      </c>
      <c r="AD276" t="s">
        <v>115</v>
      </c>
      <c r="AE276" t="s">
        <v>83</v>
      </c>
      <c r="AF276" t="s">
        <v>97</v>
      </c>
      <c r="AH276" t="s">
        <v>45</v>
      </c>
      <c r="AI276">
        <v>3</v>
      </c>
      <c r="AK276">
        <v>1</v>
      </c>
      <c r="AL276" t="s">
        <v>86</v>
      </c>
      <c r="AM276" t="s">
        <v>76</v>
      </c>
      <c r="AP276" t="s">
        <v>38</v>
      </c>
      <c r="AQ276">
        <v>1</v>
      </c>
      <c r="AR276">
        <v>1</v>
      </c>
      <c r="AS276">
        <v>1</v>
      </c>
      <c r="AT276" t="s">
        <v>39</v>
      </c>
      <c r="AU276" t="s">
        <v>40</v>
      </c>
      <c r="AV276" t="s">
        <v>157</v>
      </c>
      <c r="AX276">
        <v>17</v>
      </c>
      <c r="AY276">
        <v>61</v>
      </c>
      <c r="AZ276">
        <v>120</v>
      </c>
      <c r="BA276">
        <v>2</v>
      </c>
    </row>
    <row r="277" spans="1:53" x14ac:dyDescent="0.25">
      <c r="A277" t="s">
        <v>681</v>
      </c>
      <c r="B277" t="s">
        <v>56</v>
      </c>
      <c r="C277">
        <v>1</v>
      </c>
      <c r="E277">
        <v>2</v>
      </c>
      <c r="F277" t="s">
        <v>123</v>
      </c>
      <c r="G277" t="s">
        <v>69</v>
      </c>
      <c r="H277" t="s">
        <v>87</v>
      </c>
      <c r="J277" t="s">
        <v>43</v>
      </c>
      <c r="K277">
        <v>2</v>
      </c>
      <c r="M277">
        <v>2</v>
      </c>
      <c r="N277" t="s">
        <v>44</v>
      </c>
      <c r="O277" t="s">
        <v>74</v>
      </c>
      <c r="P277" t="s">
        <v>75</v>
      </c>
      <c r="R277" t="s">
        <v>38</v>
      </c>
      <c r="S277">
        <v>3</v>
      </c>
      <c r="T277">
        <v>1</v>
      </c>
      <c r="U277">
        <v>2</v>
      </c>
      <c r="V277" t="s">
        <v>39</v>
      </c>
      <c r="W277" t="s">
        <v>70</v>
      </c>
      <c r="X277" t="s">
        <v>41</v>
      </c>
      <c r="Y277" t="s">
        <v>159</v>
      </c>
      <c r="Z277" t="s">
        <v>48</v>
      </c>
      <c r="AA277">
        <v>3</v>
      </c>
      <c r="AC277">
        <v>1</v>
      </c>
      <c r="AD277" t="s">
        <v>89</v>
      </c>
      <c r="AE277" t="s">
        <v>50</v>
      </c>
      <c r="AF277" t="s">
        <v>130</v>
      </c>
      <c r="AH277" t="s">
        <v>33</v>
      </c>
      <c r="AI277">
        <v>1</v>
      </c>
      <c r="AK277">
        <v>1</v>
      </c>
      <c r="AL277" t="s">
        <v>65</v>
      </c>
      <c r="AM277" t="s">
        <v>35</v>
      </c>
      <c r="AP277" t="s">
        <v>63</v>
      </c>
      <c r="AQ277">
        <v>3</v>
      </c>
      <c r="AS277">
        <v>2</v>
      </c>
      <c r="AT277" t="s">
        <v>103</v>
      </c>
      <c r="AX277">
        <v>21</v>
      </c>
      <c r="AY277">
        <v>84</v>
      </c>
      <c r="AZ277">
        <v>120</v>
      </c>
      <c r="BA277">
        <v>2</v>
      </c>
    </row>
    <row r="278" spans="1:53" x14ac:dyDescent="0.25">
      <c r="A278" t="s">
        <v>682</v>
      </c>
      <c r="B278" t="s">
        <v>56</v>
      </c>
      <c r="C278">
        <v>1</v>
      </c>
      <c r="E278">
        <v>1</v>
      </c>
      <c r="F278" t="s">
        <v>68</v>
      </c>
      <c r="J278" t="s">
        <v>43</v>
      </c>
      <c r="K278">
        <v>2</v>
      </c>
      <c r="M278">
        <v>1</v>
      </c>
      <c r="N278" t="s">
        <v>44</v>
      </c>
      <c r="O278" t="s">
        <v>99</v>
      </c>
      <c r="P278" t="s">
        <v>75</v>
      </c>
      <c r="R278" t="s">
        <v>38</v>
      </c>
      <c r="S278">
        <v>2</v>
      </c>
      <c r="T278">
        <v>2</v>
      </c>
      <c r="U278">
        <v>3</v>
      </c>
      <c r="V278" t="s">
        <v>39</v>
      </c>
      <c r="W278" t="s">
        <v>40</v>
      </c>
      <c r="X278" t="s">
        <v>157</v>
      </c>
      <c r="Y278" t="s">
        <v>42</v>
      </c>
      <c r="Z278" t="s">
        <v>48</v>
      </c>
      <c r="AA278">
        <v>3</v>
      </c>
      <c r="AC278">
        <v>1</v>
      </c>
      <c r="AD278" t="s">
        <v>89</v>
      </c>
      <c r="AE278" t="s">
        <v>71</v>
      </c>
      <c r="AF278" t="s">
        <v>130</v>
      </c>
      <c r="AH278" t="s">
        <v>45</v>
      </c>
      <c r="AI278">
        <v>2</v>
      </c>
      <c r="AK278">
        <v>1</v>
      </c>
      <c r="AL278" t="s">
        <v>143</v>
      </c>
      <c r="AP278" t="s">
        <v>63</v>
      </c>
      <c r="AQ278">
        <v>3</v>
      </c>
      <c r="AS278">
        <v>2</v>
      </c>
      <c r="AT278" t="s">
        <v>72</v>
      </c>
      <c r="AU278" t="s">
        <v>149</v>
      </c>
      <c r="AV278" t="s">
        <v>104</v>
      </c>
      <c r="AW278" t="s">
        <v>154</v>
      </c>
      <c r="AX278">
        <v>21</v>
      </c>
      <c r="AY278">
        <v>73</v>
      </c>
      <c r="AZ278">
        <v>120</v>
      </c>
      <c r="BA278">
        <v>2</v>
      </c>
    </row>
    <row r="279" spans="1:53" x14ac:dyDescent="0.25">
      <c r="A279" t="s">
        <v>683</v>
      </c>
      <c r="B279" t="s">
        <v>33</v>
      </c>
      <c r="C279">
        <v>2</v>
      </c>
      <c r="E279">
        <v>1</v>
      </c>
      <c r="F279" t="s">
        <v>65</v>
      </c>
      <c r="J279" t="s">
        <v>45</v>
      </c>
      <c r="K279">
        <v>3</v>
      </c>
      <c r="M279">
        <v>2</v>
      </c>
      <c r="N279" t="s">
        <v>143</v>
      </c>
      <c r="R279" t="s">
        <v>63</v>
      </c>
      <c r="S279">
        <v>2</v>
      </c>
      <c r="U279">
        <v>1</v>
      </c>
      <c r="V279" t="s">
        <v>103</v>
      </c>
      <c r="Z279" t="s">
        <v>56</v>
      </c>
      <c r="AA279">
        <v>1</v>
      </c>
      <c r="AC279">
        <v>1</v>
      </c>
      <c r="AD279" t="s">
        <v>123</v>
      </c>
      <c r="AH279" t="s">
        <v>43</v>
      </c>
      <c r="AI279">
        <v>2</v>
      </c>
      <c r="AK279">
        <v>1</v>
      </c>
      <c r="AL279" t="s">
        <v>44</v>
      </c>
      <c r="AM279" t="s">
        <v>139</v>
      </c>
      <c r="AN279" t="s">
        <v>75</v>
      </c>
      <c r="AP279" t="s">
        <v>38</v>
      </c>
      <c r="AQ279">
        <v>2</v>
      </c>
      <c r="AR279">
        <v>2</v>
      </c>
      <c r="AS279">
        <v>3</v>
      </c>
      <c r="AT279" t="s">
        <v>39</v>
      </c>
      <c r="AU279" t="s">
        <v>40</v>
      </c>
      <c r="AX279">
        <v>13</v>
      </c>
      <c r="AY279">
        <v>43</v>
      </c>
      <c r="AZ279">
        <v>120</v>
      </c>
      <c r="BA279">
        <v>2</v>
      </c>
    </row>
    <row r="280" spans="1:53" x14ac:dyDescent="0.25">
      <c r="A280" t="s">
        <v>684</v>
      </c>
      <c r="B280" t="s">
        <v>48</v>
      </c>
      <c r="C280">
        <v>1</v>
      </c>
      <c r="E280">
        <v>2</v>
      </c>
      <c r="F280" t="s">
        <v>129</v>
      </c>
      <c r="G280" t="s">
        <v>71</v>
      </c>
      <c r="H280" t="s">
        <v>51</v>
      </c>
      <c r="J280" t="s">
        <v>33</v>
      </c>
      <c r="K280">
        <v>1</v>
      </c>
      <c r="M280">
        <v>2</v>
      </c>
      <c r="N280" t="s">
        <v>46</v>
      </c>
      <c r="R280" t="s">
        <v>43</v>
      </c>
      <c r="S280">
        <v>3</v>
      </c>
      <c r="U280">
        <v>2</v>
      </c>
      <c r="V280" t="s">
        <v>44</v>
      </c>
      <c r="W280" t="s">
        <v>139</v>
      </c>
      <c r="X280" t="s">
        <v>75</v>
      </c>
      <c r="Y280" t="s">
        <v>142</v>
      </c>
      <c r="Z280" t="s">
        <v>56</v>
      </c>
      <c r="AA280">
        <v>1</v>
      </c>
      <c r="AC280">
        <v>1</v>
      </c>
      <c r="AD280" t="s">
        <v>123</v>
      </c>
      <c r="AE280" t="s">
        <v>69</v>
      </c>
      <c r="AF280" t="s">
        <v>87</v>
      </c>
      <c r="AH280" t="s">
        <v>45</v>
      </c>
      <c r="AI280">
        <v>2</v>
      </c>
      <c r="AK280">
        <v>1</v>
      </c>
      <c r="AL280" t="s">
        <v>143</v>
      </c>
      <c r="AP280" t="s">
        <v>63</v>
      </c>
      <c r="AQ280">
        <v>1</v>
      </c>
      <c r="AS280">
        <v>1</v>
      </c>
      <c r="AT280" t="s">
        <v>103</v>
      </c>
      <c r="AU280" t="s">
        <v>95</v>
      </c>
      <c r="AX280">
        <v>14</v>
      </c>
      <c r="AY280">
        <v>53</v>
      </c>
      <c r="AZ280">
        <v>120</v>
      </c>
      <c r="BA280">
        <v>2</v>
      </c>
    </row>
    <row r="281" spans="1:53" x14ac:dyDescent="0.25">
      <c r="A281" t="s">
        <v>685</v>
      </c>
      <c r="B281" t="s">
        <v>56</v>
      </c>
      <c r="C281">
        <v>1</v>
      </c>
      <c r="E281">
        <v>1</v>
      </c>
      <c r="F281" t="s">
        <v>123</v>
      </c>
      <c r="G281" t="s">
        <v>124</v>
      </c>
      <c r="H281" t="s">
        <v>126</v>
      </c>
      <c r="J281" t="s">
        <v>45</v>
      </c>
      <c r="K281">
        <v>3</v>
      </c>
      <c r="M281">
        <v>1</v>
      </c>
      <c r="N281" t="s">
        <v>143</v>
      </c>
      <c r="R281" t="s">
        <v>63</v>
      </c>
      <c r="S281">
        <v>1</v>
      </c>
      <c r="U281">
        <v>1</v>
      </c>
      <c r="V281" t="s">
        <v>103</v>
      </c>
      <c r="Z281" t="s">
        <v>48</v>
      </c>
      <c r="AA281">
        <v>2</v>
      </c>
      <c r="AC281">
        <v>1</v>
      </c>
      <c r="AD281" t="s">
        <v>89</v>
      </c>
      <c r="AH281" t="s">
        <v>33</v>
      </c>
      <c r="AI281">
        <v>1</v>
      </c>
      <c r="AK281">
        <v>2</v>
      </c>
      <c r="AL281" t="s">
        <v>46</v>
      </c>
      <c r="AP281" t="s">
        <v>38</v>
      </c>
      <c r="AQ281">
        <v>2</v>
      </c>
      <c r="AR281">
        <v>1</v>
      </c>
      <c r="AS281">
        <v>2</v>
      </c>
      <c r="AT281" t="s">
        <v>39</v>
      </c>
      <c r="AU281" t="s">
        <v>40</v>
      </c>
      <c r="AX281">
        <v>9</v>
      </c>
      <c r="AY281">
        <v>44</v>
      </c>
      <c r="AZ281">
        <v>120</v>
      </c>
      <c r="BA281">
        <v>2</v>
      </c>
    </row>
  </sheetData>
  <conditionalFormatting sqref="A1:A1048576">
    <cfRule type="duplicateValues" dxfId="25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abSelected="1" workbookViewId="0">
      <selection activeCell="G287" sqref="G28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5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17.292857142857144</v>
      </c>
      <c r="U2">
        <v>30000</v>
      </c>
      <c r="V2" s="10">
        <f>Table641[[#This Row],[Think Time]]*$S$6/1000/60</f>
        <v>34.041071428571428</v>
      </c>
      <c r="W2" s="10">
        <f>Table641[[#This Row],[Estimated Battle Time (mins)]]*COUNTA(Таблица26[hero-1])/60</f>
        <v>158.85833333333332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180</v>
      </c>
      <c r="S3" s="7">
        <f>MAX(Table41[crystals])</f>
        <v>39</v>
      </c>
      <c r="U3">
        <v>120000</v>
      </c>
      <c r="V3" s="10">
        <f>Table641[[#This Row],[Think Time]]*$S$6/1000/60</f>
        <v>136.16428571428571</v>
      </c>
      <c r="W3" s="10">
        <f>Table641[[#This Row],[Estimated Battle Time (mins)]]*COUNTA(Таблица26[hero-1])/60</f>
        <v>635.43333333333328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" s="3">
        <f>IF(Table340[[#This Row],[battles]],Table340[[#This Row],[wins]]/Table340[[#This Row],[battles]],0)</f>
        <v>0.7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6" t="s">
        <v>179</v>
      </c>
      <c r="S5" s="7">
        <f>MIN(Table41[turns])</f>
        <v>30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6" s="3">
        <f>IF(Table340[[#This Row],[battles]],Table340[[#This Row],[wins]]/Table340[[#This Row],[battles]],0)</f>
        <v>0.8</v>
      </c>
      <c r="R6" s="8" t="s">
        <v>108</v>
      </c>
      <c r="S6" s="9">
        <f>AVERAGE(Table41[turns])</f>
        <v>68.082142857142856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0.6</v>
      </c>
      <c r="R7" s="8" t="s">
        <v>181</v>
      </c>
      <c r="S7" s="9">
        <f>MAX(Table41[turns])</f>
        <v>173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8" s="3">
        <f>IF(Table340[[#This Row],[battles]],Table340[[#This Row],[wins]]/Table340[[#This Row],[battles]],0)</f>
        <v>0.9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9" s="3">
        <f>IF(Table340[[#This Row],[battles]],Table340[[#This Row],[wins]]/Table340[[#This Row],[battles]],0)</f>
        <v>0.6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0" s="3">
        <f>IF(Table340[[#This Row],[battles]],Table340[[#This Row],[wins]]/Table340[[#This Row],[battles]],0)</f>
        <v>0.3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1" s="3">
        <f>IF(Table340[[#This Row],[battles]],Table340[[#This Row],[wins]]/Table340[[#This Row],[battles]],0)</f>
        <v>0.9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2" s="3">
        <f>IF(Table340[[#This Row],[battles]],Table340[[#This Row],[wins]]/Table340[[#This Row],[battles]],0)</f>
        <v>0.9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3" s="3">
        <f>IF(Table340[[#This Row],[battles]],Table340[[#This Row],[wins]]/Table340[[#This Row],[battles]],0)</f>
        <v>0.7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4" s="3">
        <f>IF(Table340[[#This Row],[battles]],Table340[[#This Row],[wins]]/Table340[[#This Row],[battles]],0)</f>
        <v>0.5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7" s="3">
        <f>IF(Table340[[#This Row],[battles]],Table340[[#This Row],[wins]]/Table340[[#This Row],[battles]],0)</f>
        <v>0.7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8" s="3">
        <f>IF(Table340[[#This Row],[battles]],Table340[[#This Row],[wins]]/Table340[[#This Row],[battles]],0)</f>
        <v>0.6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9" s="3">
        <f>IF(Table340[[#This Row],[battles]],Table340[[#This Row],[wins]]/Table340[[#This Row],[battles]],0)</f>
        <v>0.8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0" s="3">
        <f>IF(Table340[[#This Row],[battles]],Table340[[#This Row],[wins]]/Table340[[#This Row],[battles]],0)</f>
        <v>0.7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1" s="3">
        <f>IF(Table340[[#This Row],[battles]],Table340[[#This Row],[wins]]/Table340[[#This Row],[battles]],0)</f>
        <v>0.8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2" s="3">
        <f>IF(Table340[[#This Row],[battles]],Table340[[#This Row],[wins]]/Table340[[#This Row],[battles]],0)</f>
        <v>0.7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3" s="3">
        <f>IF(Table340[[#This Row],[battles]],Table340[[#This Row],[wins]]/Table340[[#This Row],[battles]],0)</f>
        <v>0.8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4" s="3">
        <f>IF(Table340[[#This Row],[battles]],Table340[[#This Row],[wins]]/Table340[[#This Row],[battles]],0)</f>
        <v>0.7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5" s="3">
        <f>IF(Table340[[#This Row],[battles]],Table340[[#This Row],[wins]]/Table340[[#This Row],[battles]],0)</f>
        <v>0.2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6" s="3">
        <f>IF(Table340[[#This Row],[battles]],Table340[[#This Row],[wins]]/Table340[[#This Row],[battles]],0)</f>
        <v>0.6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7" s="3">
        <f>IF(Table340[[#This Row],[battles]],Table340[[#This Row],[wins]]/Table340[[#This Row],[battles]],0)</f>
        <v>0.3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9" s="3">
        <f>IF(Table340[[#This Row],[battles]],Table340[[#This Row],[wins]]/Table340[[#This Row],[battles]],0)</f>
        <v>0.2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0" s="3">
        <f>IF(Table340[[#This Row],[battles]],Table340[[#This Row],[wins]]/Table340[[#This Row],[battles]],0)</f>
        <v>0.5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2" s="3">
        <f>IF(Table340[[#This Row],[battles]],Table340[[#This Row],[wins]]/Table340[[#This Row],[battles]],0)</f>
        <v>0.5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3" s="3">
        <f>IF(Table340[[#This Row],[battles]],Table340[[#This Row],[wins]]/Table340[[#This Row],[battles]],0)</f>
        <v>0.6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4" s="3">
        <f>IF(Table340[[#This Row],[battles]],Table340[[#This Row],[wins]]/Table340[[#This Row],[battles]],0)</f>
        <v>0.7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5" s="3">
        <f>IF(Table340[[#This Row],[battles]],Table340[[#This Row],[wins]]/Table340[[#This Row],[battles]],0)</f>
        <v>0.6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6" s="3">
        <f>IF(Table340[[#This Row],[battles]],Table340[[#This Row],[wins]]/Table340[[#This Row],[battles]],0)</f>
        <v>0.7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7" s="3">
        <f>IF(Table340[[#This Row],[battles]],Table340[[#This Row],[wins]]/Table340[[#This Row],[battles]],0)</f>
        <v>0.7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8" s="3">
        <f>IF(Table340[[#This Row],[battles]],Table340[[#This Row],[wins]]/Table340[[#This Row],[battles]],0)</f>
        <v>0.7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9" s="3">
        <f>IF(Table340[[#This Row],[battles]],Table340[[#This Row],[wins]]/Table340[[#This Row],[battles]],0)</f>
        <v>0.2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0" s="3">
        <f>IF(Table340[[#This Row],[battles]],Table340[[#This Row],[wins]]/Table340[[#This Row],[battles]],0)</f>
        <v>0.1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1" s="3">
        <f>IF(Table340[[#This Row],[battles]],Table340[[#This Row],[wins]]/Table340[[#This Row],[battles]],0)</f>
        <v>0.1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2" s="3">
        <f>IF(Table340[[#This Row],[battles]],Table340[[#This Row],[wins]]/Table340[[#This Row],[battles]],0)</f>
        <v>0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3" s="3">
        <f>IF(Table340[[#This Row],[battles]],Table340[[#This Row],[wins]]/Table340[[#This Row],[battles]],0)</f>
        <v>0.2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4" s="3">
        <f>IF(Table340[[#This Row],[battles]],Table340[[#This Row],[wins]]/Table340[[#This Row],[battles]],0)</f>
        <v>0.2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5" s="3">
        <f>IF(Table340[[#This Row],[battles]],Table340[[#This Row],[wins]]/Table340[[#This Row],[battles]],0)</f>
        <v>0.2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6" s="3">
        <f>IF(Table340[[#This Row],[battles]],Table340[[#This Row],[wins]]/Table340[[#This Row],[battles]],0)</f>
        <v>0.2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7" s="3">
        <f>IF(Table340[[#This Row],[battles]],Table340[[#This Row],[wins]]/Table340[[#This Row],[battles]],0)</f>
        <v>0.6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8" s="3">
        <f>IF(Table340[[#This Row],[battles]],Table340[[#This Row],[wins]]/Table340[[#This Row],[battles]],0)</f>
        <v>0.4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9" s="3">
        <f>IF(Table340[[#This Row],[battles]],Table340[[#This Row],[wins]]/Table340[[#This Row],[battles]],0)</f>
        <v>0.3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0" s="3">
        <f>IF(Table340[[#This Row],[battles]],Table340[[#This Row],[wins]]/Table340[[#This Row],[battles]],0)</f>
        <v>0.1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1" s="3">
        <f>IF(Table340[[#This Row],[battles]],Table340[[#This Row],[wins]]/Table340[[#This Row],[battles]],0)</f>
        <v>0.2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2" s="3">
        <f>IF(Table340[[#This Row],[battles]],Table340[[#This Row],[wins]]/Table340[[#This Row],[battles]],0)</f>
        <v>0.5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3" s="3">
        <f>IF(Table340[[#This Row],[battles]],Table340[[#This Row],[wins]]/Table340[[#This Row],[battles]],0)</f>
        <v>0.3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4" s="3">
        <f>IF(Table340[[#This Row],[battles]],Table340[[#This Row],[wins]]/Table340[[#This Row],[battles]],0)</f>
        <v>0.4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5" s="3">
        <f>IF(Table340[[#This Row],[battles]],Table340[[#This Row],[wins]]/Table340[[#This Row],[battles]],0)</f>
        <v>0.4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6" s="3">
        <f>IF(Table340[[#This Row],[battles]],Table340[[#This Row],[wins]]/Table340[[#This Row],[battles]],0)</f>
        <v>0.5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7" s="3">
        <f>IF(Table340[[#This Row],[battles]],Table340[[#This Row],[wins]]/Table340[[#This Row],[battles]],0)</f>
        <v>0.4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8" s="3">
        <f>IF(Table340[[#This Row],[battles]],Table340[[#This Row],[wins]]/Table340[[#This Row],[battles]],0)</f>
        <v>0.4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F20" sqref="F20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220</v>
      </c>
      <c r="D2" s="3">
        <f>Table4[[#This Row],[wins]]/Table4[[#This Row],[battles]]</f>
        <v>0.69841269841269837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180</v>
      </c>
      <c r="D3" s="3">
        <f>Table4[[#This Row],[wins]]/Table4[[#This Row],[battles]]</f>
        <v>0.5714285714285714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121</v>
      </c>
      <c r="D4" s="3">
        <f>Table4[[#This Row],[wins]]/Table4[[#This Row],[battles]]</f>
        <v>0.38412698412698415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118</v>
      </c>
      <c r="D5" s="3">
        <f>Table4[[#This Row],[wins]]/Table4[[#This Row],[battles]]</f>
        <v>0.3746031746031746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132</v>
      </c>
      <c r="D6" s="3">
        <f>Table4[[#This Row],[wins]]/Table4[[#This Row],[battles]]</f>
        <v>0.41904761904761906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179</v>
      </c>
      <c r="D7" s="3">
        <f>Table4[[#This Row],[wins]]/Table4[[#This Row],[battles]]</f>
        <v>0.56825396825396823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148</v>
      </c>
      <c r="D8" s="3">
        <f>Table4[[#This Row],[wins]]/Table4[[#This Row],[battles]]</f>
        <v>0.46984126984126984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162</v>
      </c>
      <c r="D9" s="3">
        <f>Table4[[#This Row],[wins]]/Table4[[#This Row],[battles]]</f>
        <v>0.51428571428571423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B21" sqref="B21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84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59</v>
      </c>
      <c r="D2" s="3">
        <f>IF(SUM(Table7[[#This Row],[takes]]) &gt; 0,Table7[[#This Row],[takes]]/SUM(Table7[takes]),0)</f>
        <v>0.26666666666666666</v>
      </c>
      <c r="E2" s="3">
        <f>IF(Table7[[#This Row],[takes]]&gt;0,Table7[[#This Row],[wins]]/Table7[[#This Row],[takes]],0)</f>
        <v>0.70238095238095233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39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193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182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47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30</v>
      </c>
      <c r="D3" s="3">
        <f>IF(SUM(Table7[[#This Row],[takes]]) &gt; 0,Table7[[#This Row],[takes]]/SUM(Table7[takes]),0)</f>
        <v>0.1492063492063492</v>
      </c>
      <c r="E3" s="3">
        <f>IF(Table7[[#This Row],[takes]]&gt;0,Table7[[#This Row],[wins]]/Table7[[#This Row],[takes]],0)</f>
        <v>0.63829787234042556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210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51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59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184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131</v>
      </c>
      <c r="D4" s="3">
        <f>IF(SUM(Table7[[#This Row],[takes]]) &gt; 0,Table7[[#This Row],[takes]]/SUM(Table7[takes]),0)</f>
        <v>0.58412698412698416</v>
      </c>
      <c r="E4" s="3">
        <f>IF(Table7[[#This Row],[takes]]&gt;0,Table7[[#This Row],[wins]]/Table7[[#This Row],[takes]],0)</f>
        <v>0.71195652173913049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66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71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74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143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122</v>
      </c>
      <c r="D7" s="16">
        <f>IF(SUM(Table8[[#This Row],[takes]]) &gt; 0,Table8[[#This Row],[takes]]/SUM(Table8[takes]),0)</f>
        <v>0.51811594202898548</v>
      </c>
      <c r="E7" s="16">
        <f>IF(Table8[[#This Row],[takes]]&gt;0,Table8[[#This Row],[wins]]/Table8[[#This Row],[takes]],0)</f>
        <v>0.85314685314685312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128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76</v>
      </c>
      <c r="D8" s="3">
        <f>IF(SUM(Table8[[#This Row],[takes]]) &gt; 0,Table8[[#This Row],[takes]]/SUM(Table8[takes]),0)</f>
        <v>0.46376811594202899</v>
      </c>
      <c r="E8" s="3">
        <f>IF(Table8[[#This Row],[takes]]&gt;0,Table8[[#This Row],[wins]]/Table8[[#This Row],[takes]],0)</f>
        <v>0.59375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5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3</v>
      </c>
      <c r="D9" s="17">
        <f>IF(SUM(Table8[[#This Row],[takes]]) &gt; 0,Table8[[#This Row],[takes]]/SUM(Table8[takes]),0)</f>
        <v>1.8115942028985508E-2</v>
      </c>
      <c r="E9" s="17">
        <f>IF(Table8[[#This Row],[takes]]&gt;0,Table8[[#This Row],[wins]]/Table8[[#This Row],[takes]],0)</f>
        <v>0.6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82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71</v>
      </c>
      <c r="D12" s="18">
        <f>IF(SUM(Table9[[#This Row],[takes]]) &gt; 0,Table9[[#This Row],[takes]]/SUM(Table9[takes]),0)</f>
        <v>0.59854014598540151</v>
      </c>
      <c r="E12" s="18">
        <f>IF(Table9[[#This Row],[takes]]&gt;0,Table9[[#This Row],[wins]]/Table9[[#This Row],[takes]],0)</f>
        <v>0.86585365853658536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16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14</v>
      </c>
      <c r="D13" s="16">
        <f>IF(SUM(Table9[[#This Row],[takes]]) &gt; 0,Table9[[#This Row],[takes]]/SUM(Table9[takes]),0)</f>
        <v>0.11678832116788321</v>
      </c>
      <c r="E13" s="16">
        <f>IF(Table9[[#This Row],[takes]]&gt;0,Table9[[#This Row],[wins]]/Table9[[#This Row],[takes]],0)</f>
        <v>0.875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39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21</v>
      </c>
      <c r="D14" s="19">
        <f>IF(SUM(Table9[[#This Row],[takes]]) &gt; 0,Table9[[#This Row],[takes]]/SUM(Table9[takes]),0)</f>
        <v>0.28467153284671531</v>
      </c>
      <c r="E14" s="19">
        <f>IF(Table9[[#This Row],[takes]]&gt;0,Table9[[#This Row],[wins]]/Table9[[#This Row],[takes]],0)</f>
        <v>0.53846153846153844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43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35</v>
      </c>
      <c r="D17" s="16">
        <f>IF(SUM(Table10[[#This Row],[takes]]) &gt; 0,Table10[[#This Row],[takes]]/SUM(Table10[takes]),0)</f>
        <v>0.70491803278688525</v>
      </c>
      <c r="E17" s="16">
        <f>IF(Table10[[#This Row],[takes]]&gt;0,Table10[[#This Row],[wins]]/Table10[[#This Row],[takes]],0)</f>
        <v>0.81395348837209303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15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14</v>
      </c>
      <c r="D18" s="16">
        <f>IF(SUM(Table10[[#This Row],[takes]]) &gt; 0,Table10[[#This Row],[takes]]/SUM(Table10[takes]),0)</f>
        <v>0.24590163934426229</v>
      </c>
      <c r="E18" s="16">
        <f>IF(Table10[[#This Row],[takes]]&gt;0,Table10[[#This Row],[wins]]/Table10[[#This Row],[takes]],0)</f>
        <v>0.93333333333333335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3</v>
      </c>
      <c r="D19" s="17">
        <f>IF(SUM(Table10[[#This Row],[takes]]) &gt; 0,Table10[[#This Row],[takes]]/SUM(Table10[takes]),0)</f>
        <v>4.9180327868852458E-2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H31" sqref="H31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21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10</v>
      </c>
      <c r="D2" s="3">
        <f>IF(SUM(Table712[[#This Row],[takes]]) &gt; 0,Table712[[#This Row],[takes]]/SUM(Table712[takes]),0)</f>
        <v>6.6666666666666666E-2</v>
      </c>
      <c r="E2" s="3">
        <f>IF(Table712[[#This Row],[takes]]&gt;0,Table712[[#This Row],[wins]]/Table712[[#This Row],[takes]],0)</f>
        <v>0.47619047619047616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208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186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252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153</v>
      </c>
      <c r="D3" s="3">
        <f>IF(SUM(Table712[[#This Row],[takes]]) &gt; 0,Table712[[#This Row],[takes]]/SUM(Table712[takes]),0)</f>
        <v>0.8</v>
      </c>
      <c r="E3" s="3">
        <f>IF(Table712[[#This Row],[takes]]&gt;0,Table712[[#This Row],[wins]]/Table712[[#This Row],[takes]],0)</f>
        <v>0.6071428571428571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57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84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42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17</v>
      </c>
      <c r="D4" s="3">
        <f>IF(SUM(Table712[[#This Row],[takes]]) &gt; 0,Table712[[#This Row],[takes]]/SUM(Table712[takes]),0)</f>
        <v>0.13333333333333333</v>
      </c>
      <c r="E4" s="3">
        <f>IF(Table712[[#This Row],[takes]]&gt;0,Table712[[#This Row],[wins]]/Table712[[#This Row],[takes]],0)</f>
        <v>0.40476190476190477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50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176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105</v>
      </c>
      <c r="D7" s="16">
        <f>IF(SUM(Table813[[#This Row],[takes]]) &gt; 0,Table813[[#This Row],[takes]]/SUM(Table813[takes]),0)</f>
        <v>0.70399999999999996</v>
      </c>
      <c r="E7" s="16">
        <f>IF(Table813[[#This Row],[takes]]&gt;0,Table813[[#This Row],[wins]]/Table813[[#This Row],[takes]],0)</f>
        <v>0.59659090909090906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19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13</v>
      </c>
      <c r="D8" s="3">
        <f>IF(SUM(Table813[[#This Row],[takes]]) &gt; 0,Table813[[#This Row],[takes]]/SUM(Table813[takes]),0)</f>
        <v>7.5999999999999998E-2</v>
      </c>
      <c r="E8" s="3">
        <f>IF(Table813[[#This Row],[takes]]&gt;0,Table813[[#This Row],[wins]]/Table813[[#This Row],[takes]],0)</f>
        <v>0.68421052631578949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55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28</v>
      </c>
      <c r="D9" s="17">
        <f>IF(SUM(Table813[[#This Row],[takes]]) &gt; 0,Table813[[#This Row],[takes]]/SUM(Table813[takes]),0)</f>
        <v>0.22</v>
      </c>
      <c r="E9" s="17">
        <f>IF(Table813[[#This Row],[takes]]&gt;0,Table813[[#This Row],[wins]]/Table813[[#This Row],[takes]],0)</f>
        <v>0.50909090909090904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32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18</v>
      </c>
      <c r="D12" s="18">
        <f>IF(SUM(Table914[[#This Row],[takes]]) &gt; 0,Table914[[#This Row],[takes]]/SUM(Table914[takes]),0)</f>
        <v>0.22222222222222221</v>
      </c>
      <c r="E12" s="18">
        <f>IF(Table914[[#This Row],[takes]]&gt;0,Table914[[#This Row],[wins]]/Table914[[#This Row],[takes]],0)</f>
        <v>0.5625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89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57</v>
      </c>
      <c r="D13" s="16">
        <f>IF(SUM(Table914[[#This Row],[takes]]) &gt; 0,Table914[[#This Row],[takes]]/SUM(Table914[takes]),0)</f>
        <v>0.61805555555555558</v>
      </c>
      <c r="E13" s="16">
        <f>IF(Table914[[#This Row],[takes]]&gt;0,Table914[[#This Row],[wins]]/Table914[[#This Row],[takes]],0)</f>
        <v>0.6404494382022472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23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13</v>
      </c>
      <c r="D14" s="19">
        <f>IF(SUM(Table914[[#This Row],[takes]]) &gt; 0,Table914[[#This Row],[takes]]/SUM(Table914[takes]),0)</f>
        <v>0.15972222222222221</v>
      </c>
      <c r="E14" s="19">
        <f>IF(Table914[[#This Row],[takes]]&gt;0,Table914[[#This Row],[wins]]/Table914[[#This Row],[takes]],0)</f>
        <v>0.56521739130434778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16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11</v>
      </c>
      <c r="D17" s="16">
        <f>IF(SUM(Table1015[[#This Row],[takes]]) &gt; 0,Table1015[[#This Row],[takes]]/SUM(Table1015[takes]),0)</f>
        <v>0.44444444444444442</v>
      </c>
      <c r="E17" s="16">
        <f>IF(Table1015[[#This Row],[takes]]&gt;0,Table1015[[#This Row],[wins]]/Table1015[[#This Row],[takes]],0)</f>
        <v>0.6875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9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8" s="16">
        <f>IF(SUM(Table1015[[#This Row],[takes]]) &gt; 0,Table1015[[#This Row],[takes]]/SUM(Table1015[takes]),0)</f>
        <v>0.25</v>
      </c>
      <c r="E18" s="16">
        <f>IF(Table1015[[#This Row],[takes]]&gt;0,Table1015[[#This Row],[wins]]/Table1015[[#This Row],[takes]],0)</f>
        <v>0.44444444444444442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11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9" s="17">
        <f>IF(SUM(Table1015[[#This Row],[takes]]) &gt; 0,Table1015[[#This Row],[takes]]/SUM(Table1015[takes]),0)</f>
        <v>0.30555555555555558</v>
      </c>
      <c r="E19" s="17">
        <f>IF(Table1015[[#This Row],[takes]]&gt;0,Table1015[[#This Row],[wins]]/Table1015[[#This Row],[takes]],0)</f>
        <v>0.45454545454545453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F24" sqref="F24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134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40</v>
      </c>
      <c r="D2" s="3">
        <f>IF(SUM(Table71216[[#This Row],[takes]]) &gt; 0,Table71216[[#This Row],[takes]]/SUM(Table71216[takes]),0)</f>
        <v>0.42539682539682538</v>
      </c>
      <c r="E2" s="3">
        <f>IF(Table71216[[#This Row],[takes]]&gt;0,Table71216[[#This Row],[wins]]/Table71216[[#This Row],[takes]],0)</f>
        <v>0.29850746268656714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153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212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161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77</v>
      </c>
      <c r="D3" s="3">
        <f>IF(SUM(Table71216[[#This Row],[takes]]) &gt; 0,Table71216[[#This Row],[takes]]/SUM(Table71216[takes]),0)</f>
        <v>0.51111111111111107</v>
      </c>
      <c r="E3" s="3">
        <f>IF(Table71216[[#This Row],[takes]]&gt;0,Table71216[[#This Row],[wins]]/Table71216[[#This Row],[takes]],0)</f>
        <v>0.47826086956521741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78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81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20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</v>
      </c>
      <c r="D4" s="3">
        <f>IF(SUM(Table71216[[#This Row],[takes]]) &gt; 0,Table71216[[#This Row],[takes]]/SUM(Table71216[takes]),0)</f>
        <v>6.3492063492063489E-2</v>
      </c>
      <c r="E4" s="3">
        <f>IF(Table71216[[#This Row],[takes]]&gt;0,Table71216[[#This Row],[wins]]/Table71216[[#This Row],[takes]],0)</f>
        <v>0.2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84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55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36</v>
      </c>
      <c r="D7" s="16">
        <f>IF(SUM(Table81317[[#This Row],[takes]]) &gt; 0,Table81317[[#This Row],[takes]]/SUM(Table81317[takes]),0)</f>
        <v>0.30726256983240224</v>
      </c>
      <c r="E7" s="16">
        <f>IF(Table81317[[#This Row],[takes]]&gt;0,Table81317[[#This Row],[wins]]/Table81317[[#This Row],[takes]],0)</f>
        <v>0.65454545454545454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53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19</v>
      </c>
      <c r="D8" s="3">
        <f>IF(SUM(Table81317[[#This Row],[takes]]) &gt; 0,Table81317[[#This Row],[takes]]/SUM(Table81317[takes]),0)</f>
        <v>0.29608938547486036</v>
      </c>
      <c r="E8" s="3">
        <f>IF(Table81317[[#This Row],[takes]]&gt;0,Table81317[[#This Row],[wins]]/Table81317[[#This Row],[takes]],0)</f>
        <v>0.35849056603773582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71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24</v>
      </c>
      <c r="D9" s="17">
        <f>IF(SUM(Table81317[[#This Row],[takes]]) &gt; 0,Table81317[[#This Row],[takes]]/SUM(Table81317[takes]),0)</f>
        <v>0.39664804469273746</v>
      </c>
      <c r="E9" s="17">
        <f>IF(Table81317[[#This Row],[takes]]&gt;0,Table81317[[#This Row],[wins]]/Table81317[[#This Row],[takes]],0)</f>
        <v>0.3380281690140845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37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25</v>
      </c>
      <c r="D12" s="18">
        <f>IF(SUM(Table91418[[#This Row],[takes]]) &gt; 0,Table91418[[#This Row],[takes]]/SUM(Table91418[takes]),0)</f>
        <v>0.39361702127659576</v>
      </c>
      <c r="E12" s="18">
        <f>IF(Table91418[[#This Row],[takes]]&gt;0,Table91418[[#This Row],[wins]]/Table91418[[#This Row],[takes]],0)</f>
        <v>0.67567567567567566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44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16</v>
      </c>
      <c r="D13" s="16">
        <f>IF(SUM(Table91418[[#This Row],[takes]]) &gt; 0,Table91418[[#This Row],[takes]]/SUM(Table91418[takes]),0)</f>
        <v>0.46808510638297873</v>
      </c>
      <c r="E13" s="16">
        <f>IF(Table91418[[#This Row],[takes]]&gt;0,Table91418[[#This Row],[wins]]/Table91418[[#This Row],[takes]],0)</f>
        <v>0.36363636363636365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13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4" s="19">
        <f>IF(SUM(Table91418[[#This Row],[takes]]) &gt; 0,Table91418[[#This Row],[takes]]/SUM(Table91418[takes]),0)</f>
        <v>0.13829787234042554</v>
      </c>
      <c r="E14" s="19">
        <f>IF(Table91418[[#This Row],[takes]]&gt;0,Table91418[[#This Row],[wins]]/Table91418[[#This Row],[takes]],0)</f>
        <v>0.53846153846153844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19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12</v>
      </c>
      <c r="D17" s="16">
        <f>IF(SUM(Table101519[[#This Row],[takes]]) &gt; 0,Table101519[[#This Row],[takes]]/SUM(Table101519[takes]),0)</f>
        <v>0.38775510204081631</v>
      </c>
      <c r="E17" s="16">
        <f>IF(Table101519[[#This Row],[takes]]&gt;0,Table101519[[#This Row],[wins]]/Table101519[[#This Row],[takes]],0)</f>
        <v>0.63157894736842102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17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7</v>
      </c>
      <c r="D18" s="16">
        <f>IF(SUM(Table101519[[#This Row],[takes]]) &gt; 0,Table101519[[#This Row],[takes]]/SUM(Table101519[takes]),0)</f>
        <v>0.34693877551020408</v>
      </c>
      <c r="E18" s="16">
        <f>IF(Table101519[[#This Row],[takes]]&gt;0,Table101519[[#This Row],[wins]]/Table101519[[#This Row],[takes]],0)</f>
        <v>0.41176470588235292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13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8</v>
      </c>
      <c r="D19" s="17">
        <f>IF(SUM(Table101519[[#This Row],[takes]]) &gt; 0,Table101519[[#This Row],[takes]]/SUM(Table101519[takes]),0)</f>
        <v>0.26530612244897961</v>
      </c>
      <c r="E19" s="17">
        <f>IF(Table101519[[#This Row],[takes]]&gt;0,Table101519[[#This Row],[wins]]/Table101519[[#This Row],[takes]],0)</f>
        <v>0.61538461538461542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115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40</v>
      </c>
      <c r="D2" s="3">
        <f>IF(SUM(Table7121620[[#This Row],[takes]]) &gt; 0,Table7121620[[#This Row],[takes]]/SUM(Table7121620[takes]),0)</f>
        <v>0.36507936507936506</v>
      </c>
      <c r="E2" s="3">
        <f>IF(Table7121620[[#This Row],[takes]]&gt;0,Table7121620[[#This Row],[wins]]/Table7121620[[#This Row],[takes]],0)</f>
        <v>0.34782608695652173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99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185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170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66</v>
      </c>
      <c r="D3" s="3">
        <f>IF(SUM(Table7121620[[#This Row],[takes]]) &gt; 0,Table7121620[[#This Row],[takes]]/SUM(Table7121620[takes]),0)</f>
        <v>0.53968253968253965</v>
      </c>
      <c r="E3" s="3">
        <f>IF(Table7121620[[#This Row],[takes]]&gt;0,Table7121620[[#This Row],[wins]]/Table7121620[[#This Row],[takes]],0)</f>
        <v>0.38823529411764707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131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83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30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12</v>
      </c>
      <c r="D4" s="3">
        <f>IF(SUM(Table7121620[[#This Row],[takes]]) &gt; 0,Table7121620[[#This Row],[takes]]/SUM(Table7121620[takes]),0)</f>
        <v>9.5238095238095233E-2</v>
      </c>
      <c r="E4" s="3">
        <f>IF(Table7121620[[#This Row],[takes]]&gt;0,Table7121620[[#This Row],[wins]]/Table7121620[[#This Row],[takes]],0)</f>
        <v>0.4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85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47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68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27</v>
      </c>
      <c r="D7" s="16">
        <f>IF(SUM(Table8131721[[#This Row],[takes]]) &gt; 0,Table8131721[[#This Row],[takes]]/SUM(Table8131721[takes]),0)</f>
        <v>0.3487179487179487</v>
      </c>
      <c r="E7" s="16">
        <f>IF(Table8131721[[#This Row],[takes]]&gt;0,Table8131721[[#This Row],[wins]]/Table8131721[[#This Row],[takes]],0)</f>
        <v>0.39705882352941174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29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12</v>
      </c>
      <c r="D8" s="3">
        <f>IF(SUM(Table8131721[[#This Row],[takes]]) &gt; 0,Table8131721[[#This Row],[takes]]/SUM(Table8131721[takes]),0)</f>
        <v>0.14871794871794872</v>
      </c>
      <c r="E8" s="3">
        <f>IF(Table8131721[[#This Row],[takes]]&gt;0,Table8131721[[#This Row],[wins]]/Table8131721[[#This Row],[takes]],0)</f>
        <v>0.41379310344827586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98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44</v>
      </c>
      <c r="D9" s="17">
        <f>IF(SUM(Table8131721[[#This Row],[takes]]) &gt; 0,Table8131721[[#This Row],[takes]]/SUM(Table8131721[takes]),0)</f>
        <v>0.50256410256410255</v>
      </c>
      <c r="E9" s="17">
        <f>IF(Table8131721[[#This Row],[takes]]&gt;0,Table8131721[[#This Row],[wins]]/Table8131721[[#This Row],[takes]],0)</f>
        <v>0.44897959183673469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39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23</v>
      </c>
      <c r="D12" s="18">
        <f>IF(SUM(Table9141822[[#This Row],[takes]]) &gt; 0,Table9141822[[#This Row],[takes]]/SUM(Table9141822[takes]),0)</f>
        <v>0.38235294117647056</v>
      </c>
      <c r="E12" s="18">
        <f>IF(Table9141822[[#This Row],[takes]]&gt;0,Table9141822[[#This Row],[wins]]/Table9141822[[#This Row],[takes]],0)</f>
        <v>0.58974358974358976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37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11</v>
      </c>
      <c r="D13" s="16">
        <f>IF(SUM(Table9141822[[#This Row],[takes]]) &gt; 0,Table9141822[[#This Row],[takes]]/SUM(Table9141822[takes]),0)</f>
        <v>0.36274509803921567</v>
      </c>
      <c r="E13" s="16">
        <f>IF(Table9141822[[#This Row],[takes]]&gt;0,Table9141822[[#This Row],[wins]]/Table9141822[[#This Row],[takes]],0)</f>
        <v>0.29729729729729731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26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7</v>
      </c>
      <c r="D14" s="19">
        <f>IF(SUM(Table9141822[[#This Row],[takes]]) &gt; 0,Table9141822[[#This Row],[takes]]/SUM(Table9141822[takes]),0)</f>
        <v>0.25490196078431371</v>
      </c>
      <c r="E14" s="19">
        <f>IF(Table9141822[[#This Row],[takes]]&gt;0,Table9141822[[#This Row],[wins]]/Table9141822[[#This Row],[takes]],0)</f>
        <v>0.26923076923076922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48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20</v>
      </c>
      <c r="D17" s="16">
        <f>IF(SUM(Table10151923[[#This Row],[takes]]) &gt; 0,Table10151923[[#This Row],[takes]]/SUM(Table10151923[takes]),0)</f>
        <v>0.97959183673469385</v>
      </c>
      <c r="E17" s="16">
        <f>IF(Table10151923[[#This Row],[takes]]&gt;0,Table10151923[[#This Row],[wins]]/Table10151923[[#This Row],[takes]],0)</f>
        <v>0.41666666666666669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0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2.0408163265306121E-2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2021-11-08T21:04:09Z</dcterms:modified>
</cp:coreProperties>
</file>