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ro\OneDrive\Documents\Viterbi_Homework\1.2_Excel_Assignment\"/>
    </mc:Choice>
  </mc:AlternateContent>
  <xr:revisionPtr revIDLastSave="1705" documentId="11_989E3A0A3E8CA54282BABEA3E2C09D2E15D6CC1A" xr6:coauthVersionLast="43" xr6:coauthVersionMax="43" xr10:uidLastSave="{CA0D18EC-088A-4F0D-AD7E-555798291417}"/>
  <bookViews>
    <workbookView xWindow="-108" yWindow="-108" windowWidth="23256" windowHeight="12576" activeTab="1" xr2:uid="{00000000-000D-0000-FFFF-FFFF00000000}"/>
  </bookViews>
  <sheets>
    <sheet name="KickStarter Data" sheetId="1" r:id="rId1"/>
    <sheet name="Pivot_Category" sheetId="3" r:id="rId2"/>
    <sheet name="Pivot_Sub-Category" sheetId="4" r:id="rId3"/>
    <sheet name="Pivot_Date Created" sheetId="5" r:id="rId4"/>
    <sheet name="Bonus" sheetId="6" r:id="rId5"/>
  </sheet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C3" i="6"/>
  <c r="D3" i="6"/>
  <c r="D2" i="6"/>
  <c r="C13" i="6"/>
  <c r="C12" i="6"/>
  <c r="C11" i="6"/>
  <c r="C10" i="6"/>
  <c r="C9" i="6"/>
  <c r="C8" i="6"/>
  <c r="C7" i="6"/>
  <c r="C6" i="6"/>
  <c r="C5" i="6"/>
  <c r="C4" i="6"/>
  <c r="B3" i="6"/>
  <c r="C2" i="6"/>
  <c r="B13" i="6"/>
  <c r="B12" i="6"/>
  <c r="B11" i="6"/>
  <c r="B10" i="6"/>
  <c r="B9" i="6"/>
  <c r="B8" i="6"/>
  <c r="B7" i="6"/>
  <c r="B6" i="6"/>
  <c r="B5" i="6"/>
  <c r="B4" i="6"/>
  <c r="B2" i="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<sst xmlns="http://schemas.openxmlformats.org/spreadsheetml/2006/main" count="33047" uniqueCount="8401">
  <si>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</si>
  <si>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</si>
  <si>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</si>
  <si>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</si>
  <si>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</si>
  <si>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</si>
  <si>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</si>
  <si>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</si>
  <si>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</si>
  <si>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</si>
  <si>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</si>
  <si>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</si>
  <si>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</si>
  <si>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</si>
  <si>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</si>
  <si>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</si>
  <si>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</si>
  <si>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</si>
  <si>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</si>
  <si>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</si>
  <si>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</si>
  <si>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</si>
  <si>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</si>
  <si>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</si>
  <si>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</si>
  <si>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</si>
  <si>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</si>
  <si>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</si>
  <si>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</si>
  <si>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</si>
  <si>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</si>
  <si>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</si>
  <si>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</si>
  <si>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</si>
  <si>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</si>
  <si>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</si>
  <si>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</si>
  <si>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</si>
  <si>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</si>
  <si>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</si>
  <si>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</si>
  <si>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</si>
  <si>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</si>
  <si>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</si>
  <si>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</si>
  <si>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</si>
  <si>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</si>
  <si>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</si>
  <si>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</si>
  <si>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</si>
  <si>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</si>
  <si>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</si>
  <si>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</si>
  <si>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</si>
  <si>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</si>
  <si>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</si>
  <si>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</si>
  <si>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</si>
  <si>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</si>
  <si>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</si>
  <si>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</si>
  <si>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</si>
  <si>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</si>
  <si>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</si>
  <si>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</si>
  <si>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</si>
  <si>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</si>
  <si>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</si>
  <si>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</si>
  <si>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</si>
  <si>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</si>
  <si>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</si>
  <si>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</si>
  <si>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</si>
  <si>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</si>
  <si>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</si>
  <si>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</si>
  <si>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</si>
  <si>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</si>
  <si>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</si>
  <si>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</si>
  <si>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</si>
  <si>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</si>
  <si>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</si>
  <si>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</si>
  <si>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</si>
  <si>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</si>
  <si>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</si>
  <si>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</si>
  <si>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</si>
  <si>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</si>
  <si>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</si>
  <si>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</si>
  <si>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</si>
  <si>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</si>
  <si>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</si>
  <si>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</si>
  <si>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</si>
  <si>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</si>
  <si>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</si>
  <si>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</si>
  <si>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</si>
  <si>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</si>
  <si>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</si>
  <si>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</si>
  <si>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</si>
  <si>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</si>
  <si>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</si>
  <si>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</si>
  <si>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</si>
  <si>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</si>
  <si>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</si>
  <si>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</si>
  <si>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</si>
  <si>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</si>
  <si>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</si>
  <si>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</si>
  <si>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</si>
  <si>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</si>
  <si>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</si>
  <si>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</si>
  <si>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</si>
  <si>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</si>
  <si>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</si>
  <si>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</si>
  <si>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</si>
  <si>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</si>
  <si>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</si>
  <si>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</si>
  <si>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</si>
  <si>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</si>
  <si>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</si>
  <si>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</si>
  <si>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</si>
  <si>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</si>
  <si>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</si>
  <si>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</si>
  <si>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</si>
  <si>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</si>
  <si>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</si>
  <si>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</si>
  <si>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</si>
  <si>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</si>
  <si>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</si>
  <si>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</si>
  <si>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</si>
  <si>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</si>
  <si>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</si>
  <si>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</si>
  <si>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</si>
  <si>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</si>
  <si>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</si>
  <si>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</si>
  <si>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</si>
  <si>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</si>
  <si>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</si>
  <si>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</si>
  <si>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</si>
  <si>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</si>
  <si>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</si>
  <si>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</si>
  <si>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</si>
  <si>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</si>
  <si>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</si>
  <si>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</si>
  <si>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</si>
  <si>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</si>
  <si>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</si>
  <si>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</si>
  <si>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</si>
  <si>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</si>
  <si>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</si>
  <si>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</si>
  <si>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</si>
  <si>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</si>
  <si>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</si>
  <si>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</si>
  <si>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</si>
  <si>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</si>
  <si>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</si>
  <si>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</si>
  <si>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</si>
  <si>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</si>
  <si>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</si>
  <si>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</si>
  <si>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</si>
  <si>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</si>
  <si>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</si>
  <si>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</si>
  <si>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</si>
  <si>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</si>
  <si>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</si>
  <si>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</si>
  <si>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</si>
  <si>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</si>
  <si>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</si>
  <si>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</si>
  <si>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</si>
  <si>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</si>
  <si>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</si>
  <si>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</si>
  <si>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</si>
  <si>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</si>
  <si>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</si>
  <si>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</si>
  <si>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</si>
  <si>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</si>
  <si>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</si>
  <si>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</si>
  <si>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</si>
  <si>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</si>
  <si>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</si>
  <si>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</si>
  <si>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</si>
  <si>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</si>
  <si>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</si>
  <si>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</si>
  <si>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</si>
  <si>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</si>
  <si>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</si>
  <si>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</si>
  <si>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</si>
  <si>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</si>
  <si>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</si>
  <si>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</si>
  <si>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</si>
  <si>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</si>
  <si>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</si>
  <si>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</si>
  <si>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</si>
  <si>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</si>
  <si>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</si>
  <si>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</si>
  <si>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</si>
  <si>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</si>
  <si>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</si>
  <si>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</si>
  <si>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</si>
  <si>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</si>
  <si>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</si>
  <si>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</si>
  <si>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</si>
  <si>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</si>
  <si>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</si>
  <si>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</si>
  <si>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</si>
  <si>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</si>
  <si>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</si>
  <si>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</si>
  <si>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</si>
  <si>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</si>
  <si>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</si>
  <si>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</si>
  <si>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</si>
  <si>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</si>
  <si>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</si>
  <si>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</si>
  <si>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</si>
  <si>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</si>
  <si>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</si>
  <si>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</si>
  <si>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</si>
  <si>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</si>
  <si>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</si>
  <si>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</si>
  <si>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</si>
  <si>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</si>
  <si>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</si>
  <si>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</si>
  <si>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</si>
  <si>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</si>
  <si>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</si>
  <si>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</si>
  <si>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</si>
  <si>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</si>
  <si>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</si>
  <si>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</si>
  <si>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</si>
  <si>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</si>
  <si>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</si>
  <si>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</si>
  <si>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</si>
  <si>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</si>
  <si>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</si>
  <si>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</si>
  <si>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</si>
  <si>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</si>
  <si>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</si>
  <si>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</si>
  <si>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</si>
  <si>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</si>
  <si>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</si>
  <si>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</si>
  <si>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</si>
  <si>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</si>
  <si>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</si>
  <si>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</si>
  <si>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</si>
  <si>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</si>
  <si>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</si>
  <si>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</si>
  <si>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</si>
  <si>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</si>
  <si>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</si>
  <si>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</si>
  <si>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</si>
  <si>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</si>
  <si>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</si>
  <si>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</si>
  <si>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</si>
  <si>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</si>
  <si>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</si>
  <si>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</si>
  <si>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</si>
  <si>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</si>
  <si>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</si>
  <si>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</si>
  <si>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</si>
  <si>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</si>
  <si>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</si>
  <si>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</si>
  <si>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</si>
  <si>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</si>
  <si>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</si>
  <si>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</si>
  <si>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</si>
  <si>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</si>
  <si>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</si>
  <si>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</si>
  <si>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</si>
  <si>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</si>
  <si>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</si>
  <si>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</si>
  <si>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</si>
  <si>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</si>
  <si>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</si>
  <si>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</si>
  <si>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</si>
  <si>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</si>
  <si>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</si>
  <si>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</si>
  <si>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</si>
  <si>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</si>
  <si>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</si>
  <si>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</si>
  <si>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</si>
  <si>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</si>
  <si>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</si>
  <si>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</si>
  <si>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</si>
  <si>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</si>
  <si>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</si>
  <si>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</si>
  <si>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</si>
  <si>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</si>
  <si>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</si>
  <si>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</si>
  <si>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</si>
  <si>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</si>
  <si>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</si>
  <si>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</si>
  <si>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</si>
  <si>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</si>
  <si>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</si>
  <si>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</si>
  <si>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</si>
  <si>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</si>
  <si>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</si>
  <si>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</si>
  <si>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</si>
  <si>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</si>
  <si>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</si>
  <si>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</si>
  <si>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</si>
  <si>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</si>
  <si>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</si>
  <si>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</si>
  <si>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</si>
  <si>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</si>
  <si>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</si>
  <si>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</si>
  <si>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</si>
  <si>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</si>
  <si>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</si>
  <si>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</si>
  <si>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</si>
  <si>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</si>
  <si>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</si>
  <si>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</si>
  <si>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</si>
  <si>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</si>
  <si>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</si>
  <si>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</si>
  <si>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</si>
  <si>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</si>
  <si>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</si>
  <si>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</si>
  <si>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</si>
  <si>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</si>
  <si>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</si>
  <si>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</si>
  <si>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</si>
  <si>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</si>
  <si>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</si>
  <si>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</si>
  <si>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</si>
  <si>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</si>
  <si>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</si>
  <si>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</si>
  <si>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</si>
  <si>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</si>
  <si>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</si>
  <si>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</si>
  <si>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</si>
  <si>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</si>
  <si>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</si>
  <si>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</si>
  <si>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</si>
  <si>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</si>
  <si>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</si>
  <si>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</si>
  <si>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</si>
  <si>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</si>
  <si>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</si>
  <si>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</si>
  <si>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</si>
  <si>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</si>
  <si>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</si>
  <si>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</si>
  <si>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</si>
  <si>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</si>
  <si>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</si>
  <si>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</si>
  <si>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</si>
  <si>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</si>
  <si>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</si>
  <si>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</si>
  <si>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</si>
  <si>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</si>
  <si>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</si>
  <si>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</si>
  <si>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</si>
  <si>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</si>
  <si>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</si>
  <si>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</si>
  <si>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</si>
  <si>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</si>
  <si>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</si>
  <si>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</si>
  <si>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</si>
  <si>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</si>
  <si>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</si>
  <si>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</si>
  <si>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</si>
  <si>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</si>
  <si>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</si>
  <si>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</si>
  <si>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</si>
  <si>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</si>
  <si>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</si>
  <si>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</si>
  <si>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</si>
  <si>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</si>
  <si>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</si>
  <si>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</si>
  <si>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</si>
  <si>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</si>
  <si>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</si>
  <si>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</si>
  <si>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</si>
  <si>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</si>
  <si>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</si>
  <si>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</si>
  <si>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</si>
  <si>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</si>
  <si>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</si>
  <si>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</si>
  <si>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</si>
  <si>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</si>
  <si>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</si>
  <si>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</si>
  <si>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</si>
  <si>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</si>
  <si>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</si>
  <si>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</si>
  <si>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</si>
  <si>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</si>
  <si>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</si>
  <si>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</si>
  <si>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</si>
  <si>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</si>
  <si>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</si>
  <si>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</si>
  <si>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</si>
  <si>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</si>
  <si>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</si>
  <si>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</si>
  <si>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</si>
  <si>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</si>
  <si>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</si>
  <si>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</si>
  <si>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</si>
  <si>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</si>
  <si>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</si>
  <si>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</si>
  <si>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</si>
  <si>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</si>
  <si>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</si>
  <si>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</si>
  <si>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</si>
  <si>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</si>
  <si>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</si>
  <si>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</si>
  <si>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</si>
  <si>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</si>
  <si>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</si>
  <si>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</si>
  <si>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</si>
  <si>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</si>
  <si>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</si>
  <si>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</si>
  <si>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</si>
  <si>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</si>
  <si>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</si>
  <si>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</si>
  <si>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</si>
  <si>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</si>
  <si>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</si>
  <si>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</si>
  <si>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</si>
  <si>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</si>
  <si>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</si>
  <si>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</si>
  <si>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</si>
  <si>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</si>
  <si>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</si>
  <si>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</si>
  <si>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</si>
  <si>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</si>
  <si>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</si>
  <si>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</si>
  <si>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</si>
  <si>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</si>
  <si>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</si>
  <si>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</si>
  <si>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</si>
  <si>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</si>
  <si>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</si>
  <si>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</si>
  <si>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</si>
  <si>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</si>
  <si>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</si>
  <si>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</si>
  <si>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</si>
  <si>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</si>
  <si>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</si>
  <si>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</si>
  <si>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</si>
  <si>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</si>
  <si>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</si>
  <si>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</si>
  <si>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</si>
  <si>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</si>
  <si>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</si>
  <si>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</si>
  <si>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</si>
  <si>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</si>
  <si>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</si>
  <si>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</si>
  <si>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</si>
  <si>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</si>
  <si>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</si>
  <si>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</si>
  <si>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</si>
  <si>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</si>
  <si>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</si>
  <si>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</si>
  <si>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</si>
  <si>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</si>
  <si>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</si>
  <si>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</si>
  <si>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</si>
  <si>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</si>
  <si>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</si>
  <si>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</si>
  <si>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</si>
  <si>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</si>
  <si>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</si>
  <si>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</si>
  <si>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</si>
  <si>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</si>
  <si>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</si>
  <si>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</si>
  <si>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</si>
  <si>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</si>
  <si>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</si>
  <si>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</si>
  <si>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</si>
  <si>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</si>
  <si>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</si>
  <si>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</si>
  <si>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</si>
  <si>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</si>
  <si>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</si>
  <si>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</si>
  <si>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</si>
  <si>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</si>
  <si>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</si>
  <si>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</si>
  <si>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</si>
  <si>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</si>
  <si>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</si>
  <si>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</si>
  <si>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</si>
  <si>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</si>
  <si>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</si>
  <si>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</si>
  <si>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</si>
  <si>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</si>
  <si>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</si>
  <si>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</si>
  <si>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</si>
  <si>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</si>
  <si>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</si>
  <si>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</si>
  <si>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</si>
  <si>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</si>
  <si>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</si>
  <si>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</si>
  <si>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</si>
  <si>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</si>
  <si>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</si>
  <si>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</si>
  <si>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</si>
  <si>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</si>
  <si>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</si>
  <si>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</si>
  <si>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</si>
  <si>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</si>
  <si>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</si>
  <si>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</si>
  <si>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</si>
  <si>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</si>
  <si>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</si>
  <si>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</si>
  <si>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</si>
  <si>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</si>
  <si>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</si>
  <si>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</si>
  <si>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</si>
  <si>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</si>
  <si>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</si>
  <si>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</si>
  <si>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</si>
  <si>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</si>
  <si>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</si>
  <si>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</si>
  <si>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</si>
  <si>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</si>
  <si>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</si>
  <si>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</si>
  <si>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</si>
  <si>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</si>
  <si>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</si>
  <si>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</si>
  <si>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</si>
  <si>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</si>
  <si>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</si>
  <si>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</si>
  <si>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</si>
  <si>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</si>
  <si>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</si>
  <si>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</si>
  <si>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</si>
  <si>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</si>
  <si>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</si>
  <si>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</si>
  <si>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</si>
  <si>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</si>
  <si>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</si>
  <si>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</si>
  <si>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</si>
  <si>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</si>
  <si>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</si>
  <si>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</si>
  <si>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</si>
  <si>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</si>
  <si>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</si>
  <si>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</si>
  <si>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</si>
  <si>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</si>
  <si>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</si>
  <si>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</si>
  <si>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</si>
  <si>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</si>
  <si>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</si>
  <si>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</si>
  <si>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</si>
  <si>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</si>
  <si>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</si>
  <si>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</si>
  <si>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</si>
  <si>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</si>
  <si>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</si>
  <si>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</si>
  <si>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</si>
  <si>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</si>
  <si>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</si>
  <si>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</si>
  <si>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</si>
  <si>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</si>
  <si>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</si>
  <si>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</si>
  <si>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</si>
  <si>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</si>
  <si>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</si>
  <si>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</si>
  <si>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</si>
  <si>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</si>
  <si>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</si>
  <si>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</si>
  <si>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</si>
  <si>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</si>
  <si>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</si>
  <si>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</si>
  <si>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</si>
  <si>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</si>
  <si>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</si>
  <si>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</si>
  <si>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</si>
  <si>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</si>
  <si>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</si>
  <si>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</si>
  <si>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</si>
  <si>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</si>
  <si>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</si>
  <si>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</si>
  <si>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</si>
  <si>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</si>
  <si>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</si>
  <si>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</si>
  <si>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</si>
  <si>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</si>
  <si>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</si>
  <si>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</si>
  <si>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</si>
  <si>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</si>
  <si>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</si>
  <si>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</si>
  <si>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</si>
  <si>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</si>
  <si>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</si>
  <si>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</si>
  <si>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</si>
  <si>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</si>
  <si>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</si>
  <si>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</si>
  <si>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</si>
  <si>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</si>
  <si>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</si>
  <si>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</si>
  <si>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</si>
  <si>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</si>
  <si>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</si>
  <si>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</si>
  <si>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</si>
  <si>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</si>
  <si>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</si>
  <si>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</si>
  <si>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</si>
  <si>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</si>
  <si>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</si>
  <si>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</si>
  <si>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</si>
  <si>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</si>
  <si>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</si>
  <si>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</si>
  <si>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</si>
  <si>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</si>
  <si>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</si>
  <si>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</si>
  <si>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</si>
  <si>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</si>
  <si>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</si>
  <si>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</si>
  <si>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</si>
  <si>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</si>
  <si>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</si>
  <si>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</si>
  <si>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</si>
  <si>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</si>
  <si>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</si>
  <si>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</si>
  <si>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</si>
  <si>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</si>
  <si>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</si>
  <si>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</si>
  <si>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</si>
  <si>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</si>
  <si>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</si>
  <si>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</si>
  <si>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</si>
  <si>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</si>
  <si>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</si>
  <si>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</si>
  <si>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</si>
  <si>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</si>
  <si>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</si>
  <si>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</si>
  <si>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</si>
  <si>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</si>
  <si>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</si>
  <si>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</si>
  <si>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</si>
  <si>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</si>
  <si>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</si>
  <si>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</si>
  <si>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</si>
  <si>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</si>
  <si>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</si>
  <si>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</si>
  <si>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</si>
  <si>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</si>
  <si>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</si>
  <si>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</si>
  <si>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</si>
  <si>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</si>
  <si>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</si>
  <si>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</si>
  <si>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</si>
  <si>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</si>
  <si>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</si>
  <si>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</si>
  <si>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</si>
  <si>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</si>
  <si>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</si>
  <si>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</si>
  <si>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</si>
  <si>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</si>
  <si>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</si>
  <si>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</si>
  <si>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</si>
  <si>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</si>
  <si>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</si>
  <si>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</si>
  <si>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</si>
  <si>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</si>
  <si>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</si>
  <si>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</si>
  <si>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</si>
  <si>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</si>
  <si>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</si>
  <si>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</si>
  <si>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</si>
  <si>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</si>
  <si>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</si>
  <si>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</si>
  <si>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</si>
  <si>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</si>
  <si>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</si>
  <si>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</si>
  <si>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</si>
  <si>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</si>
  <si>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</si>
  <si>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</si>
  <si>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</si>
  <si>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</si>
  <si>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</si>
  <si>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</si>
  <si>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</si>
  <si>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</si>
  <si>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</si>
  <si>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</si>
  <si>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</si>
  <si>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</si>
  <si>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</si>
  <si>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</si>
  <si>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</si>
  <si>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</si>
  <si>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</si>
  <si>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</si>
  <si>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</si>
  <si>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</si>
  <si>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</si>
  <si>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</si>
  <si>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</si>
  <si>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</si>
  <si>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</si>
  <si>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</si>
  <si>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</si>
  <si>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</si>
  <si>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</si>
  <si>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</si>
  <si>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</si>
  <si>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</si>
  <si>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</si>
  <si>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</si>
  <si>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</si>
  <si>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</si>
  <si>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</si>
  <si>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</si>
  <si>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</si>
  <si>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</si>
  <si>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</si>
  <si>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</si>
  <si>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</si>
  <si>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</si>
  <si>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</si>
  <si>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</si>
  <si>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</si>
  <si>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</si>
  <si>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</si>
  <si>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</si>
  <si>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</si>
  <si>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</si>
  <si>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</si>
  <si>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</si>
  <si>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</si>
  <si>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</si>
  <si>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</si>
  <si>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</si>
  <si>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</si>
  <si>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</si>
  <si>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</si>
  <si>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</si>
  <si>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</si>
  <si>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</si>
  <si>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</si>
  <si>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</si>
  <si>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</si>
  <si>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</si>
  <si>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</si>
  <si>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</si>
  <si>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</si>
  <si>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</si>
  <si>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</si>
  <si>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</si>
  <si>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</si>
  <si>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</si>
  <si>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</si>
  <si>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</si>
  <si>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</si>
  <si>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</si>
  <si>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</si>
  <si>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</si>
  <si>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</si>
  <si>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</si>
  <si>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</si>
  <si>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</si>
  <si>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</si>
  <si>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</si>
  <si>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</si>
  <si>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</si>
  <si>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</si>
  <si>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</si>
  <si>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</si>
  <si>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</si>
  <si>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</si>
  <si>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</si>
  <si>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</si>
  <si>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</si>
  <si>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</si>
  <si>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</si>
  <si>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</si>
  <si>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</si>
  <si>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</si>
  <si>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</si>
  <si>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</si>
  <si>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</si>
  <si>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</si>
  <si>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</si>
  <si>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</si>
  <si>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</si>
  <si>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</si>
  <si>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</si>
  <si>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</si>
  <si>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</si>
  <si>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</si>
  <si>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</si>
  <si>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</si>
  <si>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</si>
  <si>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</si>
  <si>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</si>
  <si>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</si>
  <si>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</si>
  <si>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</si>
  <si>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</si>
  <si>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</si>
  <si>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</si>
  <si>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</si>
  <si>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</si>
  <si>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</si>
  <si>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</si>
  <si>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</si>
  <si>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</si>
  <si>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</si>
  <si>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</si>
  <si>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</si>
  <si>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</si>
  <si>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</si>
  <si>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</si>
  <si>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</si>
  <si>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</si>
  <si>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</si>
  <si>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</si>
  <si>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</si>
  <si>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</si>
  <si>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</si>
  <si>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</si>
  <si>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</si>
  <si>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</si>
  <si>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</si>
  <si>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</si>
  <si>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</si>
  <si>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</si>
  <si>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</si>
  <si>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</si>
  <si>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</si>
  <si>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</si>
  <si>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</si>
  <si>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</si>
  <si>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</si>
  <si>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</si>
  <si>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</si>
  <si>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</si>
  <si>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</si>
  <si>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</si>
  <si>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</si>
  <si>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</si>
  <si>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</si>
  <si>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</si>
  <si>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</si>
  <si>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</si>
  <si>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</si>
  <si>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</si>
  <si>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</si>
  <si>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</si>
  <si>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</si>
  <si>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</si>
  <si>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</si>
  <si>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</si>
  <si>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</si>
  <si>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</si>
  <si>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</si>
  <si>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</si>
  <si>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</si>
  <si>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</si>
  <si>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</si>
  <si>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</si>
  <si>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</si>
  <si>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</si>
  <si>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</si>
  <si>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</si>
  <si>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</si>
  <si>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</si>
  <si>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</si>
  <si>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</si>
  <si>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</si>
  <si>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</si>
  <si>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</si>
  <si>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</si>
  <si>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</si>
  <si>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</si>
  <si>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</si>
  <si>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</si>
  <si>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</si>
  <si>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</si>
  <si>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</si>
  <si>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</si>
  <si>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</si>
  <si>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</si>
  <si>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</si>
  <si>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</si>
  <si>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</si>
  <si>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</si>
  <si>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</si>
  <si>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</si>
  <si>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</si>
  <si>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</si>
  <si>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</si>
  <si>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</si>
  <si>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</si>
  <si>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</si>
  <si>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</si>
  <si>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</si>
  <si>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</si>
  <si>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</si>
  <si>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</si>
  <si>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</si>
  <si>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</si>
  <si>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</si>
  <si>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</si>
  <si>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</si>
  <si>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</si>
  <si>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</si>
  <si>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</si>
  <si>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</si>
  <si>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</si>
  <si>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</si>
  <si>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</si>
  <si>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</si>
  <si>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</si>
  <si>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</si>
  <si>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</si>
  <si>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</si>
  <si>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</si>
  <si>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</si>
  <si>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</si>
  <si>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</si>
  <si>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</si>
  <si>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</si>
  <si>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</si>
  <si>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</si>
  <si>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</si>
  <si>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</si>
  <si>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</si>
  <si>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</si>
  <si>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</si>
  <si>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</si>
  <si>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</si>
  <si>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</si>
  <si>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</si>
  <si>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</si>
  <si>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</si>
  <si>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</si>
  <si>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</si>
  <si>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</si>
  <si>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</si>
  <si>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</si>
  <si>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</si>
  <si>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</si>
  <si>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</si>
  <si>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</si>
  <si>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</si>
  <si>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</si>
  <si>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</si>
  <si>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</si>
  <si>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</si>
  <si>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</si>
  <si>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</si>
  <si>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</si>
  <si>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</si>
  <si>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</si>
  <si>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</si>
  <si>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</si>
  <si>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</si>
  <si>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</si>
  <si>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</si>
  <si>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</si>
  <si>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</si>
  <si>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</si>
  <si>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</si>
  <si>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</si>
  <si>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</si>
  <si>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</si>
  <si>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</si>
  <si>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</si>
  <si>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</si>
  <si>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</si>
  <si>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</si>
  <si>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</si>
  <si>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</si>
  <si>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</si>
  <si>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</si>
  <si>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</si>
  <si>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</si>
  <si>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</si>
  <si>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</si>
  <si>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</si>
  <si>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</si>
  <si>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</si>
  <si>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</si>
  <si>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</si>
  <si>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</si>
  <si>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</si>
  <si>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</si>
  <si>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</si>
  <si>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</si>
  <si>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</si>
  <si>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</si>
  <si>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</si>
  <si>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</si>
  <si>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</si>
  <si>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</si>
  <si>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</si>
  <si>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</si>
  <si>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</si>
  <si>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</si>
  <si>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</si>
  <si>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</si>
  <si>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</si>
  <si>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</si>
  <si>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</si>
  <si>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</si>
  <si>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</si>
  <si>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</si>
  <si>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</si>
  <si>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</si>
  <si>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</si>
  <si>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</si>
  <si>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</si>
  <si>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</si>
  <si>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</si>
  <si>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</si>
  <si>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</si>
  <si>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</si>
  <si>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</si>
  <si>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</si>
  <si>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</si>
  <si>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</si>
  <si>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</si>
  <si>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</si>
  <si>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</si>
  <si>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</si>
  <si>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</si>
  <si>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</si>
  <si>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</si>
  <si>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</si>
  <si>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</si>
  <si>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</si>
  <si>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</si>
  <si>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</si>
  <si>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</si>
  <si>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</si>
  <si>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</si>
  <si>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</si>
  <si>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</si>
  <si>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</si>
  <si>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</si>
  <si>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</si>
  <si>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</si>
  <si>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</si>
  <si>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</si>
  <si>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</si>
  <si>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</si>
  <si>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</si>
  <si>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</si>
  <si>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</si>
  <si>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</si>
  <si>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</si>
  <si>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</si>
  <si>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</si>
  <si>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</si>
  <si>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</si>
  <si>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</si>
  <si>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</si>
  <si>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</si>
  <si>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</si>
  <si>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</si>
  <si>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</si>
  <si>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</si>
  <si>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</si>
  <si>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</si>
  <si>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</si>
  <si>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</si>
  <si>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</si>
  <si>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</si>
  <si>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</si>
  <si>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</si>
  <si>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</si>
  <si>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</si>
  <si>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</si>
  <si>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</si>
  <si>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</si>
  <si>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</si>
  <si>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</si>
  <si>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</si>
  <si>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</si>
  <si>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</si>
  <si>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</si>
  <si>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</si>
  <si>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</si>
  <si>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</si>
  <si>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</si>
  <si>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</si>
  <si>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</si>
  <si>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</si>
  <si>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</si>
  <si>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</si>
  <si>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</si>
  <si>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</si>
  <si>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</si>
  <si>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</si>
  <si>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</si>
  <si>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</si>
  <si>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</si>
  <si>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</si>
  <si>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</si>
  <si>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</si>
  <si>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</si>
  <si>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</si>
  <si>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</si>
  <si>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</si>
  <si>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</si>
  <si>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</si>
  <si>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</si>
  <si>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</si>
  <si>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</si>
  <si>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</si>
  <si>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</si>
  <si>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</si>
  <si>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</si>
  <si>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</si>
  <si>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</si>
  <si>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</si>
  <si>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</si>
  <si>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</si>
  <si>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</si>
  <si>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</si>
  <si>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</si>
  <si>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</si>
  <si>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</si>
  <si>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</si>
  <si>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</si>
  <si>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</si>
  <si>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</si>
  <si>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</si>
  <si>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</si>
  <si>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</si>
  <si>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</si>
  <si>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</si>
  <si>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</si>
  <si>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</si>
  <si>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</si>
  <si>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</si>
  <si>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</si>
  <si>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</si>
  <si>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</si>
  <si>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</si>
  <si>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</si>
  <si>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</si>
  <si>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</si>
  <si>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</si>
  <si>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</si>
  <si>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</si>
  <si>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</si>
  <si>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</si>
  <si>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</si>
  <si>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</si>
  <si>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</si>
  <si>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</si>
  <si>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</si>
  <si>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</si>
  <si>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</si>
  <si>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</si>
  <si>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</si>
  <si>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</si>
  <si>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</si>
  <si>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</si>
  <si>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</si>
  <si>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</si>
  <si>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</si>
  <si>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</si>
  <si>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</si>
  <si>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</si>
  <si>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</si>
  <si>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</si>
  <si>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</si>
  <si>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</si>
  <si>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</si>
  <si>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</si>
  <si>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</si>
  <si>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</si>
  <si>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</si>
  <si>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</si>
  <si>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</si>
  <si>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</si>
  <si>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</si>
  <si>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</si>
  <si>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</si>
  <si>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</si>
  <si>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</si>
  <si>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</si>
  <si>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</si>
  <si>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</si>
  <si>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</si>
  <si>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</si>
  <si>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</si>
  <si>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</si>
  <si>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</si>
  <si>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</si>
  <si>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</si>
  <si>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</si>
  <si>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</si>
  <si>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</si>
  <si>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</si>
  <si>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</si>
  <si>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</si>
  <si>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</si>
  <si>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</si>
  <si>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</si>
  <si>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</si>
  <si>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</si>
  <si>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</si>
  <si>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</si>
  <si>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</si>
  <si>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</si>
  <si>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</si>
  <si>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</si>
  <si>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</si>
  <si>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</si>
  <si>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</si>
  <si>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</si>
  <si>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</si>
  <si>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</si>
  <si>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</si>
  <si>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</si>
  <si>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</si>
  <si>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</si>
  <si>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</si>
  <si>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</si>
  <si>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</si>
  <si>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</si>
  <si>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</si>
  <si>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</si>
  <si>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</si>
  <si>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</si>
  <si>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</si>
  <si>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</si>
  <si>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</si>
  <si>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</si>
  <si>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</si>
  <si>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</si>
  <si>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</si>
  <si>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</si>
  <si>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</si>
  <si>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</si>
  <si>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</si>
  <si>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</si>
  <si>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</si>
  <si>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</si>
  <si>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</si>
  <si>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</si>
  <si>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</si>
  <si>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</si>
  <si>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</si>
  <si>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</si>
  <si>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</si>
  <si>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</si>
  <si>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</si>
  <si>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</si>
  <si>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</si>
  <si>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</si>
  <si>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</si>
  <si>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</si>
  <si>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</si>
  <si>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</si>
  <si>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</si>
  <si>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</si>
  <si>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</si>
  <si>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</si>
  <si>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</si>
  <si>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</si>
  <si>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</si>
  <si>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</si>
  <si>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</si>
  <si>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</si>
  <si>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</si>
  <si>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</si>
  <si>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</si>
  <si>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</si>
  <si>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</si>
  <si>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</si>
  <si>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</si>
  <si>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</si>
  <si>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</si>
  <si>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</si>
  <si>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</si>
  <si>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</si>
  <si>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</si>
  <si>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</si>
  <si>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</si>
  <si>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</si>
  <si>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</si>
  <si>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</si>
  <si>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</si>
  <si>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</si>
  <si>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</si>
  <si>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</si>
  <si>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</si>
  <si>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</si>
  <si>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</si>
  <si>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</si>
  <si>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</si>
  <si>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</si>
  <si>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</si>
  <si>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</si>
  <si>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</si>
  <si>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</si>
  <si>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</si>
  <si>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</si>
  <si>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</si>
  <si>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</si>
  <si>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</si>
  <si>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</si>
  <si>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</si>
  <si>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</si>
  <si>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</si>
  <si>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</si>
  <si>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</si>
  <si>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</si>
  <si>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</si>
  <si>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</si>
  <si>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</si>
  <si>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</si>
  <si>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</si>
  <si>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</si>
  <si>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</si>
  <si>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</si>
  <si>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</si>
  <si>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</si>
  <si>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</si>
  <si>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</si>
  <si>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</si>
  <si>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</si>
  <si>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</si>
  <si>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</si>
  <si>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</si>
  <si>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</si>
  <si>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</si>
  <si>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</si>
  <si>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</si>
  <si>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</si>
  <si>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</si>
  <si>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</si>
  <si>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</si>
  <si>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</si>
  <si>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</si>
  <si>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</si>
  <si>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</si>
  <si>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</si>
  <si>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</si>
  <si>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</si>
  <si>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</si>
  <si>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</si>
  <si>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</si>
  <si>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</si>
  <si>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</si>
  <si>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</si>
  <si>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</si>
  <si>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</si>
  <si>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</si>
  <si>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</si>
  <si>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</si>
  <si>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</si>
  <si>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</si>
  <si>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</si>
  <si>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</si>
  <si>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</si>
  <si>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</si>
  <si>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</si>
  <si>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</si>
  <si>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</si>
  <si>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</si>
  <si>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</si>
  <si>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</si>
  <si>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</si>
  <si>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</si>
  <si>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</si>
  <si>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</si>
  <si>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</si>
  <si>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</si>
  <si>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</si>
  <si>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</si>
  <si>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</si>
  <si>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</si>
  <si>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</si>
  <si>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</si>
  <si>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</si>
  <si>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</si>
  <si>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</si>
  <si>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</si>
  <si>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</si>
  <si>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</si>
  <si>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</si>
  <si>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</si>
  <si>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</si>
  <si>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</si>
  <si>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</si>
  <si>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</si>
  <si>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</si>
  <si>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</si>
  <si>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</si>
  <si>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</si>
  <si>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</si>
  <si>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</si>
  <si>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</si>
  <si>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</si>
  <si>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</si>
  <si>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</si>
  <si>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</si>
  <si>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</si>
  <si>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</si>
  <si>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</si>
  <si>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</si>
  <si>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</si>
  <si>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</si>
  <si>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</si>
  <si>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</si>
  <si>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</si>
  <si>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</si>
  <si>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</si>
  <si>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</si>
  <si>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</si>
  <si>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</si>
  <si>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</si>
  <si>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</si>
  <si>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</si>
  <si>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</si>
  <si>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</si>
  <si>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</si>
  <si>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</si>
  <si>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</si>
  <si>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</si>
  <si>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</si>
  <si>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</si>
  <si>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</si>
  <si>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</si>
  <si>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</si>
  <si>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</si>
  <si>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</si>
  <si>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</si>
  <si>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</si>
  <si>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</si>
  <si>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</si>
  <si>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</si>
  <si>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</si>
  <si>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</si>
  <si>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</si>
  <si>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</si>
  <si>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</si>
  <si>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</si>
  <si>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</si>
  <si>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</si>
  <si>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</si>
  <si>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</si>
  <si>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</si>
  <si>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</si>
  <si>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</si>
  <si>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</si>
  <si>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</si>
  <si>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</si>
  <si>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</si>
  <si>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</si>
  <si>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</si>
  <si>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</si>
  <si>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</si>
  <si>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</si>
  <si>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</si>
  <si>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</si>
  <si>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</si>
  <si>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</si>
  <si>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</si>
  <si>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</si>
  <si>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</si>
  <si>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</si>
  <si>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</si>
  <si>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</si>
  <si>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</si>
  <si>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</si>
  <si>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</si>
  <si>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</si>
  <si>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</si>
  <si>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</si>
  <si>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</si>
  <si>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</si>
  <si>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</si>
  <si>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</si>
  <si>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</si>
  <si>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</si>
  <si>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</si>
  <si>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</si>
  <si>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</si>
  <si>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</si>
  <si>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</si>
  <si>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</si>
  <si>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</si>
  <si>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</si>
  <si>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</si>
  <si>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</si>
  <si>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</si>
  <si>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</si>
  <si>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</si>
  <si>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</si>
  <si>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</si>
  <si>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</si>
  <si>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</si>
  <si>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</si>
  <si>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</si>
  <si>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</si>
  <si>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</si>
  <si>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</si>
  <si>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</si>
  <si>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</si>
  <si>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</si>
  <si>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</si>
  <si>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</si>
  <si>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</si>
  <si>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</si>
  <si>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</si>
  <si>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</si>
  <si>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</si>
  <si>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</si>
  <si>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</si>
  <si>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</si>
  <si>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</si>
  <si>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</si>
  <si>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</si>
  <si>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</si>
  <si>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</si>
  <si>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</si>
  <si>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</si>
  <si>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</si>
  <si>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</si>
  <si>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</si>
  <si>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</si>
  <si>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</si>
  <si>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</si>
  <si>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</si>
  <si>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</si>
  <si>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</si>
  <si>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</si>
  <si>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</si>
  <si>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</si>
  <si>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</si>
  <si>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</si>
  <si>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</si>
  <si>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</si>
  <si>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</si>
  <si>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</si>
  <si>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</si>
  <si>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</si>
  <si>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</si>
  <si>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</si>
  <si>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</si>
  <si>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</si>
  <si>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</si>
  <si>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</si>
  <si>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</si>
  <si>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</si>
  <si>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</si>
  <si>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</si>
  <si>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</si>
  <si>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</si>
  <si>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</si>
  <si>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</si>
  <si>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</si>
  <si>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</si>
  <si>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</si>
  <si>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</si>
  <si>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</si>
  <si>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</si>
  <si>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</si>
  <si>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</si>
  <si>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</si>
  <si>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</si>
  <si>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</si>
  <si>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</si>
  <si>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</si>
  <si>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</si>
  <si>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</si>
  <si>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</si>
  <si>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</si>
  <si>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</si>
  <si>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</si>
  <si>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</si>
  <si>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</si>
  <si>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</si>
  <si>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</si>
  <si>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</si>
  <si>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</si>
  <si>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</si>
  <si>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</si>
  <si>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</si>
  <si>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</si>
  <si>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</si>
  <si>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</si>
  <si>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</si>
  <si>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</si>
  <si>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</si>
  <si>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</si>
  <si>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</si>
  <si>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</si>
  <si>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</si>
  <si>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</si>
  <si>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</si>
  <si>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</si>
  <si>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</si>
  <si>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</si>
  <si>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</si>
  <si>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</si>
  <si>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</si>
  <si>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</si>
  <si>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</si>
  <si>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</si>
  <si>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</si>
  <si>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</si>
  <si>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</si>
  <si>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</si>
  <si>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</si>
  <si>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</si>
  <si>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</si>
  <si>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</si>
  <si>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</si>
  <si>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</si>
  <si>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</si>
  <si>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</si>
  <si>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</si>
  <si>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</si>
  <si>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</si>
  <si>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</si>
  <si>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</si>
  <si>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</si>
  <si>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</si>
  <si>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</si>
  <si>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</si>
  <si>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</si>
  <si>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</si>
  <si>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</si>
  <si>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</si>
  <si>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</si>
  <si>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</si>
  <si>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</si>
  <si>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</si>
  <si>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</si>
  <si>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</si>
  <si>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</si>
  <si>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</si>
  <si>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</si>
  <si>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</si>
  <si>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</si>
  <si>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</si>
  <si>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</si>
  <si>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</si>
  <si>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</si>
  <si>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</si>
  <si>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</si>
  <si>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</si>
  <si>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</si>
  <si>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</si>
  <si>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</si>
  <si>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</si>
  <si>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</si>
  <si>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</si>
  <si>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</si>
  <si>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</si>
  <si>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</si>
  <si>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</si>
  <si>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</si>
  <si>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</si>
  <si>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</si>
  <si>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</si>
  <si>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</si>
  <si>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</si>
  <si>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</si>
  <si>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</si>
  <si>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</si>
  <si>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</si>
  <si>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</si>
  <si>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</si>
  <si>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</si>
  <si>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</si>
  <si>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</si>
  <si>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</si>
  <si>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</si>
  <si>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</si>
  <si>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</si>
  <si>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</si>
  <si>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</si>
  <si>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</si>
  <si>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</si>
  <si>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</si>
  <si>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</si>
  <si>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</si>
  <si>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</si>
  <si>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</si>
  <si>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</si>
  <si>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</si>
  <si>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</si>
  <si>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</si>
  <si>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</si>
  <si>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</si>
  <si>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</si>
  <si>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</si>
  <si>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</si>
  <si>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</si>
  <si>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</si>
  <si>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</si>
  <si>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</si>
  <si>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</si>
  <si>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</si>
  <si>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</si>
  <si>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</si>
  <si>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</si>
  <si>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</si>
  <si>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</si>
  <si>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</si>
  <si>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</si>
  <si>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</si>
  <si>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</si>
  <si>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</si>
  <si>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</si>
  <si>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</si>
  <si>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</si>
  <si>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</si>
  <si>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</si>
  <si>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</si>
  <si>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</si>
  <si>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</si>
  <si>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</si>
  <si>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</si>
  <si>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</si>
  <si>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</si>
  <si>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</si>
  <si>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</si>
  <si>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</si>
  <si>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</si>
  <si>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</si>
  <si>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</si>
  <si>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</si>
  <si>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</si>
  <si>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</si>
  <si>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</si>
  <si>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</si>
  <si>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</si>
  <si>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</si>
  <si>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</si>
  <si>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</si>
  <si>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</si>
  <si>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</si>
  <si>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</si>
  <si>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</si>
  <si>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</si>
  <si>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</si>
  <si>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</si>
  <si>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</si>
  <si>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</si>
  <si>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</si>
  <si>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</si>
  <si>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</si>
  <si>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</si>
  <si>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</si>
  <si>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</si>
  <si>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</si>
  <si>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</si>
  <si>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</si>
  <si>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</si>
  <si>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</si>
  <si>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</si>
  <si>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</si>
  <si>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</si>
  <si>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</si>
  <si>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</si>
  <si>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</si>
  <si>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</si>
  <si>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</si>
  <si>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</si>
  <si>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</si>
  <si>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</si>
  <si>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</si>
  <si>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</si>
  <si>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</si>
  <si>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</si>
  <si>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</si>
  <si>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</si>
  <si>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</si>
  <si>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</si>
  <si>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</si>
  <si>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</si>
  <si>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</si>
  <si>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</si>
  <si>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</si>
  <si>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</si>
  <si>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</si>
  <si>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</si>
  <si>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</si>
  <si>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</si>
  <si>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</si>
  <si>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</si>
  <si>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</si>
  <si>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</si>
  <si>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</si>
  <si>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</si>
  <si>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</si>
  <si>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</si>
  <si>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</si>
  <si>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</si>
  <si>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</si>
  <si>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</si>
  <si>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</si>
  <si>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</si>
  <si>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</si>
  <si>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</si>
  <si>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</si>
  <si>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</si>
  <si>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</si>
  <si>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</si>
  <si>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</si>
  <si>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</si>
  <si>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</si>
  <si>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</si>
  <si>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</si>
  <si>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</si>
  <si>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</si>
  <si>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</si>
  <si>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</si>
  <si>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</si>
  <si>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</si>
  <si>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</si>
  <si>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</si>
  <si>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</si>
  <si>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</si>
  <si>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</si>
  <si>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</si>
  <si>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</si>
  <si>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</si>
  <si>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</si>
  <si>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</si>
  <si>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</si>
  <si>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</si>
  <si>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</si>
  <si>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</si>
  <si>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</si>
  <si>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</si>
  <si>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</si>
  <si>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</si>
  <si>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</si>
  <si>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</si>
  <si>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</si>
  <si>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</si>
  <si>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</si>
  <si>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</si>
  <si>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</si>
  <si>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</si>
  <si>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</si>
  <si>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</si>
  <si>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</si>
  <si>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</si>
  <si>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</si>
  <si>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</si>
  <si>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</si>
  <si>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</si>
  <si>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</si>
  <si>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</si>
  <si>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</si>
  <si>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</si>
  <si>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</si>
  <si>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</si>
  <si>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</si>
  <si>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</si>
  <si>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</si>
  <si>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</si>
  <si>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</si>
  <si>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</si>
  <si>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</si>
  <si>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</si>
  <si>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</si>
  <si>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</si>
  <si>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</si>
  <si>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</si>
  <si>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</si>
  <si>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</si>
  <si>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</si>
  <si>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</si>
  <si>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</si>
  <si>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</si>
  <si>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</si>
  <si>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</si>
  <si>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</si>
  <si>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</si>
  <si>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</si>
  <si>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</si>
  <si>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</si>
  <si>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</si>
  <si>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</si>
  <si>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</si>
  <si>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</si>
  <si>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</si>
  <si>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</si>
  <si>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</si>
  <si>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</si>
  <si>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</si>
  <si>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</si>
  <si>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</si>
  <si>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</si>
  <si>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</si>
  <si>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</si>
  <si>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</si>
  <si>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</si>
  <si>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</si>
  <si>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</si>
  <si>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</si>
  <si>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</si>
  <si>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</si>
  <si>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</si>
  <si>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</si>
  <si>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</si>
  <si>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</si>
  <si>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</si>
  <si>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</si>
  <si>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</si>
  <si>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</si>
  <si>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</si>
  <si>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</si>
  <si>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</si>
  <si>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</si>
  <si>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</si>
  <si>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</si>
  <si>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</si>
  <si>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</si>
  <si>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</si>
  <si>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</si>
  <si>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</si>
  <si>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</si>
  <si>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</si>
  <si>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</si>
  <si>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</si>
  <si>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</si>
  <si>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</si>
  <si>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</si>
  <si>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</si>
  <si>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</si>
  <si>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</si>
  <si>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</si>
  <si>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</si>
  <si>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</si>
  <si>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</si>
  <si>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</si>
  <si>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</si>
  <si>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</si>
  <si>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</si>
  <si>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</si>
  <si>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</si>
  <si>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</si>
  <si>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</si>
  <si>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</si>
  <si>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</si>
  <si>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</si>
  <si>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</si>
  <si>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</si>
  <si>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</si>
  <si>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</si>
  <si>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</si>
  <si>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</si>
  <si>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</si>
  <si>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</si>
  <si>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</si>
  <si>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</si>
  <si>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</si>
  <si>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</si>
  <si>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</si>
  <si>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</si>
  <si>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</si>
  <si>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</si>
  <si>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</si>
  <si>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</si>
  <si>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</si>
  <si>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</si>
  <si>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</si>
  <si>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</si>
  <si>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</si>
  <si>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</si>
  <si>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</si>
  <si>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</si>
  <si>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</si>
  <si>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</si>
  <si>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</si>
  <si>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</si>
  <si>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</si>
  <si>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</si>
  <si>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</si>
  <si>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</si>
  <si>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</si>
  <si>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</si>
  <si>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</si>
  <si>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</si>
  <si>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</si>
  <si>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</si>
  <si>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</si>
  <si>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</si>
  <si>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</si>
  <si>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</si>
  <si>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</si>
  <si>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</si>
  <si>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</si>
  <si>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</si>
  <si>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</si>
  <si>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</si>
  <si>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</si>
  <si>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</si>
  <si>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</si>
  <si>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</si>
  <si>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</si>
  <si>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</si>
  <si>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</si>
  <si>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</si>
  <si>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</si>
  <si>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</si>
  <si>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</si>
  <si>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</si>
  <si>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</si>
  <si>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</si>
  <si>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</si>
  <si>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</si>
  <si>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</si>
  <si>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</si>
  <si>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</si>
  <si>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</si>
  <si>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</si>
  <si>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</si>
  <si>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</si>
  <si>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</si>
  <si>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</si>
  <si>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</si>
  <si>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</si>
  <si>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</si>
  <si>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</si>
  <si>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</si>
  <si>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</si>
  <si>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</si>
  <si>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</si>
  <si>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</si>
  <si>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</si>
  <si>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</si>
  <si>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</si>
  <si>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</si>
  <si>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</si>
  <si>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</si>
  <si>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</si>
  <si>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</si>
  <si>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</si>
  <si>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</si>
  <si>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</si>
  <si>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</si>
  <si>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</si>
  <si>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</si>
  <si>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</si>
  <si>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</si>
  <si>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</si>
  <si>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</si>
  <si>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</si>
  <si>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</si>
  <si>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</si>
  <si>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</si>
  <si>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</si>
  <si>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</si>
  <si>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</si>
  <si>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</si>
  <si>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</si>
  <si>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</si>
  <si>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</si>
  <si>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</si>
  <si>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</si>
  <si>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</si>
  <si>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</si>
  <si>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</si>
  <si>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</si>
  <si>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</si>
  <si>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</si>
  <si>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</si>
  <si>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</si>
  <si>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</si>
  <si>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</si>
  <si>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</si>
  <si>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</si>
  <si>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</si>
  <si>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</si>
  <si>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</si>
  <si>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</si>
  <si>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</si>
  <si>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</si>
  <si>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</si>
  <si>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</si>
  <si>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</si>
  <si>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</si>
  <si>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</si>
  <si>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</si>
  <si>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</si>
  <si>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</si>
  <si>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</si>
  <si>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</si>
  <si>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</si>
  <si>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</si>
  <si>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</si>
  <si>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</si>
  <si>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</si>
  <si>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</si>
  <si>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</si>
  <si>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</si>
  <si>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</si>
  <si>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</si>
  <si>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</si>
  <si>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</si>
  <si>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</si>
  <si>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</si>
  <si>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</si>
  <si>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</si>
  <si>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</si>
  <si>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</si>
  <si>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</si>
  <si>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</si>
  <si>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</si>
  <si>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</si>
  <si>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</si>
  <si>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</si>
  <si>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</si>
  <si>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</si>
  <si>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</si>
  <si>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</si>
  <si>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</si>
  <si>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</si>
  <si>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</si>
  <si>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</si>
  <si>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</si>
  <si>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</si>
  <si>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</si>
  <si>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</si>
  <si>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</si>
  <si>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</si>
  <si>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</si>
  <si>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</si>
  <si>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</si>
  <si>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</si>
  <si>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</si>
  <si>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</si>
  <si>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</si>
  <si>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</si>
  <si>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</si>
  <si>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</si>
  <si>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</si>
  <si>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</si>
  <si>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</si>
  <si>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</si>
  <si>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</si>
  <si>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</si>
  <si>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</si>
  <si>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</si>
  <si>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</si>
  <si>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</si>
  <si>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</si>
  <si>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</si>
  <si>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</si>
  <si>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</si>
  <si>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</si>
  <si>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</si>
  <si>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</si>
  <si>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</si>
  <si>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</si>
  <si>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</si>
  <si>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</si>
  <si>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</si>
  <si>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</si>
  <si>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</si>
  <si>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</si>
  <si>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</si>
  <si>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</si>
  <si>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</si>
  <si>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</si>
  <si>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</si>
  <si>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</si>
  <si>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</si>
  <si>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</si>
  <si>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</si>
  <si>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</si>
  <si>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</si>
  <si>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</si>
  <si>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</si>
  <si>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</si>
  <si>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</si>
  <si>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</si>
  <si>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</si>
  <si>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</si>
  <si>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</si>
  <si>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</si>
  <si>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</si>
  <si>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</si>
  <si>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</si>
  <si>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</si>
  <si>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</si>
  <si>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</si>
  <si>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</si>
  <si>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</si>
  <si>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</si>
  <si>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</si>
  <si>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</si>
  <si>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</si>
  <si>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</si>
  <si>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</si>
  <si>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</si>
  <si>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</si>
  <si>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</si>
  <si>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</si>
  <si>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</si>
  <si>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</si>
  <si>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</si>
  <si>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</si>
  <si>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</si>
  <si>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</si>
  <si>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</si>
  <si>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</si>
  <si>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</si>
  <si>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</si>
  <si>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</si>
  <si>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</si>
  <si>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</si>
  <si>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</si>
  <si>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</si>
  <si>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</si>
  <si>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</si>
  <si>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</si>
  <si>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</si>
  <si>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</si>
  <si>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</si>
  <si>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</si>
  <si>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</si>
  <si>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</si>
  <si>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</si>
  <si>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</si>
  <si>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</si>
  <si>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</si>
  <si>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</si>
  <si>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</si>
  <si>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</si>
  <si>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</si>
  <si>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</si>
  <si>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</si>
  <si>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</si>
  <si>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</si>
  <si>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</si>
  <si>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</si>
  <si>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</si>
  <si>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</si>
  <si>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</si>
  <si>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</si>
  <si>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</si>
  <si>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</si>
  <si>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</si>
  <si>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</si>
  <si>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</si>
  <si>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</si>
  <si>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</si>
  <si>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</si>
  <si>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</si>
  <si>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</si>
  <si>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</si>
  <si>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</si>
  <si>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</si>
  <si>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</si>
  <si>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</si>
  <si>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</si>
  <si>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</si>
  <si>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</si>
  <si>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</si>
  <si>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</si>
  <si>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</si>
  <si>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</si>
  <si>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</si>
  <si>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</si>
  <si>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</si>
  <si>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</si>
  <si>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</si>
  <si>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</si>
  <si>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</si>
  <si>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</si>
  <si>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</si>
  <si>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</si>
  <si>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</si>
  <si>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</si>
  <si>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</si>
  <si>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</si>
  <si>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</si>
  <si>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</si>
  <si>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</si>
  <si>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</si>
  <si>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</si>
  <si>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</si>
  <si>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</si>
  <si>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</si>
  <si>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</si>
  <si>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</si>
  <si>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</si>
  <si>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</si>
  <si>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</si>
  <si>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</si>
  <si>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</si>
  <si>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</si>
  <si>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</si>
  <si>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</si>
  <si>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</si>
  <si>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</si>
  <si>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</si>
  <si>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</si>
  <si>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</si>
  <si>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</si>
  <si>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</si>
  <si>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</si>
  <si>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</si>
  <si>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</si>
  <si>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</si>
  <si>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</si>
  <si>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</si>
  <si>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</si>
  <si>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</si>
  <si>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</si>
  <si>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</si>
  <si>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</si>
  <si>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</si>
  <si>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</si>
  <si>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</si>
  <si>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</si>
  <si>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</si>
  <si>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</si>
  <si>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</si>
  <si>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</si>
  <si>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</si>
  <si>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</si>
  <si>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</si>
  <si>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</si>
  <si>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</si>
  <si>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</si>
  <si>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</si>
  <si>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</si>
  <si>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</si>
  <si>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</si>
  <si>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</si>
  <si>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</si>
  <si>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</si>
  <si>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</si>
  <si>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</si>
  <si>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</si>
  <si>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</si>
  <si>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</si>
  <si>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</si>
  <si>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</si>
  <si>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</si>
  <si>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</si>
  <si>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</si>
  <si>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</si>
  <si>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</si>
  <si>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</si>
  <si>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</si>
  <si>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</si>
  <si>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</si>
  <si>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</si>
  <si>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</si>
  <si>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</si>
  <si>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</si>
  <si>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</si>
  <si>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</si>
  <si>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</si>
  <si>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</si>
  <si>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</si>
  <si>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</si>
  <si>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</si>
  <si>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</si>
  <si>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</si>
  <si>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</si>
  <si>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</si>
  <si>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</si>
  <si>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</si>
  <si>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</si>
  <si>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</si>
  <si>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</si>
  <si>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</si>
  <si>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</si>
  <si>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</si>
  <si>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</si>
  <si>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</si>
  <si>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</si>
  <si>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</si>
  <si>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</si>
  <si>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</si>
  <si>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</si>
  <si>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</si>
  <si>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</si>
  <si>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</si>
  <si>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</si>
  <si>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</si>
  <si>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</si>
  <si>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</si>
  <si>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</si>
  <si>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</si>
  <si>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</si>
  <si>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</si>
  <si>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</si>
  <si>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</si>
  <si>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</si>
  <si>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</si>
  <si>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</si>
  <si>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</si>
  <si>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</si>
  <si>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</si>
  <si>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</si>
  <si>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</si>
  <si>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</si>
  <si>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</si>
  <si>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</si>
  <si>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</si>
  <si>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</si>
  <si>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</si>
  <si>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</si>
  <si>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</si>
  <si>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</si>
  <si>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</si>
  <si>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</si>
  <si>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</si>
  <si>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</si>
  <si>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</si>
  <si>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</si>
  <si>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</si>
  <si>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</si>
  <si>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</si>
  <si>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</si>
  <si>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</si>
  <si>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</si>
  <si>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</si>
  <si>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</si>
  <si>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</si>
  <si>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</si>
  <si>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</si>
  <si>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</si>
  <si>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</si>
  <si>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</si>
  <si>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</si>
  <si>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</si>
  <si>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</si>
  <si>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</si>
  <si>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</si>
  <si>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</si>
  <si>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</si>
  <si>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</si>
  <si>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</si>
  <si>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</si>
  <si>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</si>
  <si>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</si>
  <si>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</si>
  <si>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</si>
  <si>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</si>
  <si>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</si>
  <si>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</si>
  <si>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</si>
  <si>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</si>
  <si>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</si>
  <si>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</si>
  <si>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</si>
  <si>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</si>
  <si>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</si>
  <si>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</si>
  <si>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</si>
  <si>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</si>
  <si>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</si>
  <si>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</si>
  <si>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</si>
  <si>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</si>
  <si>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</si>
  <si>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</si>
  <si>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</si>
  <si>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</si>
  <si>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</si>
  <si>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</si>
  <si>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</si>
  <si>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</si>
  <si>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</si>
  <si>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</si>
  <si>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</si>
  <si>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</si>
  <si>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</si>
  <si>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</si>
  <si>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</si>
  <si>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</si>
  <si>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</si>
  <si>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</si>
  <si>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</si>
  <si>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</si>
  <si>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</si>
  <si>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</si>
  <si>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</si>
  <si>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</si>
  <si>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</si>
  <si>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</si>
  <si>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</si>
  <si>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</si>
  <si>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</si>
  <si>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</si>
  <si>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</si>
  <si>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</si>
  <si>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</si>
  <si>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</si>
  <si>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</si>
  <si>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</si>
  <si>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</si>
  <si>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</si>
  <si>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</si>
  <si>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</si>
  <si>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</si>
  <si>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</si>
  <si>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</si>
  <si>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</si>
  <si>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</si>
  <si>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</si>
  <si>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</si>
  <si>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</si>
  <si>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</si>
  <si>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</si>
  <si>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</si>
  <si>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</si>
  <si>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</si>
  <si>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</si>
  <si>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</si>
  <si>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</si>
  <si>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</si>
  <si>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</si>
  <si>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</si>
  <si>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</si>
  <si>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</si>
  <si>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</si>
  <si>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</si>
  <si>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</si>
  <si>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</si>
  <si>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</si>
  <si>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</si>
  <si>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</si>
  <si>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</si>
  <si>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</si>
  <si>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</si>
  <si>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</si>
  <si>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</si>
  <si>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</si>
  <si>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</si>
  <si>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</si>
  <si>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</si>
  <si>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</si>
  <si>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</si>
  <si>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</si>
  <si>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</si>
  <si>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</si>
  <si>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</si>
  <si>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</si>
  <si>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</si>
  <si>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</si>
  <si>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</si>
  <si>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</si>
  <si>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</si>
  <si>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</si>
  <si>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</si>
  <si>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</si>
  <si>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</si>
  <si>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</si>
  <si>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</si>
  <si>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</si>
  <si>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</si>
  <si>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</si>
  <si>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</si>
  <si>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</si>
  <si>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</si>
  <si>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</si>
  <si>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</si>
  <si>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</si>
  <si>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</si>
  <si>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</si>
  <si>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</si>
  <si>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</si>
  <si>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</si>
  <si>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</si>
  <si>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</si>
  <si>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</si>
  <si>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</si>
  <si>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</si>
  <si>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</si>
  <si>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</si>
  <si>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</si>
  <si>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</si>
  <si>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</si>
  <si>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</si>
  <si>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</si>
  <si>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</si>
  <si>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</si>
  <si>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</si>
  <si>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</si>
  <si>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</si>
  <si>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</si>
  <si>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</si>
  <si>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</si>
  <si>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</si>
  <si>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</si>
  <si>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</si>
  <si>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</si>
  <si>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</si>
  <si>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</si>
  <si>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</si>
  <si>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</si>
  <si>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</si>
  <si>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</si>
  <si>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</si>
  <si>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</si>
  <si>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</si>
  <si>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</si>
  <si>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</si>
  <si>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</si>
  <si>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</si>
  <si>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</si>
  <si>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</si>
  <si>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</si>
  <si>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</si>
  <si>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</si>
  <si>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</si>
  <si>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</si>
  <si>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</si>
  <si>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</si>
  <si>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</si>
  <si>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</si>
  <si>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</si>
  <si>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</si>
  <si>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</si>
  <si>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</si>
  <si>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</si>
  <si>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</si>
  <si>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</si>
  <si>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</si>
  <si>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</si>
  <si>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</si>
  <si>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</si>
  <si>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</si>
  <si>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</si>
  <si>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</si>
  <si>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</si>
  <si>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</si>
  <si>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</si>
  <si>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</si>
  <si>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</si>
  <si>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</si>
  <si>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</si>
  <si>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</si>
  <si>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</si>
  <si>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</si>
  <si>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</si>
  <si>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</si>
  <si>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</si>
  <si>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</si>
  <si>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</si>
  <si>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</si>
  <si>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</si>
  <si>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</si>
  <si>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</si>
  <si>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</si>
  <si>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</si>
  <si>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</si>
  <si>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</si>
  <si>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</si>
  <si>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</si>
  <si>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</si>
  <si>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</si>
  <si>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</si>
  <si>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</si>
  <si>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</si>
  <si>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</si>
  <si>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</si>
  <si>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</si>
  <si>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</si>
  <si>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</si>
  <si>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</si>
  <si>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</si>
  <si>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</si>
  <si>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</si>
  <si>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</si>
  <si>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</si>
  <si>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</si>
  <si>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</si>
  <si>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</si>
  <si>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</si>
  <si>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</si>
  <si>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</si>
  <si>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</si>
  <si>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</si>
  <si>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</si>
  <si>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</si>
  <si>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</si>
  <si>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</si>
  <si>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</si>
  <si>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</si>
  <si>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</si>
  <si>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</si>
  <si>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</si>
  <si>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</si>
  <si>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</si>
  <si>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</si>
  <si>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</si>
  <si>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</si>
  <si>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</si>
  <si>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</si>
  <si>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</si>
  <si>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</si>
  <si>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</si>
  <si>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</si>
  <si>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</si>
  <si>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</si>
  <si>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</si>
  <si>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</si>
  <si>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</si>
  <si>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</si>
  <si>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</si>
  <si>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</si>
  <si>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</si>
  <si>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</si>
  <si>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</si>
  <si>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</si>
  <si>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</si>
  <si>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</si>
  <si>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</si>
  <si>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</si>
  <si>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</si>
  <si>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</si>
  <si>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</si>
  <si>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</si>
  <si>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</si>
  <si>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</si>
  <si>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</si>
  <si>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</si>
  <si>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</si>
  <si>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</si>
  <si>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</si>
  <si>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</si>
  <si>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</si>
  <si>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</si>
  <si>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</si>
  <si>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</si>
  <si>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</si>
  <si>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</si>
  <si>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</si>
  <si>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</si>
  <si>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</si>
  <si>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</si>
  <si>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</si>
  <si>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</si>
  <si>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</si>
  <si>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</si>
  <si>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</si>
  <si>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</si>
  <si>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</si>
  <si>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</si>
  <si>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</si>
  <si>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</si>
  <si>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</si>
  <si>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</si>
  <si>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</si>
  <si>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</si>
  <si>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</si>
  <si>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</si>
  <si>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</si>
  <si>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</si>
  <si>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</si>
  <si>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</si>
  <si>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</si>
  <si>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</si>
  <si>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</si>
  <si>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</si>
  <si>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</si>
  <si>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</si>
  <si>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</si>
  <si>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</si>
  <si>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</si>
  <si>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</si>
  <si>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</si>
  <si>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</si>
  <si>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</si>
  <si>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</si>
  <si>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</si>
  <si>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</si>
  <si>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</si>
  <si>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</si>
  <si>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</si>
  <si>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</si>
  <si>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</si>
  <si>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</si>
  <si>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</si>
  <si>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</si>
  <si>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</si>
  <si>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</si>
  <si>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</si>
  <si>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</si>
  <si>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</si>
  <si>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</si>
  <si>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</si>
  <si>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</si>
  <si>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</si>
  <si>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</si>
  <si>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</si>
  <si>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</si>
  <si>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</si>
  <si>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</si>
  <si>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</si>
  <si>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</si>
  <si>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</si>
  <si>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</si>
  <si>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</si>
  <si>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</si>
  <si>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</si>
  <si>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</si>
  <si>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</si>
  <si>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</si>
  <si>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</si>
  <si>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</si>
  <si>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</si>
  <si>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</si>
  <si>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</si>
  <si>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</si>
  <si>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</si>
  <si>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</si>
  <si>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</si>
  <si>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</si>
  <si>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</si>
  <si>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</si>
  <si>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</si>
  <si>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</si>
  <si>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</si>
  <si>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</si>
  <si>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</si>
  <si>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</si>
  <si>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</si>
  <si>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</si>
  <si>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</si>
  <si>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</si>
  <si>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</si>
  <si>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</si>
  <si>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</si>
  <si>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</si>
  <si>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</si>
  <si>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</si>
  <si>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</si>
  <si>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</si>
  <si>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</si>
  <si>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</si>
  <si>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</si>
  <si>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</si>
  <si>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</si>
  <si>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</si>
  <si>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</si>
  <si>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</si>
  <si>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</si>
  <si>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</si>
  <si>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</si>
  <si>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</si>
  <si>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</si>
  <si>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</si>
  <si>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</si>
  <si>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</si>
  <si>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</si>
  <si>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</si>
  <si>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</si>
  <si>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</si>
  <si>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</si>
  <si>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</si>
  <si>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</si>
  <si>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</si>
  <si>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</si>
  <si>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</si>
  <si>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</si>
  <si>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</si>
  <si>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</si>
  <si>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</si>
  <si>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</si>
  <si>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</si>
  <si>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</si>
  <si>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</si>
  <si>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</si>
  <si>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</si>
  <si>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</si>
  <si>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</si>
  <si>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</si>
  <si>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</si>
  <si>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</si>
  <si>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</si>
  <si>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</si>
  <si>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</si>
  <si>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</si>
  <si>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</si>
  <si>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</si>
  <si>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</si>
  <si>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</si>
  <si>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</si>
  <si>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</si>
  <si>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</si>
  <si>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</si>
  <si>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</si>
  <si>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</si>
  <si>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</si>
  <si>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</si>
  <si>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</si>
  <si>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</si>
  <si>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</si>
  <si>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</si>
  <si>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</si>
  <si>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</si>
  <si>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</si>
  <si>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</si>
  <si>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</si>
  <si>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</si>
  <si>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</si>
  <si>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</si>
  <si>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</si>
  <si>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</si>
  <si>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</si>
  <si>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</si>
  <si>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</si>
  <si>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</si>
  <si>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</si>
  <si>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</si>
  <si>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</si>
  <si>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</si>
  <si>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</si>
  <si>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</si>
  <si>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</si>
  <si>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</si>
  <si>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</si>
  <si>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</si>
  <si>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</si>
  <si>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</si>
  <si>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</si>
  <si>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</si>
  <si>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</si>
  <si>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</si>
  <si>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</si>
  <si>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</si>
  <si>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</si>
  <si>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</si>
  <si>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</si>
  <si>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</si>
  <si>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</si>
  <si>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</si>
  <si>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</si>
  <si>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</si>
  <si>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</si>
  <si>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</si>
  <si>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</si>
  <si>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</si>
  <si>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</si>
  <si>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</si>
  <si>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</si>
  <si>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</si>
  <si>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</si>
  <si>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</si>
  <si>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</si>
  <si>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</si>
  <si>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</si>
  <si>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</si>
  <si>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</si>
  <si>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</si>
  <si>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</si>
  <si>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</si>
  <si>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</si>
  <si>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</si>
  <si>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</si>
  <si>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</si>
  <si>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</si>
  <si>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</si>
  <si>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</si>
  <si>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</si>
  <si>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</si>
  <si>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</si>
  <si>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</si>
  <si>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</si>
  <si>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</si>
  <si>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</si>
  <si>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</si>
  <si>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</si>
  <si>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</si>
  <si>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</si>
  <si>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</si>
  <si>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</si>
  <si>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</si>
  <si>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</si>
  <si>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</si>
  <si>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</si>
  <si>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</si>
  <si>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</si>
  <si>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</si>
  <si>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</si>
  <si>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</si>
  <si>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</si>
  <si>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</si>
  <si>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</si>
  <si>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</si>
  <si>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</si>
  <si>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</si>
  <si>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</si>
  <si>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</si>
  <si>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</si>
  <si>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</si>
  <si>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</si>
  <si>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</si>
  <si>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</si>
  <si>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</si>
  <si>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</si>
  <si>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</si>
  <si>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</si>
  <si>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</si>
  <si>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</si>
  <si>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</si>
  <si>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</si>
  <si>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</si>
  <si>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</si>
  <si>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</si>
  <si>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</si>
  <si>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</si>
  <si>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</si>
  <si>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</si>
  <si>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</si>
  <si>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</si>
  <si>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</si>
  <si>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</si>
  <si>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</si>
  <si>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</si>
  <si>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</si>
  <si>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</si>
  <si>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</si>
  <si>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</si>
  <si>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</si>
  <si>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</si>
  <si>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</si>
  <si>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</si>
  <si>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</si>
  <si>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</si>
  <si>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</si>
  <si>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</si>
  <si>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</si>
  <si>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</si>
  <si>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</si>
  <si>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</si>
  <si>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</si>
  <si>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</si>
  <si>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</si>
  <si>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</si>
  <si>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</si>
  <si>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</si>
  <si>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</si>
  <si>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</si>
  <si>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</si>
  <si>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</si>
  <si>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</si>
  <si>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</si>
  <si>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</si>
  <si>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</si>
  <si>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</si>
  <si>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</si>
  <si>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</si>
  <si>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</si>
  <si>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</si>
  <si>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</si>
  <si>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</si>
  <si>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</si>
  <si>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</si>
  <si>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</si>
  <si>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</si>
  <si>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</si>
  <si>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</si>
  <si>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</si>
  <si>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</si>
  <si>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</si>
  <si>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</si>
  <si>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</si>
  <si>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</si>
  <si>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</si>
  <si>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</si>
  <si>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</si>
  <si>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</si>
  <si>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</si>
  <si>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</si>
  <si>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</si>
  <si>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</si>
  <si>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</si>
  <si>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</si>
  <si>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</si>
  <si>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</si>
  <si>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</si>
  <si>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</si>
  <si>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</si>
  <si>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</si>
  <si>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</si>
  <si>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</si>
  <si>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</si>
  <si>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</si>
  <si>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</si>
  <si>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</si>
  <si>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</si>
  <si>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</si>
  <si>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</si>
  <si>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</si>
  <si>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</si>
  <si>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</si>
  <si>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</si>
  <si>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</si>
  <si>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</si>
  <si>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</si>
  <si>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</si>
  <si>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</si>
  <si>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</si>
  <si>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</si>
  <si>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</si>
  <si>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</si>
  <si>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</si>
  <si>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</si>
  <si>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</si>
  <si>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</si>
  <si>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</si>
  <si>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</si>
  <si>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</si>
  <si>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</si>
  <si>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</si>
  <si>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</si>
  <si>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</si>
  <si>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</si>
  <si>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</si>
  <si>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</si>
  <si>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</si>
  <si>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</si>
  <si>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</si>
  <si>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</si>
  <si>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</si>
  <si>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</si>
  <si>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</si>
  <si>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</si>
  <si>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</si>
  <si>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</si>
  <si>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</si>
  <si>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</si>
  <si>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</si>
  <si>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</si>
  <si>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</si>
  <si>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</si>
  <si>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</si>
  <si>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</si>
  <si>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</si>
  <si>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</si>
  <si>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</si>
  <si>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</si>
  <si>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</si>
  <si>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</si>
  <si>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</si>
  <si>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</si>
  <si>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</si>
  <si>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</si>
  <si>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</si>
  <si>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</si>
  <si>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</si>
  <si>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</si>
  <si>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</si>
  <si>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</si>
  <si>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</si>
  <si>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</si>
  <si>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</si>
  <si>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</si>
  <si>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</si>
  <si>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</si>
  <si>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</si>
  <si>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</si>
  <si>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</si>
  <si>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</si>
  <si>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</si>
  <si>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</si>
  <si>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</si>
  <si>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</si>
  <si>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</si>
  <si>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</si>
  <si>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</si>
  <si>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</si>
  <si>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</si>
  <si>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</si>
  <si>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</si>
  <si>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</si>
  <si>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</si>
  <si>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</si>
  <si>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</si>
  <si>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</si>
  <si>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</si>
  <si>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</si>
  <si>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</si>
  <si>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</si>
  <si>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</si>
  <si>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</si>
  <si>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</si>
  <si>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</si>
  <si>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</si>
  <si>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</si>
  <si>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</si>
  <si>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</si>
  <si>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</si>
  <si>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</si>
  <si>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</si>
  <si>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</si>
  <si>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</si>
  <si>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</si>
  <si>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</si>
  <si>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</si>
  <si>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</si>
  <si>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</si>
  <si>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</si>
  <si>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</si>
  <si>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</si>
  <si>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</si>
  <si>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</si>
  <si>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</si>
  <si>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</si>
  <si>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</si>
  <si>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</si>
  <si>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</si>
  <si>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</si>
  <si>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</si>
  <si>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</si>
  <si>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</si>
  <si>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</si>
  <si>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</si>
  <si>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</si>
  <si>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</si>
  <si>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</si>
  <si>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</si>
  <si>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</si>
  <si>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</si>
  <si>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</si>
  <si>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</si>
  <si>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</si>
  <si>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</si>
  <si>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</si>
  <si>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</si>
  <si>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</si>
  <si>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</si>
  <si>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</si>
  <si>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</si>
  <si>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</si>
  <si>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</si>
  <si>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</si>
  <si>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</si>
  <si>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</si>
  <si>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</si>
  <si>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</si>
  <si>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</si>
  <si>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</si>
  <si>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</si>
  <si>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</si>
  <si>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</si>
  <si>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</si>
  <si>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</si>
  <si>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</si>
  <si>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</si>
  <si>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</si>
  <si>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</si>
  <si>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</si>
  <si>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</si>
  <si>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</si>
  <si>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</si>
  <si>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</si>
  <si>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</si>
  <si>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</si>
  <si>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</si>
  <si>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</si>
  <si>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</si>
  <si>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</si>
  <si>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</si>
  <si>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</si>
  <si>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</si>
  <si>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</si>
  <si>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</si>
  <si>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</si>
  <si>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</si>
  <si>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</si>
  <si>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</si>
  <si>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</si>
  <si>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</si>
  <si>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</si>
  <si>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</si>
  <si>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</si>
  <si>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</si>
  <si>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</si>
  <si>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</si>
  <si>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</si>
  <si>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</si>
  <si>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</si>
  <si>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</si>
  <si>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</si>
  <si>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</si>
  <si>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</si>
  <si>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</si>
  <si>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</si>
  <si>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</si>
  <si>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</si>
  <si>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</si>
  <si>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</si>
  <si>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</si>
  <si>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</si>
  <si>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</si>
  <si>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</si>
  <si>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</si>
  <si>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</si>
  <si>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</si>
  <si>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</si>
  <si>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</si>
  <si>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</si>
  <si>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</si>
  <si>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</si>
  <si>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</si>
  <si>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</si>
  <si>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</si>
  <si>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</si>
  <si>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</si>
  <si>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</si>
  <si>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</si>
  <si>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</si>
  <si>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</si>
  <si>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</si>
  <si>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</si>
  <si>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</si>
  <si>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</si>
  <si>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</si>
  <si>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</si>
  <si>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</si>
  <si>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</si>
  <si>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</si>
  <si>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</si>
  <si>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</si>
  <si>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</si>
  <si>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</si>
  <si>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</si>
  <si>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</si>
  <si>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</si>
  <si>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</si>
  <si>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</si>
  <si>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</si>
  <si>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</si>
  <si>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</si>
  <si>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</si>
  <si>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</si>
  <si>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</si>
  <si>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</si>
  <si>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</si>
  <si>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</si>
  <si>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</si>
  <si>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</si>
  <si>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</si>
  <si>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</si>
  <si>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</si>
  <si>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</si>
  <si>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</si>
  <si>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</si>
  <si>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</si>
  <si>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</si>
  <si>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</si>
  <si>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</si>
  <si>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</si>
  <si>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</si>
  <si>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</si>
  <si>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</si>
  <si>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</si>
  <si>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</si>
  <si>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</si>
  <si>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</si>
  <si>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</si>
  <si>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</si>
  <si>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</si>
  <si>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</si>
  <si>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</si>
  <si>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</si>
  <si>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</si>
  <si>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</si>
  <si>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</si>
  <si>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</si>
  <si>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</si>
  <si>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</si>
  <si>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</si>
  <si>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</si>
  <si>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</si>
  <si>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</si>
  <si>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</si>
  <si>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</si>
  <si>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</si>
  <si>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</si>
  <si>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</si>
  <si>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</si>
  <si>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</si>
  <si>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</si>
  <si>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</si>
  <si>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</si>
  <si>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</si>
  <si>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</si>
  <si>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</si>
  <si>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</si>
  <si>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</si>
  <si>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</si>
  <si>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</si>
  <si>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</si>
  <si>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</si>
  <si>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</si>
  <si>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</si>
  <si>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</si>
  <si>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</si>
  <si>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</si>
  <si>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</si>
  <si>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</si>
  <si>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</si>
  <si>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</si>
  <si>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</si>
  <si>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</si>
  <si>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</si>
  <si>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</si>
  <si>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</si>
  <si>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</si>
  <si>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</si>
  <si>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</si>
  <si>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</si>
  <si>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</si>
  <si>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</si>
  <si>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</si>
  <si>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</si>
  <si>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</si>
  <si>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</si>
  <si>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</si>
  <si>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</si>
  <si>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</si>
  <si>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</si>
  <si>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</si>
  <si>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</si>
  <si>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</si>
  <si>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</si>
  <si>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</si>
  <si>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</si>
  <si>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</si>
  <si>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</si>
  <si>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</si>
  <si>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</si>
  <si>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</si>
  <si>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</si>
  <si>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</si>
  <si>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</si>
  <si>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</si>
  <si>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</si>
  <si>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</si>
  <si>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</si>
  <si>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</si>
  <si>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</si>
  <si>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</si>
  <si>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</si>
  <si>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</si>
  <si>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</si>
  <si>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</si>
  <si>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</si>
  <si>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</si>
  <si>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</si>
  <si>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</si>
  <si>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</si>
  <si>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</si>
  <si>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</si>
  <si>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</si>
  <si>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</si>
  <si>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</si>
  <si>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</si>
  <si>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</si>
  <si>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</si>
  <si>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</si>
  <si>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</si>
  <si>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</si>
  <si>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</si>
  <si>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</si>
  <si>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</si>
  <si>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</si>
  <si>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</si>
  <si>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</si>
  <si>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</si>
  <si>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</si>
  <si>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</si>
  <si>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</si>
  <si>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</si>
  <si>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</si>
  <si>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</si>
  <si>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</si>
  <si>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</si>
  <si>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</si>
  <si>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</si>
  <si>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</si>
  <si>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</si>
  <si>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</si>
  <si>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</si>
  <si>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</si>
  <si>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</si>
  <si>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</si>
  <si>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</si>
  <si>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</si>
  <si>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</si>
  <si>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</si>
  <si>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</si>
  <si>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</si>
  <si>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</si>
  <si>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</si>
  <si>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</si>
  <si>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</si>
  <si>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</si>
  <si>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</si>
  <si>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</si>
  <si>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</si>
  <si>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</si>
  <si>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</si>
  <si>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</si>
  <si>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</si>
  <si>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</si>
  <si>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</si>
  <si>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</si>
  <si>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</si>
  <si>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</si>
  <si>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</si>
  <si>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</si>
  <si>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</si>
  <si>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</si>
  <si>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</si>
  <si>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</si>
  <si>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</si>
  <si>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</si>
  <si>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</si>
  <si>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</si>
  <si>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</si>
  <si>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</si>
  <si>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</si>
  <si>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</si>
  <si>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</si>
  <si>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</si>
  <si>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</si>
  <si>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</si>
  <si>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</si>
  <si>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</si>
  <si>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</si>
  <si>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</si>
  <si>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</si>
  <si>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</si>
  <si>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</si>
  <si>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</si>
  <si>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</si>
  <si>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</si>
  <si>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</si>
  <si>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</si>
  <si>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</si>
  <si>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</si>
  <si>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</si>
  <si>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</si>
  <si>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</si>
  <si>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</si>
  <si>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</si>
  <si>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</si>
  <si>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</si>
  <si>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</si>
  <si>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</si>
  <si>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</si>
  <si>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</si>
  <si>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</si>
  <si>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</si>
  <si>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</si>
  <si>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</si>
  <si>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</si>
  <si>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</si>
  <si>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</si>
  <si>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</si>
  <si>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</si>
  <si>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</si>
  <si>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</si>
  <si>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</si>
  <si>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</si>
  <si>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</si>
  <si>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</si>
  <si>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</si>
  <si>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</si>
  <si>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</si>
  <si>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</si>
  <si>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</si>
  <si>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</si>
  <si>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</si>
  <si>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</si>
  <si>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</si>
  <si>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</si>
  <si>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</si>
  <si>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</si>
  <si>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</si>
  <si>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</si>
  <si>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</si>
  <si>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</si>
  <si>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</si>
  <si>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</si>
  <si>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</si>
  <si>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</si>
  <si>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</si>
  <si>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</si>
  <si>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</si>
  <si>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</si>
  <si>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</si>
  <si>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</si>
  <si>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</si>
  <si>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</si>
  <si>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</si>
  <si>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</si>
  <si>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</si>
  <si>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</si>
  <si>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</si>
  <si>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</si>
  <si>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</si>
  <si>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</si>
  <si>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</si>
  <si>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</si>
  <si>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</si>
  <si>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</si>
  <si>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</si>
  <si>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</si>
  <si>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</si>
  <si>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</si>
  <si>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</si>
  <si>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</si>
  <si>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</si>
  <si>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</si>
  <si>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</si>
  <si>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</si>
  <si>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</si>
  <si>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</si>
  <si>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</si>
  <si>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</si>
  <si>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</si>
  <si>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</si>
  <si>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</si>
  <si>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</si>
  <si>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</si>
  <si>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</si>
  <si>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</si>
  <si>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</si>
  <si>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</si>
  <si>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</si>
  <si>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</si>
  <si>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</si>
  <si>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</si>
  <si>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</si>
  <si>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</si>
  <si>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</si>
  <si>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</si>
  <si>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</si>
  <si>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</si>
  <si>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</si>
  <si>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</si>
  <si>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</si>
  <si>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</si>
  <si>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</si>
  <si>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</si>
  <si>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</si>
  <si>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</si>
  <si>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</si>
  <si>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</si>
  <si>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</si>
  <si>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</si>
  <si>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</si>
  <si>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</si>
  <si>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</si>
  <si>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</si>
  <si>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</si>
  <si>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</si>
  <si>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</si>
  <si>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</si>
  <si>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</si>
  <si>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</si>
  <si>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</si>
  <si>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</si>
  <si>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</si>
  <si>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</si>
  <si>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</si>
  <si>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</si>
  <si>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</si>
  <si>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</si>
  <si>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</si>
  <si>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</si>
  <si>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</si>
  <si>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</si>
  <si>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</si>
  <si>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</si>
  <si>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</si>
  <si>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</si>
  <si>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</si>
  <si>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</si>
  <si>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</si>
  <si>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</si>
  <si>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</si>
  <si>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</si>
  <si>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</si>
  <si>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</si>
  <si>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</si>
  <si>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</si>
  <si>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</si>
  <si>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</si>
  <si>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</si>
  <si>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</si>
  <si>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</si>
  <si>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</si>
  <si>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</si>
  <si>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</si>
  <si>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</si>
  <si>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</si>
  <si>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</si>
  <si>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</si>
  <si>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</si>
  <si>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</si>
  <si>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</si>
  <si>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</si>
  <si>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</si>
  <si>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</si>
  <si>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</si>
  <si>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</si>
  <si>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</si>
  <si>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</si>
  <si>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</si>
  <si>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</si>
  <si>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</si>
  <si>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</si>
  <si>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</si>
  <si>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</si>
  <si>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</si>
  <si>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</si>
  <si>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</si>
  <si>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</si>
  <si>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</si>
  <si>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</si>
  <si>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</si>
  <si>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</si>
  <si>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</si>
  <si>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</si>
  <si>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</si>
  <si>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</si>
  <si>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</si>
  <si>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</si>
  <si>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</si>
  <si>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</si>
  <si>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</si>
  <si>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</si>
  <si>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</si>
  <si>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</si>
  <si>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</si>
  <si>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</si>
  <si>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</si>
  <si>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</si>
  <si>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</si>
  <si>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</si>
  <si>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</si>
  <si>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</si>
  <si>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</si>
  <si>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</si>
  <si>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</si>
  <si>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</si>
  <si>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</si>
  <si>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</si>
  <si>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</si>
  <si>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</si>
  <si>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</si>
  <si>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</si>
  <si>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</si>
  <si>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</si>
  <si>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</si>
  <si>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</si>
  <si>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</si>
  <si>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</si>
  <si>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</si>
  <si>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</si>
  <si>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</si>
  <si>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</si>
  <si>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</si>
  <si>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</si>
  <si>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</si>
  <si>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</si>
  <si>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</si>
  <si>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</si>
  <si>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</si>
  <si>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</si>
  <si>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</si>
  <si>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</si>
  <si>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</si>
  <si>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</si>
  <si>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</si>
  <si>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</si>
  <si>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</si>
  <si>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</si>
  <si>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</si>
  <si>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</si>
  <si>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</si>
  <si>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</si>
  <si>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</si>
  <si>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</si>
  <si>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</si>
  <si>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</si>
  <si>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</si>
  <si>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</si>
  <si>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</si>
  <si>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</si>
  <si>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</si>
  <si>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</si>
  <si>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</si>
  <si>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</si>
  <si>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</si>
  <si>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</si>
  <si>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</si>
  <si>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</si>
  <si>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</si>
  <si>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</si>
  <si>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</si>
  <si>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</si>
  <si>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</si>
  <si>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</si>
  <si>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</si>
  <si>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</si>
  <si>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</si>
  <si>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</si>
  <si>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</si>
  <si>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</si>
  <si>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</si>
  <si>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</si>
  <si>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</si>
  <si>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</si>
  <si>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</si>
  <si>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</si>
  <si>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</si>
  <si>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</si>
  <si>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</si>
  <si>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</si>
  <si>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</si>
  <si>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</si>
  <si>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</si>
  <si>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</si>
  <si>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</si>
  <si>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</si>
  <si>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</si>
  <si>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</si>
  <si>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</si>
  <si>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</si>
  <si>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</si>
  <si>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</si>
  <si>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</si>
  <si>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</si>
  <si>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</si>
  <si>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</si>
  <si>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</si>
  <si>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</si>
  <si>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</si>
  <si>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</si>
  <si>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</si>
  <si>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</si>
  <si>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</si>
  <si>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</si>
  <si>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</si>
  <si>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</si>
  <si>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</si>
  <si>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</si>
  <si>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</si>
  <si>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</si>
  <si>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</si>
  <si>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</si>
  <si>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</si>
  <si>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</si>
  <si>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</si>
  <si>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</si>
  <si>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</si>
  <si>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</si>
  <si>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</si>
  <si>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</si>
  <si>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</si>
  <si>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</si>
  <si>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</si>
  <si>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</si>
  <si>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</si>
  <si>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</si>
  <si>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</si>
  <si>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</si>
  <si>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</si>
  <si>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</si>
  <si>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</si>
  <si>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</si>
  <si>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</si>
  <si>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</si>
  <si>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</si>
  <si>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</si>
  <si>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</si>
  <si>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</si>
  <si>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</si>
  <si>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</si>
  <si>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</si>
  <si>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</si>
  <si>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</si>
  <si>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</si>
  <si>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</si>
  <si>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</si>
  <si>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</si>
  <si>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</si>
  <si>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</si>
  <si>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</si>
  <si>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</si>
  <si>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</si>
  <si>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</si>
  <si>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</si>
  <si>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</si>
  <si>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</si>
  <si>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</si>
  <si>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</si>
  <si>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</si>
  <si>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</si>
  <si>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</si>
  <si>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</si>
  <si>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</si>
  <si>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</si>
  <si>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</si>
  <si>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</si>
  <si>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</si>
  <si>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</si>
  <si>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</si>
  <si>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</si>
  <si>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</si>
  <si>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</si>
  <si>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</si>
  <si>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</si>
  <si>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</si>
  <si>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</si>
  <si>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</si>
  <si>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</si>
  <si>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</si>
  <si>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</si>
  <si>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</si>
  <si>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</si>
  <si>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</si>
  <si>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</si>
  <si>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</si>
  <si>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</si>
  <si>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</si>
  <si>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</si>
  <si>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</si>
  <si>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</si>
  <si>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</si>
  <si>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</si>
  <si>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</si>
  <si>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</si>
  <si>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</si>
  <si>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</si>
  <si>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</si>
  <si>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</si>
  <si>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</si>
  <si>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</si>
  <si>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</si>
  <si>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</si>
  <si>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</si>
  <si>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</si>
  <si>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</si>
  <si>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</si>
  <si>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</si>
  <si>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</si>
  <si>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</si>
  <si>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</si>
  <si>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</si>
  <si>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</si>
  <si>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</si>
  <si>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</si>
  <si>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</si>
  <si>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</si>
  <si>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</si>
  <si>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</si>
  <si>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</si>
  <si>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</si>
  <si>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</si>
  <si>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</si>
  <si>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</si>
  <si>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</si>
  <si>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</si>
  <si>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</si>
  <si>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</si>
  <si>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</si>
  <si>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</si>
  <si>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</si>
  <si>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</si>
  <si>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</si>
  <si>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</si>
  <si>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</si>
  <si>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</si>
  <si>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</si>
  <si>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</si>
  <si>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</si>
  <si>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</si>
  <si>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</si>
  <si>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</si>
  <si>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</si>
  <si>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</si>
  <si>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</si>
  <si>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</si>
  <si>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</si>
  <si>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</si>
  <si>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</si>
  <si>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</si>
  <si>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</si>
  <si>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</si>
  <si>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</si>
  <si>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</si>
  <si>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</si>
  <si>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</si>
  <si>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</si>
  <si>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</si>
  <si>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</si>
  <si>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</si>
  <si>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</si>
  <si>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</si>
  <si>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</si>
  <si>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</si>
  <si>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</si>
  <si>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</si>
  <si>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</si>
  <si>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</si>
  <si>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</si>
  <si>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</si>
  <si>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</si>
  <si>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</si>
  <si>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</si>
  <si>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</si>
  <si>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</si>
  <si>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</si>
  <si>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</si>
  <si>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</si>
  <si>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</si>
  <si>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</si>
  <si>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</si>
  <si>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</si>
  <si>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</si>
  <si>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</si>
  <si>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</si>
  <si>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</si>
  <si>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</si>
  <si>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</si>
  <si>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</si>
  <si>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</si>
  <si>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</si>
  <si>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</si>
  <si>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</si>
  <si>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</si>
  <si>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</si>
  <si>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</si>
  <si>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</si>
  <si>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</si>
  <si>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</si>
  <si>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</si>
  <si>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</si>
  <si>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</si>
  <si>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</si>
  <si>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</si>
  <si>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</si>
  <si>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</si>
  <si>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</si>
  <si>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</si>
  <si>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</si>
  <si>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</si>
  <si>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</si>
  <si>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</si>
  <si>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</si>
  <si>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</si>
  <si>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</si>
  <si>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</si>
  <si>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</si>
  <si>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</si>
  <si>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</si>
  <si>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</si>
  <si>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</si>
  <si>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</si>
  <si>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</si>
  <si>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</si>
  <si>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</si>
  <si>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</si>
  <si>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</si>
  <si>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</si>
  <si>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</si>
  <si>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</si>
  <si>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</si>
  <si>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</si>
  <si>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</si>
  <si>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</si>
  <si>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</si>
  <si>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</si>
  <si>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</si>
  <si>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</si>
  <si>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</si>
  <si>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</si>
  <si>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</si>
  <si>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</si>
  <si>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</si>
  <si>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</si>
  <si>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</si>
  <si>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</si>
  <si>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</si>
  <si>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</si>
  <si>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</si>
  <si>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</si>
  <si>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</si>
  <si>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</si>
  <si>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</si>
  <si>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</si>
  <si>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</si>
  <si>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</si>
  <si>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</si>
  <si>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</si>
  <si>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</si>
  <si>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</si>
  <si>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</si>
  <si>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</si>
  <si>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</si>
  <si>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</si>
  <si>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</si>
  <si>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</si>
  <si>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</si>
  <si>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</si>
  <si>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</si>
  <si>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</si>
  <si>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</si>
  <si>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</si>
  <si>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</si>
  <si>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</si>
  <si>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</si>
  <si>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</si>
  <si>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</si>
  <si>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</si>
  <si>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</si>
  <si>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</si>
  <si>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</si>
  <si>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</si>
  <si>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</si>
  <si>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</si>
  <si>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</si>
  <si>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</si>
  <si>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</si>
  <si>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</si>
  <si>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</si>
  <si>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</si>
  <si>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</si>
  <si>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</si>
  <si>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</si>
  <si>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</si>
  <si>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</si>
  <si>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</si>
  <si>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</si>
  <si>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</si>
  <si>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</si>
  <si>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</si>
  <si>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</si>
  <si>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</si>
  <si>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</si>
  <si>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</si>
  <si>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</si>
  <si>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</si>
  <si>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</si>
  <si>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</si>
  <si>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</si>
  <si>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</si>
  <si>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</si>
  <si>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</si>
  <si>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</si>
  <si>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</si>
  <si>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</si>
  <si>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</si>
  <si>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</si>
  <si>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</si>
  <si>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</si>
  <si>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</si>
  <si>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</si>
  <si>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</si>
  <si>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</si>
  <si>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</si>
  <si>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</si>
  <si>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</si>
  <si>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</si>
  <si>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</si>
  <si>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</si>
  <si>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</si>
  <si>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</si>
  <si>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</si>
  <si>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</si>
  <si>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</si>
  <si>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</si>
  <si>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</si>
  <si>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</si>
  <si>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</si>
  <si>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</si>
  <si>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</si>
  <si>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</si>
  <si>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</si>
  <si>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</si>
  <si>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</si>
  <si>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</si>
  <si>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</si>
  <si>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</si>
  <si>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</si>
  <si>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</si>
  <si>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</si>
  <si>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</si>
  <si>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</si>
  <si>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</si>
  <si>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</si>
  <si>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</si>
  <si>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</si>
  <si>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</si>
  <si>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</si>
  <si>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</si>
  <si>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</si>
  <si>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</si>
  <si>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</si>
  <si>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</si>
  <si>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</si>
  <si>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</si>
  <si>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</si>
  <si>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</si>
  <si>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</si>
  <si>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</si>
  <si>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</si>
  <si>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</si>
  <si>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</si>
  <si>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</si>
  <si>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</si>
  <si>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</si>
  <si>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</si>
  <si>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</si>
  <si>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</si>
  <si>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</si>
  <si>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</si>
  <si>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</si>
  <si>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</si>
  <si>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</si>
  <si>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</si>
  <si>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</si>
  <si>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</si>
  <si>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</si>
  <si>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</si>
  <si>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</si>
  <si>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</si>
  <si>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</si>
  <si>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</si>
  <si>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</si>
  <si>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</si>
  <si>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</si>
  <si>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</si>
  <si>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</si>
  <si>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</si>
  <si>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</si>
  <si>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</si>
  <si>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</si>
  <si>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</si>
  <si>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</si>
  <si>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</si>
  <si>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</si>
  <si>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</si>
  <si>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</si>
  <si>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</si>
  <si>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</si>
  <si>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</si>
  <si>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</si>
  <si>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</si>
  <si>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</si>
  <si>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</si>
  <si>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</si>
  <si>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</si>
  <si>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</si>
  <si>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</si>
  <si>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</si>
  <si>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</si>
  <si>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</si>
  <si>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</si>
  <si>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</si>
  <si>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</si>
  <si>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</si>
  <si>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</si>
  <si>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</si>
  <si>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</si>
  <si>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</si>
  <si>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</si>
  <si>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</si>
  <si>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</si>
  <si>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</si>
  <si>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</si>
  <si>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</si>
  <si>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</si>
  <si>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</si>
  <si>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</si>
  <si>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</si>
  <si>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</si>
  <si>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</si>
  <si>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</si>
  <si>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</si>
  <si>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</si>
  <si>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</si>
  <si>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</si>
  <si>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</si>
  <si>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</si>
  <si>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</si>
  <si>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</si>
  <si>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</si>
  <si>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</si>
  <si>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</si>
  <si>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</si>
  <si>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</si>
  <si>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</si>
  <si>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</si>
  <si>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</si>
  <si>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</si>
  <si>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</si>
  <si>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</si>
  <si>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</si>
  <si>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</si>
  <si>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</si>
  <si>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</si>
  <si>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</si>
  <si>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</si>
  <si>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</si>
  <si>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</si>
  <si>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</si>
  <si>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</si>
  <si>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</si>
  <si>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</si>
  <si>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</si>
  <si>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</si>
  <si>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</si>
  <si>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</si>
  <si>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</si>
  <si>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</si>
  <si>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</si>
  <si>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</si>
  <si>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</si>
  <si>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</si>
  <si>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</si>
  <si>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</si>
  <si>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</si>
  <si>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</si>
  <si>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</si>
  <si>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</si>
  <si>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</si>
  <si>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</si>
  <si>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</si>
  <si>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</si>
  <si>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</si>
  <si>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</si>
  <si>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</si>
  <si>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</si>
  <si>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</si>
  <si>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</si>
  <si>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</si>
  <si>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</si>
  <si>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</si>
  <si>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</si>
  <si>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</si>
  <si>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</si>
  <si>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</si>
  <si>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</si>
  <si>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</si>
  <si>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</si>
  <si>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</si>
  <si>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</si>
  <si>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</si>
  <si>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</si>
  <si>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</si>
  <si>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</si>
  <si>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</si>
  <si>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</si>
  <si>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</si>
  <si>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</si>
  <si>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</si>
  <si>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</si>
  <si>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</si>
  <si>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</si>
  <si>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</si>
  <si>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</si>
  <si>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</si>
  <si>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</si>
  <si>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</si>
  <si>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</si>
  <si>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</si>
  <si>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</si>
  <si>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</si>
  <si>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</si>
  <si>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</si>
  <si>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</si>
  <si>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</si>
  <si>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</si>
  <si>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</si>
  <si>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</si>
  <si>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</si>
  <si>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</si>
  <si>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</si>
  <si>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</si>
  <si>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</si>
  <si>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</si>
  <si>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</si>
  <si>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</si>
  <si>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</si>
  <si>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</si>
  <si>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</si>
  <si>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</si>
  <si>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</si>
  <si>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</si>
  <si>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</si>
  <si>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</si>
  <si>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</si>
  <si>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</si>
  <si>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</si>
  <si>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</si>
  <si>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</si>
  <si>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</si>
  <si>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</si>
  <si>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</si>
  <si>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</si>
  <si>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</si>
  <si>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</si>
  <si>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</si>
  <si>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</si>
  <si>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</si>
  <si>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</si>
  <si>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</si>
  <si>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</si>
  <si>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</si>
  <si>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</si>
  <si>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</si>
  <si>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</si>
  <si>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</si>
  <si>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</si>
  <si>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</si>
  <si>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</si>
  <si>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</si>
  <si>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</si>
  <si>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</si>
  <si>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</si>
  <si>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</si>
  <si>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</si>
  <si>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</si>
  <si>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</si>
  <si>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</si>
  <si>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</si>
  <si>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</si>
  <si>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</si>
  <si>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</si>
  <si>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</si>
  <si>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</si>
  <si>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</si>
  <si>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</si>
  <si>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</si>
  <si>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</si>
  <si>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</si>
  <si>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</si>
  <si>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</si>
  <si>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</si>
  <si>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</si>
  <si>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</si>
  <si>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</si>
  <si>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</si>
  <si>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</si>
  <si>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</si>
  <si>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</si>
  <si>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</si>
  <si>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</si>
  <si>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</si>
  <si>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</si>
  <si>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</si>
  <si>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</si>
  <si>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</si>
  <si>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</si>
  <si>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</si>
  <si>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</si>
  <si>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</si>
  <si>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</si>
  <si>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</si>
  <si>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</si>
  <si>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</si>
  <si>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</si>
  <si>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</si>
  <si>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</si>
  <si>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</si>
  <si>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</si>
  <si>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</si>
  <si>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</si>
  <si>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</si>
  <si>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</si>
  <si>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</si>
  <si>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</si>
  <si>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</si>
  <si>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</si>
  <si>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</si>
  <si>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</si>
  <si>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</si>
  <si>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</si>
  <si>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</si>
  <si>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</si>
  <si>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</si>
  <si>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</si>
  <si>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</si>
  <si>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</si>
  <si>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</si>
  <si>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</si>
  <si>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</si>
  <si>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</si>
  <si>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</si>
  <si>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</si>
  <si>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</si>
  <si>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</si>
  <si>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</si>
  <si>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</si>
  <si>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</si>
  <si>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</si>
  <si>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</si>
  <si>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</si>
  <si>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</si>
  <si>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</si>
  <si>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</si>
  <si>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</si>
  <si>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</si>
  <si>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</si>
  <si>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</si>
  <si>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</si>
  <si>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</si>
  <si>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</si>
  <si>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</si>
  <si>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</si>
  <si>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</si>
  <si>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</si>
  <si>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</si>
  <si>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</si>
  <si>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</si>
  <si>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</si>
  <si>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</si>
  <si>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</si>
  <si>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</si>
  <si>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</si>
  <si>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</si>
  <si>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</si>
  <si>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</si>
  <si>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</si>
  <si>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</si>
  <si>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</si>
  <si>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</si>
  <si>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</si>
  <si>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</si>
  <si>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</si>
  <si>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</si>
  <si>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</si>
  <si>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</si>
  <si>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</si>
  <si>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</si>
  <si>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</si>
  <si>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</si>
  <si>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</si>
  <si>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</si>
  <si>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</si>
  <si>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</si>
  <si>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</si>
  <si>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</si>
  <si>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</si>
  <si>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</si>
  <si>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</si>
  <si>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</si>
  <si>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</si>
  <si>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</si>
  <si>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</si>
  <si>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</si>
  <si>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</si>
  <si>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</si>
  <si>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</si>
  <si>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</si>
  <si>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</si>
  <si>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</si>
  <si>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</si>
  <si>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</si>
  <si>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</si>
  <si>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</si>
  <si>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</si>
  <si>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</si>
  <si>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</si>
  <si>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</si>
  <si>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</si>
  <si>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</si>
  <si>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</si>
  <si>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</si>
  <si>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</si>
  <si>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</si>
  <si>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</si>
  <si>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</si>
  <si>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</si>
  <si>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</si>
  <si>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</si>
  <si>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</si>
  <si>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</si>
  <si>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</si>
  <si>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</si>
  <si>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</si>
  <si>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</si>
  <si>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</si>
  <si>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</si>
  <si>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</si>
  <si>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</si>
  <si>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</si>
  <si>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</si>
  <si>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</si>
  <si>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</si>
  <si>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</si>
  <si>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</si>
  <si>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</si>
  <si>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</si>
  <si>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</si>
  <si>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</si>
  <si>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</si>
  <si>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</si>
  <si>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</si>
  <si>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</si>
  <si>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</si>
  <si>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</si>
  <si>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</si>
  <si>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</si>
  <si>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</si>
  <si>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</si>
  <si>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</si>
  <si>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</si>
  <si>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</si>
  <si>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</si>
  <si>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</si>
  <si>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</si>
  <si>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</si>
  <si>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</si>
  <si>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</si>
  <si>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</si>
  <si>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</si>
  <si>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</si>
  <si>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</si>
  <si>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</si>
  <si>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</si>
  <si>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</si>
  <si>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</si>
  <si>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</si>
  <si>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</si>
  <si>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</si>
  <si>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</si>
  <si>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</si>
  <si>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</si>
  <si>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</si>
  <si>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</si>
  <si>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</si>
  <si>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</si>
  <si>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</si>
  <si>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</si>
  <si>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</si>
  <si>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</si>
  <si>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</si>
  <si>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</si>
  <si>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</si>
  <si>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</si>
  <si>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</si>
  <si>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</si>
  <si>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</si>
  <si>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</si>
  <si>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</si>
  <si>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</si>
  <si>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</si>
  <si>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</si>
  <si>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</si>
  <si>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</si>
  <si>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</si>
  <si>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</si>
  <si>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</si>
  <si>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</si>
  <si>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</si>
  <si>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</si>
  <si>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</si>
  <si>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</si>
  <si>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</si>
  <si>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</si>
  <si>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</si>
  <si>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</si>
  <si>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</si>
  <si>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</si>
  <si>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</si>
  <si>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</si>
  <si>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</si>
  <si>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</si>
  <si>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</si>
  <si>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</si>
  <si>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</si>
  <si>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</si>
  <si>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</si>
  <si>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</si>
  <si>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</si>
  <si>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</si>
  <si>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</si>
  <si>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</si>
  <si>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</si>
  <si>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</si>
  <si>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</si>
  <si>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</si>
  <si>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</si>
  <si>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</si>
  <si>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</si>
  <si>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</si>
  <si>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</si>
  <si>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</si>
  <si>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</si>
  <si>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</si>
  <si>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</si>
  <si>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</si>
  <si>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</si>
  <si>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</si>
  <si>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</si>
  <si>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</si>
  <si>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</si>
  <si>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</si>
  <si>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</si>
  <si>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</si>
  <si>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</si>
  <si>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</si>
  <si>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</si>
  <si>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</si>
  <si>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</si>
  <si>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</si>
  <si>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</si>
  <si>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</si>
  <si>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</si>
  <si>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</si>
  <si>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</si>
  <si>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</si>
  <si>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</si>
  <si>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</si>
  <si>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</si>
  <si>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</si>
  <si>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</si>
  <si>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</si>
  <si>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</si>
  <si>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</si>
  <si>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</si>
  <si>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</si>
  <si>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</si>
  <si>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</si>
  <si>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</si>
  <si>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</si>
  <si>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</si>
  <si>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</si>
  <si>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</si>
  <si>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</si>
  <si>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</si>
  <si>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</si>
  <si>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</si>
  <si>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</si>
  <si>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</si>
  <si>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</si>
  <si>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</si>
  <si>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</si>
  <si>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</si>
  <si>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</si>
  <si>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</si>
  <si>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</si>
  <si>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</si>
  <si>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</si>
  <si>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</si>
  <si>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</si>
  <si>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</si>
  <si>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</si>
  <si>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</si>
  <si>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</si>
  <si>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</si>
  <si>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</si>
  <si>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</si>
  <si>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</si>
  <si>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</si>
  <si>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</si>
  <si>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</si>
  <si>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</si>
  <si>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</si>
  <si>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</si>
  <si>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</si>
  <si>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</si>
  <si>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</si>
  <si>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</si>
  <si>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</si>
  <si>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</si>
  <si>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</si>
  <si>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</si>
  <si>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</si>
  <si>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</si>
  <si>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</si>
  <si>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</si>
  <si>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</si>
  <si>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</si>
  <si>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</si>
  <si>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</si>
  <si>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</si>
  <si>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</si>
  <si>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</si>
  <si>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</si>
  <si>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</si>
  <si>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</si>
  <si>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</si>
  <si>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</si>
  <si>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</si>
  <si>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</si>
  <si>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</si>
  <si>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</si>
  <si>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</si>
  <si>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</si>
  <si>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</si>
  <si>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</si>
  <si>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</si>
  <si>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</si>
  <si>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</si>
  <si>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</si>
  <si>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</si>
  <si>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</si>
  <si>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</si>
  <si>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</si>
  <si>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</si>
  <si>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</si>
  <si>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</si>
  <si>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</si>
  <si>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</si>
  <si>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</si>
  <si>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</si>
  <si>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</si>
  <si>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</si>
  <si>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</si>
  <si>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</si>
  <si>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</si>
  <si>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</si>
  <si>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</si>
  <si>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</si>
  <si>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</si>
  <si>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</si>
  <si>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</si>
  <si>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</si>
  <si>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</si>
  <si>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</si>
  <si>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</si>
  <si>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</si>
  <si>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</si>
  <si>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</si>
  <si>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</si>
  <si>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</si>
  <si>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</si>
  <si>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</si>
  <si>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</si>
  <si>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</si>
  <si>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</si>
  <si>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</si>
  <si>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</si>
  <si>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</si>
  <si>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</si>
  <si>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</si>
  <si>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</si>
  <si>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</si>
  <si>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</si>
  <si>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</si>
  <si>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</si>
  <si>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</si>
  <si>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</si>
  <si>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</si>
  <si>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</si>
  <si>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</si>
  <si>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</si>
  <si>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</si>
  <si>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</si>
  <si>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</si>
  <si>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</si>
  <si>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</si>
  <si>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</si>
  <si>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</si>
  <si>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</si>
  <si>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</si>
  <si>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</si>
  <si>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</si>
  <si>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</si>
  <si>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</si>
  <si>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</si>
  <si>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</si>
  <si>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</si>
  <si>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</si>
  <si>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</si>
  <si>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</si>
  <si>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</si>
  <si>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</si>
  <si>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</si>
  <si>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</si>
  <si>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</si>
  <si>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</si>
  <si>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</si>
  <si>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</si>
  <si>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</si>
  <si>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</si>
  <si>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</si>
  <si>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</si>
  <si>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</si>
  <si>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</si>
  <si>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</si>
  <si>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</si>
  <si>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</si>
  <si>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</si>
  <si>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</si>
  <si>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</si>
  <si>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</si>
  <si>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</si>
  <si>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</si>
  <si>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</si>
  <si>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</si>
  <si>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</si>
  <si>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</si>
  <si>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</si>
  <si>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</si>
  <si>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</si>
  <si>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</si>
  <si>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</si>
  <si>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</si>
  <si>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</si>
  <si>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</si>
  <si>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</si>
  <si>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</si>
  <si>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</si>
  <si>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</si>
  <si>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</si>
  <si>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</si>
  <si>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</si>
  <si>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</si>
  <si>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</si>
  <si>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</si>
  <si>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</si>
  <si>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</si>
  <si>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</si>
  <si>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</si>
  <si>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</si>
  <si>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</si>
  <si>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</si>
  <si>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</si>
  <si>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</si>
  <si>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</si>
  <si>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</si>
  <si>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</si>
  <si>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</si>
  <si>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</si>
  <si>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</si>
  <si>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</si>
  <si>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</si>
  <si>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</si>
  <si>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</si>
  <si>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</si>
  <si>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</si>
  <si>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</si>
  <si>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</si>
  <si>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</si>
  <si>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</si>
  <si>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</si>
  <si>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</si>
  <si>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</si>
  <si>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</si>
  <si>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</si>
  <si>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</si>
  <si>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</si>
  <si>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</si>
  <si>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</si>
  <si>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</si>
  <si>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</si>
  <si>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</si>
  <si>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</si>
  <si>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</si>
  <si>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</si>
  <si>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</si>
  <si>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</si>
  <si>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</si>
  <si>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</si>
  <si>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</si>
  <si>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</si>
  <si>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</si>
  <si>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</si>
  <si>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</si>
  <si>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</si>
  <si>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</si>
  <si>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</si>
  <si>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</si>
  <si>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</si>
  <si>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</si>
  <si>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</si>
  <si>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</si>
  <si>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</si>
  <si>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</si>
  <si>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</si>
  <si>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</si>
  <si>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</si>
  <si>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</si>
  <si>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</si>
  <si>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</si>
  <si>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</si>
  <si>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</si>
  <si>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</si>
  <si>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</si>
  <si>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</si>
  <si>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</si>
  <si>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</si>
  <si>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</si>
  <si>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</si>
  <si>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</si>
  <si>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</si>
  <si>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</si>
  <si>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</si>
  <si>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</si>
  <si>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</si>
  <si>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</si>
  <si>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</si>
  <si>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</si>
  <si>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</si>
  <si>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</si>
  <si>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</si>
  <si>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</si>
  <si>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</si>
  <si>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</si>
  <si>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</si>
  <si>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</si>
  <si>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</si>
  <si>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</si>
  <si>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</si>
  <si>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</si>
  <si>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</si>
  <si>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</si>
  <si>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</si>
  <si>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</si>
  <si>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</si>
  <si>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</si>
  <si>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</si>
  <si>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</si>
  <si>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</si>
  <si>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</si>
  <si>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</si>
  <si>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</si>
  <si>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</si>
  <si>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</si>
  <si>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</si>
  <si>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</si>
  <si>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</si>
  <si>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</si>
  <si>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</si>
  <si>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</si>
  <si>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</si>
  <si>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</si>
  <si>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</si>
  <si>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</si>
  <si>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</si>
  <si>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</si>
  <si>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</si>
  <si>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</si>
  <si>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</si>
  <si>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</si>
  <si>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</si>
  <si>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</si>
  <si>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</si>
  <si>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</si>
  <si>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</si>
  <si>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</si>
  <si>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</si>
  <si>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</si>
  <si>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</si>
  <si>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</si>
  <si>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</si>
  <si>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</si>
  <si>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</si>
  <si>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</si>
  <si>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</si>
  <si>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</si>
  <si>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</si>
  <si>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</si>
  <si>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</si>
  <si>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</si>
  <si>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</si>
  <si>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</si>
  <si>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</si>
  <si>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</si>
  <si>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</si>
  <si>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</si>
  <si>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</si>
  <si>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</si>
  <si>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</si>
  <si>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</si>
  <si>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</si>
  <si>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</si>
  <si>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</si>
  <si>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</si>
  <si>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</si>
  <si>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</si>
  <si>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</si>
  <si>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</si>
  <si>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</si>
  <si>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</si>
  <si>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</si>
  <si>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</si>
  <si>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</si>
  <si>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</si>
  <si>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</si>
  <si>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</si>
  <si>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</si>
  <si>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</si>
  <si>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</si>
  <si>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</si>
  <si>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</si>
  <si>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</si>
  <si>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</si>
  <si>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</si>
  <si>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</si>
  <si>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</si>
  <si>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</si>
  <si>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</si>
  <si>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</si>
  <si>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</si>
  <si>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</si>
  <si>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</si>
  <si>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</si>
  <si>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</si>
  <si>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</si>
  <si>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</si>
  <si>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</si>
  <si>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</si>
  <si>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</si>
  <si>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</si>
  <si>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</si>
  <si>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</si>
  <si>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</si>
  <si>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</si>
  <si>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</si>
  <si>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</si>
  <si>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</si>
  <si>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</si>
  <si>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</si>
  <si>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</si>
  <si>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</si>
  <si>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</si>
  <si>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</si>
  <si>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</si>
  <si>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</si>
  <si>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</si>
  <si>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</si>
  <si>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</si>
  <si>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</si>
  <si>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</si>
  <si>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</si>
  <si>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</si>
  <si>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</si>
  <si>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</si>
  <si>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</si>
  <si>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</si>
  <si>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</si>
  <si>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</si>
  <si>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</si>
  <si>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</si>
  <si>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</si>
  <si>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</si>
  <si>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</si>
  <si>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</si>
  <si>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</si>
  <si>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</si>
  <si>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</si>
  <si>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</si>
  <si>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</si>
  <si>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</si>
  <si>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</si>
  <si>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</si>
  <si>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</si>
  <si>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</si>
  <si>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</si>
  <si>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</si>
  <si>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</si>
  <si>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</si>
  <si>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</si>
  <si>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</si>
  <si>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</si>
  <si>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</si>
  <si>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</si>
  <si>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</si>
  <si>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</si>
  <si>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</si>
  <si>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</si>
  <si>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</si>
  <si>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</si>
  <si>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</si>
  <si>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</si>
  <si>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</si>
  <si>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</si>
  <si>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</si>
  <si>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</si>
  <si>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</si>
  <si>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</si>
  <si>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</si>
  <si>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</si>
  <si>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</si>
  <si>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</si>
  <si>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</si>
  <si>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</si>
  <si>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</si>
  <si>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</si>
  <si>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</si>
  <si>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</si>
  <si>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</si>
  <si>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</si>
  <si>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</si>
  <si>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</si>
  <si>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</si>
  <si>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</si>
  <si>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</si>
  <si>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</si>
  <si>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</si>
  <si>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</si>
  <si>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</si>
  <si>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</si>
  <si>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</si>
  <si>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</si>
  <si>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</si>
  <si>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</si>
  <si>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</si>
  <si>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</si>
  <si>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</si>
  <si>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</si>
  <si>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</si>
  <si>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</si>
  <si>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</si>
  <si>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</si>
  <si>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</si>
  <si>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</si>
  <si>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</si>
  <si>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</si>
  <si>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</si>
  <si>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</si>
  <si>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</si>
  <si>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</si>
  <si>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</si>
  <si>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</si>
  <si>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</si>
  <si>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</si>
  <si>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</si>
  <si>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</si>
  <si>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</si>
  <si>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</si>
  <si>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</si>
  <si>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</si>
  <si>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</si>
  <si>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</si>
  <si>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</si>
  <si>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</si>
  <si>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</si>
  <si>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</si>
  <si>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</si>
  <si>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</si>
  <si>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</si>
  <si>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</si>
  <si>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</si>
  <si>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</si>
  <si>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</si>
  <si>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</si>
  <si>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</si>
  <si>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</si>
  <si>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</si>
  <si>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</si>
  <si>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</si>
  <si>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</si>
  <si>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</si>
  <si>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</si>
  <si>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</si>
  <si>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</si>
  <si>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</si>
  <si>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</si>
  <si>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</si>
  <si>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</si>
  <si>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</si>
  <si>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</si>
  <si>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</si>
  <si>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</si>
  <si>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</si>
  <si>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</si>
  <si>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</si>
  <si>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</si>
  <si>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</si>
  <si>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</si>
  <si>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</si>
  <si>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</si>
  <si>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</si>
  <si>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</si>
  <si>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</si>
  <si>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</si>
  <si>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</si>
  <si>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</si>
  <si>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</si>
  <si>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</si>
  <si>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</si>
  <si>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</si>
  <si>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</si>
  <si>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</si>
  <si>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</si>
  <si>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</si>
  <si>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</si>
  <si>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</si>
  <si>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</si>
  <si>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</si>
  <si>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</si>
  <si>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</si>
  <si>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</si>
  <si>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</si>
  <si>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</si>
  <si>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</si>
  <si>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</si>
  <si>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</si>
  <si>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</si>
  <si>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</si>
  <si>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</si>
  <si>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</si>
  <si>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</si>
  <si>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</si>
  <si>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</si>
  <si>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</si>
  <si>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</si>
  <si>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</si>
  <si>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</si>
  <si>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</si>
  <si>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</si>
  <si>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</si>
  <si>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</si>
  <si>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</si>
  <si>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</si>
  <si>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</si>
  <si>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</si>
  <si>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</si>
  <si>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</si>
  <si>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</si>
  <si>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</si>
  <si>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</si>
  <si>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</si>
  <si>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</si>
  <si>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</si>
  <si>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</si>
  <si>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</si>
  <si>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</si>
  <si>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</si>
  <si>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</si>
  <si>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</si>
  <si>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</si>
  <si>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</si>
  <si>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</si>
  <si>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</si>
  <si>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</si>
  <si>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</si>
  <si>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</si>
  <si>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</si>
  <si>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</si>
  <si>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</si>
  <si>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</si>
  <si>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</si>
  <si>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</si>
  <si>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</si>
  <si>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</si>
  <si>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</si>
  <si>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</si>
  <si>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</si>
  <si>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</si>
  <si>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</si>
  <si>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</si>
  <si>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</si>
  <si>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</si>
  <si>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</si>
  <si>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</si>
  <si>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</si>
  <si>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</si>
  <si>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</si>
  <si>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</si>
  <si>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</si>
  <si>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</si>
  <si>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</si>
  <si>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</si>
  <si>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</si>
  <si>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</si>
  <si>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</si>
  <si>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</si>
  <si>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</si>
  <si>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</si>
  <si>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</si>
  <si>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</si>
  <si>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</si>
  <si>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</si>
  <si>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</si>
  <si>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</si>
  <si>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</si>
  <si>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</si>
  <si>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</si>
  <si>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</si>
  <si>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</si>
  <si>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</si>
  <si>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</si>
  <si>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</si>
  <si>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</si>
  <si>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</si>
  <si>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</si>
  <si>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</si>
  <si>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</si>
  <si>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</si>
  <si>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</si>
  <si>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</si>
  <si>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</si>
  <si>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</si>
  <si>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</si>
  <si>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</si>
  <si>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</si>
  <si>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</si>
  <si>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</si>
  <si>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</si>
  <si>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</si>
  <si>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</si>
  <si>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</si>
  <si>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</si>
  <si>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</si>
  <si>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</si>
  <si>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</si>
  <si>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</si>
  <si>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</si>
  <si>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</si>
  <si>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</si>
  <si>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</si>
  <si>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</si>
  <si>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</si>
  <si>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</si>
  <si>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</si>
  <si>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</si>
  <si>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</si>
  <si>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</si>
  <si>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</si>
  <si>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</si>
  <si>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</si>
  <si>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</si>
  <si>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</si>
  <si>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</si>
  <si>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</si>
  <si>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</si>
  <si>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</si>
  <si>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</si>
  <si>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</si>
  <si>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</si>
  <si>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</si>
  <si>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</si>
  <si>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</si>
  <si>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</si>
  <si>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</si>
  <si>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</si>
  <si>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</si>
  <si>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</si>
  <si>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</si>
  <si>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</si>
  <si>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</si>
  <si>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</si>
  <si>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</si>
  <si>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</si>
  <si>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</si>
  <si>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</si>
  <si>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</si>
  <si>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</si>
  <si>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</si>
  <si>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</si>
  <si>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</si>
  <si>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</si>
  <si>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</si>
  <si>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</si>
  <si>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</si>
  <si>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</si>
  <si>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</si>
  <si>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</si>
  <si>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</si>
  <si>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</si>
  <si>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</si>
  <si>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</si>
  <si>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</si>
  <si>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</si>
  <si>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</si>
  <si>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</si>
  <si>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</si>
  <si>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</si>
  <si>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</si>
  <si>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</si>
  <si>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</si>
  <si>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</si>
  <si>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</si>
  <si>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</si>
  <si>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</si>
  <si>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</si>
  <si>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</si>
  <si>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</si>
  <si>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</si>
  <si>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</si>
  <si>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</si>
  <si>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</si>
  <si>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</si>
  <si>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</si>
  <si>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</si>
  <si>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</si>
  <si>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</si>
  <si>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</si>
  <si>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</si>
  <si>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</si>
  <si>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</si>
  <si>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</si>
  <si>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</si>
  <si>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</si>
  <si>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</si>
  <si>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</si>
  <si>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</si>
  <si>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</si>
  <si>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</si>
  <si>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</si>
  <si>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</si>
  <si>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</si>
  <si>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</si>
  <si>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</si>
  <si>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</si>
  <si>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</si>
  <si>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</si>
  <si>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</si>
  <si>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</si>
  <si>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</si>
  <si>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</si>
  <si>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</si>
  <si>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</si>
  <si>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</si>
  <si>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</si>
  <si>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</si>
  <si>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</si>
  <si>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</si>
  <si>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</si>
  <si>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</si>
  <si>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</si>
  <si>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</si>
  <si>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</si>
  <si>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</si>
  <si>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</si>
  <si>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</si>
  <si>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</si>
  <si>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</si>
  <si>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</si>
  <si>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</si>
  <si>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</si>
  <si>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</si>
  <si>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</si>
  <si>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</si>
  <si>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</si>
  <si>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</si>
  <si>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</si>
  <si>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</si>
  <si>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</si>
  <si>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</si>
  <si>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</si>
  <si>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</si>
  <si>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</si>
  <si>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</si>
  <si>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</si>
  <si>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</si>
  <si>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</si>
  <si>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</si>
  <si>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</si>
  <si>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</si>
  <si>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</si>
  <si>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</si>
  <si>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</si>
  <si>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</si>
  <si>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</si>
  <si>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</si>
  <si>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</si>
  <si>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</si>
  <si>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</si>
  <si>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</si>
  <si>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</si>
  <si>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</si>
  <si>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</si>
  <si>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</si>
  <si>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</si>
  <si>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</si>
  <si>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</si>
  <si>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</si>
  <si>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</si>
  <si>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</si>
  <si>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</si>
  <si>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</si>
  <si>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</si>
  <si>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</si>
  <si>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</si>
  <si>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</si>
  <si>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</si>
  <si>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</si>
  <si>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</si>
  <si>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</si>
  <si>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</si>
  <si>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</si>
  <si>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</si>
  <si>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</si>
  <si>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</si>
  <si>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</si>
  <si>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</si>
  <si>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</si>
  <si>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</si>
  <si>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</si>
  <si>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</si>
  <si>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</si>
  <si>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</si>
  <si>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</si>
  <si>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</si>
  <si>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</si>
  <si>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</si>
  <si>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</si>
  <si>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</si>
  <si>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</si>
  <si>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</si>
  <si>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</si>
  <si>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</si>
  <si>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</si>
  <si>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</si>
  <si>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</si>
  <si>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</si>
  <si>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</si>
  <si>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</si>
  <si>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</si>
  <si>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</si>
  <si>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</si>
  <si>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</si>
  <si>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</si>
  <si>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</si>
  <si>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</si>
  <si>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</si>
  <si>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</si>
  <si>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</si>
  <si>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</si>
  <si>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</si>
  <si>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</si>
  <si>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</si>
  <si>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</si>
  <si>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</si>
  <si>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</si>
  <si>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</si>
  <si>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</si>
  <si>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</si>
  <si>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</si>
  <si>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</si>
  <si>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</si>
  <si>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</si>
  <si>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</si>
  <si>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</si>
  <si>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</si>
  <si>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</si>
  <si>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</si>
  <si>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</si>
  <si>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</si>
  <si>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</si>
  <si>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</si>
  <si>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</si>
  <si>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</si>
  <si>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</si>
  <si>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</si>
  <si>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</si>
  <si>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</si>
  <si>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</si>
  <si>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</si>
  <si>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</si>
  <si>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</si>
  <si>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</si>
  <si>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</si>
  <si>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</si>
  <si>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</si>
  <si>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</si>
  <si>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</si>
  <si>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</si>
  <si>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</si>
  <si>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</si>
  <si>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</si>
  <si>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</si>
  <si>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</si>
  <si>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</si>
  <si>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</si>
  <si>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</si>
  <si>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</si>
  <si>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</si>
  <si>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</si>
  <si>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</si>
  <si>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</si>
  <si>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</si>
  <si>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</si>
  <si>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</si>
  <si>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</si>
  <si>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</si>
  <si>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</si>
  <si>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</si>
  <si>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</si>
  <si>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</si>
  <si>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</si>
  <si>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</si>
  <si>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</si>
  <si>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</si>
  <si>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</si>
  <si>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</si>
  <si>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</si>
  <si>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</si>
  <si>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</si>
  <si>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</si>
  <si>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</si>
  <si>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</si>
  <si>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</si>
  <si>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</si>
  <si>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</si>
  <si>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</si>
  <si>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</si>
  <si>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</si>
  <si>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</si>
  <si>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</si>
  <si>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</si>
  <si>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</si>
  <si>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</si>
  <si>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</si>
  <si>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</si>
  <si>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</si>
  <si>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</si>
  <si>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</si>
  <si>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</si>
  <si>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</si>
  <si>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</si>
  <si>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</si>
  <si>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</si>
  <si>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</si>
  <si>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</si>
  <si>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</si>
  <si>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</si>
  <si>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</si>
  <si>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</si>
  <si>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</si>
  <si>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</si>
  <si>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</si>
  <si>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</si>
  <si>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</si>
  <si>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</si>
  <si>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</si>
  <si>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</si>
  <si>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</si>
  <si>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</si>
  <si>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</si>
  <si>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</si>
  <si>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</si>
  <si>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</si>
  <si>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</si>
  <si>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</si>
  <si>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</si>
  <si>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</si>
  <si>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</si>
  <si>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</si>
  <si>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</si>
  <si>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</si>
  <si>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</si>
  <si>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</si>
  <si>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</si>
  <si>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</si>
  <si>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</si>
  <si>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</si>
  <si>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</si>
  <si>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</si>
  <si>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</si>
  <si>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</si>
  <si>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</si>
  <si>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</si>
  <si>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</si>
  <si>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</si>
  <si>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</si>
  <si>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</si>
  <si>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</si>
  <si>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</si>
  <si>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</si>
  <si>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</si>
  <si>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</si>
  <si>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</si>
  <si>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</si>
  <si>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</si>
  <si>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</si>
  <si>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</si>
  <si>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</si>
  <si>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</si>
  <si>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</si>
  <si>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</si>
  <si>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</si>
  <si>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</si>
  <si>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</si>
  <si>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</si>
  <si>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</si>
  <si>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</si>
  <si>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</si>
  <si>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</si>
  <si>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</si>
  <si>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</si>
  <si>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</si>
  <si>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</si>
  <si>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</si>
  <si>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</si>
  <si>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</si>
  <si>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</si>
  <si>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</si>
  <si>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</si>
  <si>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</si>
  <si>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</si>
  <si>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</si>
  <si>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</si>
  <si>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</si>
  <si>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</si>
  <si>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</si>
  <si>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</si>
  <si>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</si>
  <si>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</si>
  <si>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</si>
  <si>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</si>
  <si>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</si>
  <si>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</si>
  <si>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</si>
  <si>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</si>
  <si>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</si>
  <si>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</si>
  <si>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</si>
  <si>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</si>
  <si>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</si>
  <si>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</si>
  <si>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</si>
  <si>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</si>
  <si>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</si>
  <si>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</si>
  <si>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</si>
  <si>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</si>
  <si>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</si>
  <si>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</si>
  <si>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</si>
  <si>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</si>
  <si>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</si>
  <si>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</si>
  <si>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</si>
  <si>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</si>
  <si>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</si>
  <si>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</si>
  <si>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</si>
  <si>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</si>
  <si>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</si>
  <si>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</si>
  <si>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</si>
  <si>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</si>
  <si>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</si>
  <si>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</si>
  <si>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</si>
  <si>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</si>
  <si>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</si>
  <si>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</si>
  <si>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</si>
  <si>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</si>
  <si>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</si>
  <si>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</si>
  <si>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</si>
  <si>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</si>
  <si>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</si>
  <si>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</si>
  <si>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</si>
  <si>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</si>
  <si>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</si>
  <si>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</si>
  <si>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</si>
  <si>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</si>
  <si>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</si>
  <si>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</si>
  <si>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</si>
  <si>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</si>
  <si>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</si>
  <si>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</si>
  <si>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</si>
  <si>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</si>
  <si>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</si>
  <si>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</si>
  <si>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</si>
  <si>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</si>
  <si>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</si>
  <si>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</si>
  <si>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</si>
  <si>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</si>
  <si>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</si>
  <si>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</si>
  <si>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</si>
  <si>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</si>
  <si>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</si>
  <si>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</si>
  <si>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</si>
  <si>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</si>
  <si>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</si>
  <si>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</si>
  <si>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</si>
  <si>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</si>
  <si>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</si>
  <si>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</si>
  <si>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</si>
  <si>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</si>
  <si>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</si>
  <si>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</si>
  <si>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</si>
  <si>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</si>
  <si>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</si>
  <si>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</si>
  <si>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</si>
  <si>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</si>
  <si>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</si>
  <si>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</si>
  <si>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</si>
  <si>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</si>
  <si>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</si>
  <si>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</si>
  <si>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</si>
  <si>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</si>
  <si>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</si>
  <si>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</si>
  <si>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</si>
  <si>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</si>
  <si>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</si>
  <si>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</si>
  <si>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</si>
  <si>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</si>
  <si>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</si>
  <si>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</si>
  <si>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</si>
  <si>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</si>
  <si>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</si>
  <si>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</si>
  <si>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</si>
  <si>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</si>
  <si>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</si>
  <si>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</si>
  <si>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</si>
  <si>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</si>
  <si>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</si>
  <si>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</si>
  <si>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</si>
  <si>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</si>
  <si>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</si>
  <si>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</si>
  <si>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</si>
  <si>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</si>
  <si>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</si>
  <si>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</si>
  <si>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</si>
  <si>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</si>
  <si>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</si>
  <si>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</si>
  <si>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</si>
  <si>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</si>
  <si>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</si>
  <si>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</si>
  <si>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</si>
  <si>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</si>
  <si>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</si>
  <si>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</si>
  <si>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</si>
  <si>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</si>
  <si>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</si>
  <si>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</si>
  <si>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</si>
  <si>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</si>
  <si>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</si>
  <si>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</si>
  <si>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</si>
  <si>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</si>
  <si>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</si>
  <si>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</si>
  <si>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</si>
  <si>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</si>
  <si>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</si>
  <si>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</si>
  <si>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</si>
  <si>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</si>
  <si>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</si>
  <si>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</si>
  <si>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</si>
  <si>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</si>
  <si>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</si>
  <si>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</si>
  <si>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</si>
  <si>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</si>
  <si>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</si>
  <si>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</si>
  <si>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</si>
  <si>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</si>
  <si>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</si>
  <si>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</si>
  <si>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</si>
  <si>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</si>
  <si>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</si>
  <si>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</si>
  <si>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</si>
  <si>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</si>
  <si>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</si>
  <si>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</si>
  <si>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</si>
  <si>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</si>
  <si>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</si>
  <si>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</si>
  <si>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</si>
  <si>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</si>
  <si>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</si>
  <si>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</si>
  <si>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</si>
  <si>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</si>
  <si>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</si>
  <si>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</si>
  <si>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</si>
  <si>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</si>
  <si>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</si>
  <si>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</si>
  <si>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</si>
  <si>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</si>
  <si>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</si>
  <si>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</si>
  <si>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</si>
  <si>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</si>
  <si>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</si>
  <si>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</si>
  <si>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</si>
  <si>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</si>
  <si>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</si>
  <si>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</si>
  <si>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</si>
  <si>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</si>
  <si>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</si>
  <si>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</si>
  <si>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</si>
  <si>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</si>
  <si>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</si>
  <si>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</si>
  <si>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</si>
  <si>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</si>
  <si>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</si>
  <si>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</si>
  <si>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</si>
  <si>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</si>
  <si>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</si>
  <si>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</si>
  <si>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</si>
  <si>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</si>
  <si>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</si>
  <si>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</si>
  <si>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</si>
  <si>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</si>
  <si>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</si>
  <si>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</si>
  <si>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</si>
  <si>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</si>
  <si>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</si>
  <si>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</si>
  <si>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</si>
  <si>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</si>
  <si>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</si>
  <si>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</si>
  <si>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</si>
  <si>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</si>
  <si>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</si>
  <si>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</si>
  <si>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</si>
  <si>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</si>
  <si>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</si>
  <si>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</si>
  <si>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</si>
  <si>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</si>
  <si>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</si>
  <si>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</si>
  <si>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</si>
  <si>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</si>
  <si>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</si>
  <si>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</si>
  <si>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</si>
  <si>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</si>
  <si>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</si>
  <si>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</si>
  <si>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</si>
  <si>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</si>
  <si>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</si>
  <si>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</si>
  <si>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</si>
  <si>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</si>
  <si>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</si>
  <si>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</si>
  <si>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</si>
  <si>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</si>
  <si>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</si>
  <si>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</si>
  <si>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</si>
  <si>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</si>
  <si>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</si>
  <si>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</si>
  <si>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</si>
  <si>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</si>
  <si>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</si>
  <si>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</si>
  <si>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</si>
  <si>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</si>
  <si>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</si>
  <si>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</si>
  <si>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</si>
  <si>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</si>
  <si>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</si>
  <si>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</si>
  <si>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</si>
  <si>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</si>
  <si>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</si>
  <si>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</si>
  <si>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</si>
  <si>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</si>
  <si>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</si>
  <si>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</si>
  <si>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</si>
  <si>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</si>
  <si>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</si>
  <si>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</si>
  <si>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</si>
  <si>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</si>
  <si>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</si>
  <si>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</si>
  <si>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</si>
  <si>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</si>
  <si>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</si>
  <si>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</si>
  <si>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</si>
  <si>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</si>
  <si>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</si>
  <si>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</si>
  <si>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</si>
  <si>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</si>
  <si>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</si>
  <si>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</si>
  <si>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</si>
  <si>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</si>
  <si>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</si>
  <si>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</si>
  <si>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</si>
  <si>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</si>
  <si>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</si>
  <si>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</si>
  <si>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</si>
  <si>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</si>
  <si>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</si>
  <si>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</si>
  <si>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</si>
  <si>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</si>
  <si>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</si>
  <si>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</si>
  <si>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</si>
  <si>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</si>
  <si>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</si>
  <si>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</si>
  <si>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</si>
  <si>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</si>
  <si>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</si>
  <si>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</si>
  <si>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</si>
  <si>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</si>
  <si>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</si>
  <si>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</si>
  <si>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</si>
  <si>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</si>
  <si>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</si>
  <si>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</si>
  <si>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</si>
  <si>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</si>
  <si>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</si>
  <si>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</si>
  <si>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</si>
  <si>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</si>
  <si>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</si>
  <si>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</si>
  <si>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</si>
  <si>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</si>
  <si>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</si>
  <si>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</si>
  <si>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</si>
  <si>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</si>
  <si>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</si>
  <si>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</si>
  <si>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</si>
  <si>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</si>
  <si>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</si>
  <si>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</si>
  <si>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</si>
  <si>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</si>
  <si>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</si>
  <si>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</si>
  <si>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</si>
  <si>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</si>
  <si>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</si>
  <si>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</si>
  <si>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</si>
  <si>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</si>
  <si>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</si>
  <si>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</si>
  <si>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</si>
  <si>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</si>
  <si>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</si>
  <si>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</si>
  <si>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</si>
  <si>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</si>
  <si>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</si>
  <si>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</si>
  <si>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</si>
  <si>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</si>
  <si>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</si>
  <si>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</si>
  <si>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</si>
  <si>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</si>
  <si>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</si>
  <si>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</si>
  <si>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</si>
  <si>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</si>
  <si>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</si>
  <si>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</si>
  <si>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</si>
  <si>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</si>
  <si>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</si>
  <si>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</si>
  <si>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</si>
  <si>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</si>
  <si>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</si>
  <si>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</si>
  <si>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</si>
  <si>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</si>
  <si>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</si>
  <si>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</si>
  <si>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</si>
  <si>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</si>
  <si>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</si>
  <si>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</si>
  <si>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</si>
  <si>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</si>
  <si>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</si>
  <si>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</si>
  <si>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</si>
  <si>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</si>
  <si>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</si>
  <si>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</si>
  <si>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</si>
  <si>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</si>
  <si>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</si>
  <si>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</si>
  <si>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</si>
  <si>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</si>
  <si>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</si>
  <si>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</si>
  <si>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</si>
  <si>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</si>
  <si>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</si>
  <si>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</si>
  <si>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</si>
  <si>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</si>
  <si>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</si>
  <si>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</si>
  <si>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</si>
  <si>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</si>
  <si>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</si>
  <si>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</si>
  <si>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</si>
  <si>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</si>
  <si>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</si>
  <si>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</si>
  <si>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</si>
  <si>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</si>
  <si>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</si>
  <si>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</si>
  <si>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</si>
  <si>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</si>
  <si>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</si>
  <si>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</si>
  <si>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</si>
  <si>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</si>
  <si>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</si>
  <si>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</si>
  <si>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</si>
  <si>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</si>
  <si>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</si>
  <si>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</si>
  <si>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</si>
  <si>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</si>
  <si>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</si>
  <si>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</si>
  <si>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</si>
  <si>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</si>
  <si>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</si>
  <si>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</si>
  <si>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</si>
  <si>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</si>
  <si>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</si>
  <si>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</si>
  <si>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</si>
  <si>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</si>
  <si>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</si>
  <si>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</si>
  <si>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</si>
  <si>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</si>
  <si>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</si>
  <si>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</si>
  <si>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</si>
  <si>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</si>
  <si>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</si>
  <si>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</si>
  <si>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</si>
  <si>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</si>
  <si>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</si>
  <si>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</si>
  <si>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</si>
  <si>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</si>
  <si>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</si>
  <si>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</si>
  <si>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</si>
  <si>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</si>
  <si>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</si>
  <si>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</si>
  <si>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</si>
  <si>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</si>
  <si>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</si>
  <si>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</si>
  <si>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</si>
  <si>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</si>
  <si>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</si>
  <si>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</si>
  <si>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</si>
  <si>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</si>
  <si>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</si>
  <si>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</si>
  <si>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</si>
  <si>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</si>
  <si>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</si>
  <si>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</si>
  <si>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</si>
  <si>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</si>
  <si>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</si>
  <si>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</si>
  <si>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</si>
  <si>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</si>
  <si>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</si>
  <si>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</si>
  <si>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</si>
  <si>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</si>
  <si>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</si>
  <si>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</si>
  <si>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</si>
  <si>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</si>
  <si>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</si>
  <si>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</si>
  <si>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</si>
  <si>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</si>
  <si>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</si>
  <si>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</si>
  <si>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</si>
  <si>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</si>
  <si>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</si>
  <si>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</si>
  <si>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</si>
  <si>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</si>
  <si>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</si>
  <si>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</si>
  <si>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</si>
  <si>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</si>
  <si>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</si>
  <si>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</si>
  <si>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</si>
  <si>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</si>
  <si>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</si>
  <si>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</si>
  <si>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</si>
  <si>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</si>
  <si>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</si>
  <si>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</si>
  <si>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</si>
  <si>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</si>
  <si>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</si>
  <si>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</si>
  <si>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</si>
  <si>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</si>
  <si>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</si>
  <si>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</si>
  <si>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</si>
  <si>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</si>
  <si>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</si>
  <si>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</si>
  <si>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</si>
  <si>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</si>
  <si>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</si>
  <si>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</si>
  <si>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</si>
  <si>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</si>
  <si>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</si>
  <si>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</si>
  <si>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</si>
  <si>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</si>
  <si>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</si>
  <si>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</si>
  <si>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</si>
  <si>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</si>
  <si>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</si>
  <si>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</si>
  <si>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</si>
  <si>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</si>
  <si>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</si>
  <si>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</si>
  <si>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</si>
  <si>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</si>
  <si>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</si>
  <si>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</si>
  <si>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</si>
  <si>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</si>
  <si>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</si>
  <si>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</si>
  <si>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</si>
  <si>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</si>
  <si>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</si>
  <si>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</si>
  <si>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</si>
  <si>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</si>
  <si>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</si>
  <si>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</si>
  <si>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</si>
  <si>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</si>
  <si>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</si>
  <si>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</si>
  <si>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</si>
  <si>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</si>
  <si>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</si>
  <si>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</si>
  <si>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</si>
  <si>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</si>
  <si>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</si>
  <si>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</si>
  <si>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</si>
  <si>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</si>
  <si>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</si>
  <si>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</si>
  <si>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</si>
  <si>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</si>
  <si>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</si>
  <si>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</si>
  <si>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</si>
  <si>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</si>
  <si>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</si>
  <si>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</si>
  <si>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</si>
  <si>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</si>
  <si>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</si>
  <si>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</si>
  <si>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</si>
  <si>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</si>
  <si>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</si>
  <si>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</si>
  <si>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</si>
  <si>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</si>
  <si>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</si>
  <si>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</si>
  <si>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</si>
  <si>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</si>
  <si>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</si>
  <si>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</si>
  <si>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</si>
  <si>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</si>
  <si>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</si>
  <si>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</si>
  <si>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</si>
  <si>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</si>
  <si>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</si>
  <si>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</si>
  <si>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</si>
  <si>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</si>
  <si>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</si>
  <si>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</si>
  <si>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</si>
  <si>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</si>
  <si>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</si>
  <si>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</si>
  <si>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</si>
  <si>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</si>
  <si>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</si>
  <si>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</si>
  <si>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</si>
  <si>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</si>
  <si>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</si>
  <si>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</si>
  <si>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</si>
  <si>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</si>
  <si>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</si>
  <si>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</si>
  <si>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</si>
  <si>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</si>
  <si>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</si>
  <si>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</si>
  <si>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</si>
  <si>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</si>
  <si>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</si>
  <si>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</si>
  <si>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</si>
  <si>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</si>
  <si>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</si>
  <si>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</si>
  <si>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</si>
  <si>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</si>
  <si>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</si>
  <si>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</si>
  <si>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</si>
  <si>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</si>
  <si>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</si>
  <si>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</si>
  <si>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</si>
  <si>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</si>
  <si>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</si>
  <si>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</si>
  <si>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</si>
  <si>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</si>
  <si>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</si>
  <si>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</si>
  <si>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</si>
  <si>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</si>
  <si>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</si>
  <si>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</si>
  <si>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</si>
  <si>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</si>
  <si>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</si>
  <si>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</si>
  <si>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</si>
  <si>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</si>
  <si>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</si>
  <si>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</si>
  <si>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</si>
  <si>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</si>
  <si>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</si>
  <si>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</si>
  <si>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</si>
  <si>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</si>
  <si>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</si>
  <si>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</si>
  <si>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</si>
  <si>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</si>
  <si>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</si>
  <si>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</si>
  <si>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</si>
  <si>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</si>
  <si>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</si>
  <si>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</si>
  <si>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</si>
  <si>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</si>
  <si>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</si>
  <si>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</si>
  <si>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</si>
  <si>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</si>
  <si>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</si>
  <si>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</si>
  <si>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</si>
  <si>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</si>
  <si>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</si>
  <si>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</si>
  <si>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</si>
  <si>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</si>
  <si>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</si>
  <si>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</si>
  <si>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</si>
  <si>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</si>
  <si>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</si>
  <si>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</si>
  <si>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</si>
  <si>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</si>
  <si>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</si>
  <si>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</si>
  <si>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</si>
  <si>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</si>
  <si>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</si>
  <si>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</si>
  <si>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</si>
  <si>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</si>
  <si>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</si>
  <si>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</si>
  <si>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</si>
  <si>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</si>
  <si>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</si>
  <si>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</si>
  <si>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</si>
  <si>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</si>
  <si>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</si>
  <si>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</si>
  <si>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</si>
  <si>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</si>
  <si>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</si>
  <si>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</si>
  <si>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</si>
  <si>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</si>
  <si>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</si>
  <si>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</si>
  <si>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</si>
  <si>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</si>
  <si>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</si>
  <si>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</si>
  <si>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</si>
  <si>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</si>
  <si>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</si>
  <si>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</si>
  <si>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</si>
  <si>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</si>
  <si>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</si>
  <si>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</si>
  <si>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</si>
  <si>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</si>
  <si>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</si>
  <si>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</si>
  <si>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</si>
  <si>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</si>
  <si>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</si>
  <si>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</si>
  <si>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</si>
  <si>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</si>
  <si>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</si>
  <si>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</si>
  <si>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</si>
  <si>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</si>
  <si>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</si>
  <si>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</si>
  <si>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</si>
  <si>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</si>
  <si>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</si>
  <si>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</si>
  <si>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</si>
  <si>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</si>
  <si>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</si>
  <si>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</si>
  <si>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</si>
  <si>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</si>
  <si>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</si>
  <si>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</si>
  <si>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</si>
  <si>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</si>
  <si>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</si>
  <si>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</si>
  <si>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</si>
  <si>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</si>
  <si>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</si>
  <si>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</si>
  <si>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</si>
  <si>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</si>
  <si>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</si>
  <si>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</si>
  <si>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</si>
  <si>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</si>
  <si>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</si>
  <si>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</si>
  <si>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</si>
  <si>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</si>
  <si>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</si>
  <si>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</si>
  <si>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</si>
  <si>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</si>
  <si>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</si>
  <si>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</si>
  <si>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</si>
  <si>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</si>
  <si>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</si>
  <si>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</si>
  <si>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</si>
  <si>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</si>
  <si>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</si>
  <si>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</si>
  <si>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</si>
  <si>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</si>
  <si>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</si>
  <si>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</si>
  <si>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</si>
  <si>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</si>
  <si>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</si>
  <si>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</si>
  <si>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</si>
  <si>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</si>
  <si>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</si>
  <si>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</si>
  <si>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</si>
  <si>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</si>
  <si>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</si>
  <si>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</si>
  <si>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</si>
  <si>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</si>
  <si>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</si>
  <si>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</si>
  <si>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</si>
  <si>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</si>
  <si>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</si>
  <si>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</si>
  <si>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</si>
  <si>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</si>
  <si>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</si>
  <si>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</si>
  <si>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</si>
  <si>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</si>
  <si>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</si>
  <si>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</si>
  <si>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</si>
  <si>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</si>
  <si>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</si>
  <si>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</si>
  <si>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</si>
  <si>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</si>
  <si>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</si>
  <si>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</si>
  <si>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</si>
  <si>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</si>
  <si>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</si>
  <si>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</si>
  <si>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</si>
  <si>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</si>
  <si>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</si>
  <si>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</si>
  <si>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</si>
  <si>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</si>
  <si>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</si>
  <si>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</si>
  <si>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</si>
  <si>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</si>
  <si>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</si>
  <si>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</si>
  <si>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</si>
  <si>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</si>
  <si>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</si>
  <si>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</si>
  <si>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</si>
  <si>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</si>
  <si>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</si>
  <si>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</si>
  <si>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</si>
  <si>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</si>
  <si>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</si>
  <si>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</si>
  <si>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</si>
  <si>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</si>
  <si>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</si>
  <si>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</si>
  <si>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</si>
  <si>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</si>
  <si>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</si>
  <si>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</si>
  <si>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</si>
  <si>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</si>
  <si>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</si>
  <si>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</si>
  <si>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</si>
  <si>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</si>
  <si>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</si>
  <si>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</si>
  <si>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</si>
  <si>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</si>
  <si>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</si>
  <si>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</si>
  <si>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</si>
  <si>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</si>
  <si>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</si>
  <si>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</si>
  <si>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</si>
  <si>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</si>
  <si>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</si>
  <si>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</si>
  <si>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</si>
  <si>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</si>
  <si>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</si>
  <si>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</si>
  <si>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</si>
  <si>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</si>
  <si>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</si>
  <si>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</si>
  <si>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</si>
  <si>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</si>
  <si>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</si>
  <si>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</si>
  <si>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</si>
  <si>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</si>
  <si>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</si>
  <si>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</si>
  <si>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</si>
  <si>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</si>
  <si>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</si>
  <si>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</si>
  <si>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</si>
  <si>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</si>
  <si>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</si>
  <si>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</si>
  <si>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</si>
  <si>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</si>
  <si>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</si>
  <si>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</si>
  <si>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</si>
  <si>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</si>
  <si>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</si>
  <si>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</si>
  <si>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</si>
  <si>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</si>
  <si>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</si>
  <si>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</si>
  <si>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</si>
  <si>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</si>
  <si>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</si>
  <si>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</si>
  <si>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</si>
  <si>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</si>
  <si>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</si>
  <si>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</si>
  <si>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</si>
  <si>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</si>
  <si>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</si>
  <si>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</si>
  <si>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</si>
  <si>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</si>
  <si>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</si>
  <si>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</si>
  <si>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</si>
  <si>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</si>
  <si>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</si>
  <si>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</si>
  <si>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</si>
  <si>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</si>
  <si>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</si>
  <si>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</si>
  <si>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</si>
  <si>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</si>
  <si>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</si>
  <si>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</si>
  <si>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</si>
  <si>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</si>
  <si>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</si>
  <si>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</si>
  <si>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</si>
  <si>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</si>
  <si>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</si>
  <si>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</si>
  <si>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</si>
  <si>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</si>
  <si>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</si>
  <si>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</si>
  <si>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</si>
  <si>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</si>
  <si>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</si>
  <si>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</si>
  <si>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</si>
  <si>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</si>
  <si>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</si>
  <si>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</si>
  <si>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</si>
  <si>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</si>
  <si>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</si>
  <si>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</si>
  <si>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</si>
  <si>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</si>
  <si>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</si>
  <si>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</si>
  <si>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</si>
  <si>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</si>
  <si>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</si>
  <si>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</si>
  <si>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</si>
  <si>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</si>
  <si>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</si>
  <si>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</si>
  <si>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</si>
  <si>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</si>
  <si>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</si>
  <si>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</si>
  <si>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</si>
  <si>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</si>
  <si>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</si>
  <si>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</si>
  <si>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</si>
  <si>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</si>
  <si>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</si>
  <si>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</si>
  <si>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</si>
  <si>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</si>
  <si>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</si>
  <si>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</si>
  <si>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</si>
  <si>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</si>
  <si>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</si>
  <si>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</si>
  <si>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</si>
  <si>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</si>
  <si>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</si>
  <si>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</si>
  <si>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</si>
  <si>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</si>
  <si>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</si>
  <si>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</si>
  <si>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</si>
  <si>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</si>
  <si>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</si>
  <si>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</si>
  <si>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</si>
  <si>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</si>
  <si>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</si>
  <si>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</si>
  <si>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</si>
  <si>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</si>
  <si>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</si>
  <si>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</si>
  <si>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</si>
  <si>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</si>
  <si>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</si>
  <si>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</si>
  <si>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</si>
  <si>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</si>
  <si>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</si>
  <si>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</si>
  <si>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</si>
  <si>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</si>
  <si>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</si>
  <si>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</si>
  <si>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</si>
  <si>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</si>
  <si>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</si>
  <si>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</si>
  <si>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</si>
  <si>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</si>
  <si>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</si>
  <si>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</si>
  <si>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</si>
  <si>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</si>
  <si>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</si>
  <si>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</si>
  <si>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</si>
  <si>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</si>
  <si>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</si>
  <si>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</si>
  <si>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</si>
  <si>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</si>
  <si>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</si>
  <si>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</si>
  <si>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</si>
  <si>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</si>
  <si>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</si>
  <si>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</si>
  <si>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</si>
  <si>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</si>
  <si>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</si>
  <si>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</si>
  <si>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</si>
  <si>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</si>
  <si>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</si>
  <si>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</si>
  <si>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</si>
  <si>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</si>
  <si>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</si>
  <si>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</si>
  <si>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</si>
  <si>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</si>
  <si>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</si>
  <si>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</si>
  <si>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</si>
  <si>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</si>
  <si>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</si>
  <si>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</si>
  <si>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</si>
  <si>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</si>
  <si>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</si>
  <si>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</si>
  <si>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</si>
  <si>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</si>
  <si>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</si>
  <si>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</si>
  <si>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</si>
  <si>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</si>
  <si>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</si>
  <si>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</si>
  <si>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</si>
  <si>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</si>
  <si>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</si>
  <si>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</si>
  <si>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</si>
  <si>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</si>
  <si>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</si>
  <si>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</si>
  <si>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</si>
  <si>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</si>
  <si>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</si>
  <si>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</si>
  <si>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</si>
  <si>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</si>
  <si>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</si>
  <si>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</si>
  <si>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</si>
  <si>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</si>
  <si>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</si>
  <si>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</si>
  <si>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</si>
  <si>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</si>
  <si>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</si>
  <si>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</si>
  <si>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</si>
  <si>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</si>
  <si>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</si>
  <si>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</si>
  <si>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</si>
  <si>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</si>
  <si>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</si>
  <si>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</si>
  <si>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</si>
  <si>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</si>
  <si>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</si>
  <si>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</si>
  <si>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</si>
  <si>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</si>
  <si>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</si>
  <si>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</si>
  <si>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</si>
  <si>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</si>
  <si>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</si>
  <si>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</si>
  <si>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</si>
  <si>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</si>
  <si>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</si>
  <si>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</si>
  <si>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</si>
  <si>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</si>
  <si>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</si>
  <si>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</si>
  <si>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</si>
  <si>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</si>
  <si>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</si>
  <si>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</si>
  <si>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</si>
  <si>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</si>
  <si>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</si>
  <si>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</si>
  <si>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</si>
  <si>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</si>
  <si>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</si>
  <si>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</si>
  <si>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</si>
  <si>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</si>
  <si>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</si>
  <si>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</si>
  <si>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</si>
  <si>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</si>
  <si>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</si>
  <si>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</si>
  <si>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</si>
  <si>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</si>
  <si>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</si>
  <si>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</si>
  <si>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</si>
  <si>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</si>
  <si>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</si>
  <si>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</si>
  <si>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</si>
  <si>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</si>
  <si>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</si>
  <si>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</si>
  <si>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</si>
  <si>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</si>
  <si>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</si>
  <si>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</si>
  <si>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</si>
  <si>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</si>
  <si>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</si>
  <si>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</si>
  <si>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</si>
  <si>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</si>
  <si>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</si>
  <si>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</si>
  <si>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</si>
  <si>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</si>
  <si>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</si>
  <si>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</si>
  <si>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</si>
  <si>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</si>
  <si>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</si>
  <si>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</si>
  <si>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</si>
  <si>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</si>
  <si>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</si>
  <si>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</si>
  <si>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</si>
  <si>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</si>
  <si>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</si>
  <si>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</si>
  <si>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</si>
  <si>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</si>
  <si>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</si>
  <si>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</si>
  <si>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</si>
  <si>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</si>
  <si>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</si>
  <si>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</si>
  <si>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</si>
  <si>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</si>
  <si>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</si>
  <si>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</si>
  <si>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</si>
  <si>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</si>
  <si>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</si>
  <si>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</si>
  <si>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</si>
  <si>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</si>
  <si>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</si>
  <si>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</si>
  <si>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</si>
  <si>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</si>
  <si>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</si>
  <si>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</si>
  <si>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</si>
  <si>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</si>
  <si>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</si>
  <si>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</si>
  <si>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</si>
  <si>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</si>
  <si>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</si>
  <si>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</si>
  <si>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</si>
  <si>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</si>
  <si>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</si>
  <si>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</si>
  <si>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</si>
  <si>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</si>
  <si>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</si>
  <si>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</si>
  <si>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</si>
  <si>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</si>
  <si>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</si>
  <si>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</si>
  <si>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</si>
  <si>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</si>
  <si>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</si>
  <si>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</si>
  <si>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</si>
  <si>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</si>
  <si>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</si>
  <si>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</si>
  <si>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</si>
  <si>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</si>
  <si>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</si>
  <si>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</si>
  <si>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</si>
  <si>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</si>
  <si>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</si>
  <si>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</si>
  <si>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</si>
  <si>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</si>
  <si>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</si>
  <si>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</si>
  <si>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</si>
  <si>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</si>
  <si>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</si>
  <si>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</si>
  <si>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</si>
  <si>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</si>
  <si>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</si>
  <si>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</si>
  <si>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</si>
  <si>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</si>
  <si>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</si>
  <si>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</si>
  <si>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</si>
  <si>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</si>
  <si>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</si>
  <si>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</si>
  <si>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</si>
  <si>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</si>
  <si>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</si>
  <si>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</si>
  <si>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</si>
  <si>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</si>
  <si>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</si>
  <si>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</si>
  <si>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</si>
  <si>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</si>
  <si>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</si>
  <si>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</si>
  <si>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</si>
  <si>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</si>
  <si>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</si>
  <si>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</si>
  <si>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</si>
  <si>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</si>
  <si>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</si>
  <si>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</si>
  <si>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</si>
  <si>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</si>
  <si>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</si>
  <si>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</si>
  <si>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</si>
  <si>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</si>
  <si>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</si>
  <si>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</si>
  <si>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</si>
  <si>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</si>
  <si>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</si>
  <si>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</si>
  <si>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</si>
  <si>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</si>
  <si>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</si>
  <si>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</si>
  <si>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</si>
  <si>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</si>
  <si>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</si>
  <si>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</si>
  <si>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</si>
  <si>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</si>
  <si>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</si>
  <si>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</si>
  <si>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</si>
  <si>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</si>
  <si>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</si>
  <si>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</si>
  <si>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</si>
  <si>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</si>
  <si>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</si>
  <si>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</si>
  <si>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</si>
  <si>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</si>
  <si>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</si>
  <si>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</si>
  <si>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</si>
  <si>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</si>
  <si>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</si>
  <si>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</si>
  <si>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</si>
  <si>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</si>
  <si>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</si>
  <si>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</si>
  <si>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</si>
  <si>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</si>
  <si>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</si>
  <si>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</si>
  <si>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</si>
  <si>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</si>
  <si>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</si>
  <si>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</si>
  <si>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</si>
  <si>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</si>
  <si>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</si>
  <si>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</si>
  <si>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</si>
  <si>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</si>
  <si>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</si>
  <si>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</si>
  <si>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</si>
  <si>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</si>
  <si>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</si>
  <si>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</si>
  <si>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</si>
  <si>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</si>
  <si>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</si>
  <si>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</si>
  <si>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</si>
  <si>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</si>
  <si>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</si>
  <si>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</si>
  <si>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</si>
  <si>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</si>
  <si>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</si>
  <si>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</si>
  <si>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</si>
  <si>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</si>
  <si>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</si>
  <si>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</si>
  <si>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</si>
  <si>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</si>
  <si>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</si>
  <si>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</si>
  <si>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</si>
  <si>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</si>
  <si>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</si>
  <si>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</si>
  <si>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</si>
  <si>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</si>
  <si>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</si>
  <si>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</si>
  <si>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</si>
  <si>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</si>
  <si>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</si>
  <si>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</si>
  <si>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</si>
  <si>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</si>
  <si>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</si>
  <si>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</si>
  <si>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</si>
  <si>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</si>
  <si>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</si>
  <si>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</si>
  <si>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</si>
  <si>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</si>
  <si>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</si>
  <si>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</si>
  <si>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</si>
  <si>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</si>
  <si>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</si>
  <si>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</si>
  <si>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</si>
  <si>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</si>
  <si>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</si>
  <si>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</si>
  <si>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</si>
  <si>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</si>
  <si>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</si>
  <si>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</si>
  <si>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</si>
  <si>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</si>
  <si>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</si>
  <si>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</si>
  <si>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</si>
  <si>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</si>
  <si>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</si>
  <si>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</si>
  <si>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</si>
  <si>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</si>
  <si>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</si>
  <si>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</si>
  <si>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</si>
  <si>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</si>
  <si>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</si>
  <si>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</si>
  <si>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</si>
  <si>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</si>
  <si>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</si>
  <si>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</si>
  <si>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</si>
  <si>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</si>
  <si>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</si>
  <si>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</si>
  <si>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</si>
  <si>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</si>
  <si>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</si>
  <si>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</si>
  <si>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</si>
  <si>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</si>
  <si>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</si>
  <si>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</si>
  <si>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</si>
  <si>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</si>
  <si>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</si>
  <si>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</si>
  <si>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</si>
  <si>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</si>
  <si>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</si>
  <si>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</si>
  <si>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</si>
  <si>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</si>
  <si>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</si>
  <si>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</si>
  <si>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</si>
  <si>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</si>
  <si>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</si>
  <si>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</si>
  <si>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</si>
  <si>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</si>
  <si>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</si>
  <si>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</si>
  <si>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</si>
  <si>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</si>
  <si>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</si>
  <si>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</si>
  <si>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</si>
  <si>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</si>
  <si>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</si>
  <si>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</si>
  <si>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</si>
  <si>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</si>
  <si>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</si>
  <si>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</si>
  <si>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</si>
  <si>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</si>
  <si>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</si>
  <si>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</si>
  <si>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</si>
  <si>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</si>
  <si>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</si>
  <si>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</si>
  <si>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</si>
  <si>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</si>
  <si>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</si>
  <si>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</si>
  <si>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</si>
  <si>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</si>
  <si>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</si>
  <si>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</si>
  <si>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</si>
  <si>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</si>
  <si>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</si>
  <si>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</si>
  <si>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</si>
  <si>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</si>
  <si>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</si>
  <si>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</si>
  <si>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</si>
  <si>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</si>
  <si>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</si>
  <si>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</si>
  <si>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</si>
  <si>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</si>
  <si>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</si>
  <si>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</si>
  <si>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</si>
  <si>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</si>
  <si>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</si>
  <si>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</si>
  <si>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</si>
  <si>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</si>
  <si>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</si>
  <si>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</si>
  <si>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</si>
  <si>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</si>
  <si>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</si>
  <si>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</si>
  <si>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</si>
  <si>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</si>
  <si>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</si>
  <si>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</si>
  <si>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</si>
  <si>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</si>
  <si>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</si>
  <si>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</si>
  <si>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</si>
  <si>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</si>
  <si>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</si>
  <si>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</si>
  <si>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</si>
  <si>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</si>
  <si>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</si>
  <si>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</si>
  <si>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</si>
  <si>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</si>
  <si>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</si>
  <si>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</si>
  <si>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</si>
  <si>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</si>
  <si>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</si>
  <si>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</si>
  <si>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</si>
  <si>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</si>
  <si>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</si>
  <si>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</si>
  <si>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</si>
  <si>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</si>
  <si>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</si>
  <si>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</si>
  <si>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</si>
  <si>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</si>
  <si>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</si>
  <si>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</si>
  <si>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</si>
  <si>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</si>
  <si>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</si>
  <si>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</si>
  <si>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</si>
  <si>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</si>
  <si>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</si>
  <si>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</si>
  <si>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</si>
  <si>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</si>
  <si>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</si>
  <si>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</si>
  <si>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</si>
  <si>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</si>
  <si>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</si>
  <si>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</si>
  <si>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</si>
  <si>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</si>
  <si>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</si>
  <si>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</si>
  <si>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</si>
  <si>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</si>
  <si>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</si>
  <si>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</si>
  <si>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</si>
  <si>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</si>
  <si>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</si>
  <si>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</si>
  <si>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</si>
  <si>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</si>
  <si>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</si>
  <si>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</si>
  <si>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</si>
  <si>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</si>
  <si>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</si>
  <si>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</si>
  <si>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</si>
  <si>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</si>
  <si>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</si>
  <si>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</si>
  <si>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</si>
  <si>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</si>
  <si>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</si>
  <si>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</si>
  <si>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</si>
  <si>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</si>
  <si>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</si>
  <si>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</si>
  <si>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</si>
  <si>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</si>
  <si>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</si>
  <si>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</si>
  <si>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</si>
  <si>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</si>
  <si>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</si>
  <si>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</si>
  <si>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</si>
  <si>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</si>
  <si>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</si>
  <si>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</si>
  <si>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</si>
  <si>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</si>
  <si>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</si>
  <si>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</si>
  <si>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</si>
  <si>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</si>
  <si>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</si>
  <si>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</si>
  <si>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</si>
  <si>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</si>
  <si>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</si>
  <si>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</si>
  <si>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</si>
  <si>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</si>
  <si>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</si>
  <si>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</si>
  <si>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</si>
  <si>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</si>
  <si>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</si>
  <si>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</si>
  <si>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</si>
  <si>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</si>
  <si>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</si>
  <si>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</si>
  <si>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</si>
  <si>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</si>
  <si>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</si>
  <si>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</si>
  <si>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</si>
  <si>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</si>
  <si>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</si>
  <si>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</si>
  <si>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</si>
  <si>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</si>
  <si>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</si>
  <si>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</si>
  <si>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</si>
  <si>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</si>
  <si>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</si>
  <si>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</si>
  <si>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</si>
  <si>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</si>
  <si>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</si>
  <si>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</si>
  <si>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</si>
  <si>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</si>
  <si>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</si>
  <si>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</si>
  <si>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</si>
  <si>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</si>
  <si>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</si>
  <si>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</si>
  <si>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</si>
  <si>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</si>
  <si>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</si>
  <si>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</si>
  <si>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</si>
  <si>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</si>
  <si>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</si>
  <si>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</si>
  <si>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</si>
  <si>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</si>
  <si>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</si>
  <si>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</si>
  <si>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</si>
  <si>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</si>
  <si>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</si>
  <si>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</si>
  <si>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</si>
  <si>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</si>
  <si>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</si>
  <si>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</si>
  <si>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</si>
  <si>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</si>
  <si>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</si>
  <si>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</si>
  <si>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</si>
  <si>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</si>
  <si>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</si>
  <si>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</si>
  <si>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</si>
  <si>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</si>
  <si>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</si>
  <si>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</si>
  <si>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</si>
  <si>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</si>
  <si>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</si>
  <si>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</si>
  <si>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</si>
  <si>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</si>
  <si>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</si>
  <si>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</si>
  <si>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</si>
  <si>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</si>
  <si>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</si>
  <si>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</si>
  <si>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</si>
  <si>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</si>
  <si>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</si>
  <si>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</si>
  <si>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</si>
  <si>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</si>
  <si>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</si>
  <si>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</si>
  <si>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</si>
  <si>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</si>
  <si>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</si>
  <si>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</si>
  <si>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</si>
  <si>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</si>
  <si>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</si>
  <si>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</si>
  <si>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</si>
  <si>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</si>
  <si>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</si>
  <si>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</si>
  <si>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</si>
  <si>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</si>
  <si>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</si>
  <si>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</si>
  <si>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</si>
  <si>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</si>
  <si>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</si>
  <si>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</si>
  <si>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</si>
  <si>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</si>
  <si>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</si>
  <si>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</si>
  <si>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</si>
  <si>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</si>
  <si>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</si>
  <si>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</si>
  <si>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</si>
  <si>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</si>
  <si>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</si>
  <si>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</si>
  <si>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</si>
  <si>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</si>
  <si>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</si>
  <si>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</si>
  <si>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</si>
  <si>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</si>
  <si>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</si>
  <si>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</si>
  <si>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</si>
  <si>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</si>
  <si>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</si>
  <si>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</si>
  <si>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</si>
  <si>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</si>
  <si>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</si>
  <si>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</si>
  <si>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</si>
  <si>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</si>
  <si>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</si>
  <si>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</si>
  <si>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</si>
  <si>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</si>
  <si>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</si>
  <si>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</si>
  <si>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</si>
  <si>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</si>
  <si>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</si>
  <si>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</si>
  <si>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</si>
  <si>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</si>
  <si>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</si>
  <si>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</si>
  <si>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</si>
  <si>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</si>
  <si>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</si>
  <si>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</si>
  <si>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</si>
  <si>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</si>
  <si>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</si>
  <si>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</si>
  <si>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</si>
  <si>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</si>
  <si>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</si>
  <si>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</si>
  <si>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</si>
  <si>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</si>
  <si>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</si>
  <si>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</si>
  <si>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</si>
  <si>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</si>
  <si>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</si>
  <si>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</si>
  <si>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</si>
  <si>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</si>
  <si>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</si>
  <si>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</si>
  <si>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</si>
  <si>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</si>
  <si>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</si>
  <si>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</si>
  <si>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</si>
  <si>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</si>
  <si>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</si>
  <si>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</si>
  <si>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</si>
  <si>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</si>
  <si>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</si>
  <si>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</si>
  <si>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</si>
  <si>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</si>
  <si>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</si>
  <si>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</si>
  <si>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</si>
  <si>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</si>
  <si>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</si>
  <si>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</si>
  <si>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</si>
  <si>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</si>
  <si>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</si>
  <si>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</si>
  <si>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</si>
  <si>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</si>
  <si>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</si>
  <si>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</si>
  <si>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</si>
  <si>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</si>
  <si>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</si>
  <si>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</si>
  <si>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</si>
  <si>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</si>
  <si>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</si>
  <si>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</si>
  <si>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</si>
  <si>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</si>
  <si>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</si>
  <si>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</si>
  <si>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</si>
  <si>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</si>
  <si>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</si>
  <si>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</si>
  <si>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</si>
  <si>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</si>
  <si>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</si>
  <si>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</si>
  <si>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</si>
  <si>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</si>
  <si>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</si>
  <si>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</si>
  <si>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</si>
  <si>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</si>
  <si>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</si>
  <si>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</si>
  <si>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</si>
  <si>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</si>
  <si>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</si>
  <si>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</si>
  <si>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</si>
  <si>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</si>
  <si>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</si>
  <si>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</si>
  <si>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</si>
  <si>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</si>
  <si>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</si>
  <si>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</si>
  <si>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</si>
  <si>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</si>
  <si>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</si>
  <si>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</si>
  <si>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</si>
  <si>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</si>
  <si>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</si>
  <si>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</si>
  <si>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</si>
  <si>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</si>
  <si>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</si>
  <si>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</si>
  <si>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</si>
  <si>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</si>
  <si>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</si>
  <si>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</si>
  <si>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</si>
  <si>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</si>
  <si>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</si>
  <si>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</si>
  <si>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</si>
  <si>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</si>
  <si>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</si>
  <si>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</si>
  <si>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</si>
  <si>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</si>
  <si>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</si>
  <si>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</si>
  <si>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</si>
  <si>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</si>
  <si>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</si>
  <si>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</si>
  <si>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</si>
  <si>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</si>
  <si>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</si>
  <si>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</si>
  <si>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</si>
  <si>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</si>
  <si>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</si>
  <si>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</si>
  <si>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</si>
  <si>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</si>
  <si>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</si>
  <si>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</si>
  <si>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</si>
  <si>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</si>
  <si>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</si>
  <si>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</si>
  <si>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</si>
  <si>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</si>
  <si>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</si>
  <si>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</si>
  <si>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</si>
  <si>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</si>
  <si>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</si>
  <si>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</si>
  <si>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</si>
  <si>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</si>
  <si>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</si>
  <si>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</si>
  <si>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</si>
  <si>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</si>
  <si>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</si>
  <si>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</si>
  <si>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</si>
  <si>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</si>
  <si>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</si>
  <si>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</si>
  <si>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</si>
  <si>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</si>
  <si>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</si>
  <si>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</si>
  <si>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</si>
  <si>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</si>
  <si>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</si>
  <si>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</si>
  <si>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</si>
  <si>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</si>
  <si>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</si>
  <si>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</si>
  <si>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</si>
  <si>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</si>
  <si>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</si>
  <si>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</si>
  <si>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</si>
  <si>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</si>
  <si>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</si>
  <si>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</si>
  <si>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</si>
  <si>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</si>
  <si>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</si>
  <si>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</si>
  <si>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</si>
  <si>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</si>
  <si>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</si>
  <si>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</si>
  <si>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</si>
  <si>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</si>
  <si>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</si>
  <si>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</si>
  <si>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</si>
  <si>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</si>
  <si>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</si>
  <si>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</si>
  <si>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</si>
  <si>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</si>
  <si>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</si>
  <si>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</si>
  <si>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</si>
  <si>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</si>
  <si>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</si>
  <si>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</si>
  <si>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</si>
  <si>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</si>
  <si>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</si>
  <si>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</si>
  <si>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</si>
  <si>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</si>
  <si>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</si>
  <si>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</si>
  <si>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</si>
  <si>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</si>
  <si>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</si>
  <si>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</si>
  <si>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</si>
  <si>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</si>
  <si>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</si>
  <si>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</si>
  <si>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</si>
  <si>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</si>
  <si>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</si>
  <si>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</si>
  <si>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</si>
  <si>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</si>
  <si>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</si>
  <si>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</si>
  <si>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</si>
  <si>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</si>
  <si>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</si>
  <si>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</si>
  <si>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</si>
  <si>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</si>
  <si>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</si>
  <si>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</si>
  <si>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</si>
  <si>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</si>
  <si>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</si>
  <si>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</si>
  <si>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</si>
  <si>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</si>
  <si>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</si>
  <si>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</si>
  <si>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</si>
  <si>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</si>
  <si>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</si>
  <si>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</si>
  <si>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</si>
  <si>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</si>
  <si>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</si>
  <si>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</si>
  <si>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</si>
  <si>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</si>
  <si>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</si>
  <si>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</si>
  <si>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</si>
  <si>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</si>
  <si>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</si>
  <si>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</si>
  <si>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</si>
  <si>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</si>
  <si>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</si>
  <si>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</si>
  <si>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</si>
  <si>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</si>
  <si>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</si>
  <si>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</si>
  <si>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</si>
  <si>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</si>
  <si>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</si>
  <si>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</si>
  <si>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</si>
  <si>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</si>
  <si>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</si>
  <si>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</si>
  <si>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</si>
  <si>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</si>
  <si>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</si>
  <si>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</si>
  <si>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</si>
  <si>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</si>
  <si>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</si>
  <si>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</si>
  <si>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</si>
  <si>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</si>
  <si>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</si>
  <si>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</si>
  <si>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</si>
  <si>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</si>
  <si>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</si>
  <si>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</si>
  <si>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</si>
  <si>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</si>
  <si>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</si>
  <si>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</si>
  <si>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</si>
  <si>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</si>
  <si>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</si>
  <si>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</si>
  <si>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</si>
  <si>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</si>
  <si>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</si>
  <si>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</si>
  <si>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</si>
  <si>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</si>
  <si>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</si>
  <si>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</si>
  <si>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</si>
  <si>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</si>
  <si>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</si>
  <si>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</si>
  <si>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</si>
  <si>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</si>
  <si>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</si>
  <si>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</si>
  <si>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</si>
  <si>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</si>
  <si>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</si>
  <si>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</si>
  <si>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</si>
  <si>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</si>
  <si>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</si>
  <si>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</si>
  <si>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</si>
  <si>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</si>
  <si>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</si>
  <si>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</si>
  <si>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</si>
  <si>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</si>
  <si>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</si>
  <si>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</si>
  <si>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</si>
  <si>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</si>
  <si>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</si>
  <si>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</si>
  <si>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</si>
  <si>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</si>
  <si>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</si>
  <si>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</si>
  <si>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</si>
  <si>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</si>
  <si>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</si>
  <si>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</si>
  <si>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</si>
  <si>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</si>
  <si>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</si>
  <si>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</si>
  <si>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</si>
  <si>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</si>
  <si>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</si>
  <si>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</si>
  <si>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</si>
  <si>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</si>
  <si>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</si>
  <si>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</si>
  <si>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</si>
  <si>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</si>
  <si>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</si>
  <si>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</si>
  <si>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</si>
  <si>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</si>
  <si>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</si>
  <si>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</si>
  <si>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</si>
  <si>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</si>
  <si>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</si>
  <si>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</si>
  <si>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</si>
  <si>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</si>
  <si>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</si>
  <si>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</si>
  <si>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</si>
  <si>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</si>
  <si>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</si>
  <si>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</si>
  <si>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</si>
  <si>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</si>
  <si>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</si>
  <si>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</si>
  <si>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</si>
  <si>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</si>
  <si>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</si>
  <si>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</si>
  <si>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</si>
  <si>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</si>
  <si>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</si>
  <si>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</si>
  <si>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</si>
  <si>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</si>
  <si>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</si>
  <si>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</si>
  <si>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</si>
  <si>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</si>
  <si>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</si>
  <si>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</si>
  <si>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</si>
  <si>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</si>
  <si>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</si>
  <si>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</si>
  <si>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</si>
  <si>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</si>
  <si>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</si>
  <si>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</si>
  <si>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</si>
  <si>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</si>
  <si>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</si>
  <si>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</si>
  <si>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</si>
  <si>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</si>
  <si>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</si>
  <si>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</si>
  <si>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</si>
  <si>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</si>
  <si>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</si>
  <si>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</si>
  <si>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</si>
  <si>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</si>
  <si>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</si>
  <si>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</si>
  <si>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</si>
  <si>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</si>
  <si>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</si>
  <si>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</si>
  <si>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</si>
  <si>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</si>
  <si>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</si>
  <si>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</si>
  <si>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</si>
  <si>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</si>
  <si>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</si>
  <si>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</si>
  <si>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</si>
  <si>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</si>
  <si>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</si>
  <si>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</si>
  <si>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</si>
  <si>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</si>
  <si>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</si>
  <si>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</si>
  <si>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</si>
  <si>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</si>
  <si>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</si>
  <si>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</si>
  <si>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</si>
  <si>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</si>
  <si>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</si>
  <si>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</si>
  <si>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</si>
  <si>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</si>
  <si>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</si>
  <si>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</si>
  <si>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</si>
  <si>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</si>
  <si>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</si>
  <si>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</si>
  <si>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</si>
  <si>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</si>
  <si>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</si>
  <si>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</si>
  <si>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</si>
  <si>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</si>
  <si>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</si>
  <si>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</si>
  <si>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</si>
  <si>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</si>
  <si>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</si>
  <si>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</si>
  <si>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</si>
  <si>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</si>
  <si>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</si>
  <si>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</si>
  <si>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</si>
  <si>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</si>
  <si>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</si>
  <si>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</si>
  <si>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</si>
  <si>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</si>
  <si>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</si>
  <si>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</si>
  <si>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</si>
  <si>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</si>
  <si>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</si>
  <si>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</si>
  <si>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</si>
  <si>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</si>
  <si>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</si>
  <si>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</si>
  <si>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</si>
  <si>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</si>
  <si>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</si>
  <si>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</si>
  <si>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</si>
  <si>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</si>
  <si>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</si>
  <si>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</si>
  <si>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</si>
  <si>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</si>
  <si>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</si>
  <si>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</si>
  <si>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</si>
  <si>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</si>
  <si>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</si>
  <si>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</si>
  <si>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</si>
  <si>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</si>
  <si>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</si>
  <si>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</si>
  <si>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</si>
  <si>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</si>
  <si>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</si>
  <si>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</si>
  <si>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</si>
  <si>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</si>
  <si>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</si>
  <si>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</si>
  <si>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</si>
  <si>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</si>
  <si>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</si>
  <si>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</si>
  <si>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</si>
  <si>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</si>
  <si>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</si>
  <si>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</si>
  <si>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</si>
  <si>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</si>
  <si>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</si>
  <si>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</si>
  <si>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</si>
  <si>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</si>
  <si>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</si>
  <si>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Less Than 1,000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</si>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</sst>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3" fillId="0" borderId="1" xfId="0" applyFont="1" applyBorder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8">
    <dxf>
      <alignment textRotation="0"/>
    </dxf>
    <dxf>
      <alignment textRotation="0"/>
    </dxf>
    <dxf>
      <alignment textRotation="0"/>
    </dxf>
    <dxf>
      <alignment textRotation="0"/>
    </dxf>
    <dxf>
      <fill>
        <gradientFill degree="90">
          <stop position="0">
            <color theme="8" tint="0.80001220740379042"/>
          </stop>
          <stop position="0.5">
            <color theme="8" tint="-0.25098422193060094"/>
          </stop>
          <stop position="1">
            <color theme="8" tint="0.80001220740379042"/>
          </stop>
        </gradientFill>
      </fill>
    </dxf>
    <dxf>
      <font>
        <color rgb="FF9C0006"/>
      </font>
      <fill>
        <gradientFill degree="90">
          <stop position="0">
            <color theme="0"/>
          </stop>
          <stop position="0.5">
            <color rgb="FFF286A7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006100"/>
      </font>
      <fill>
        <gradientFill degree="90">
          <stop position="0">
            <color theme="0"/>
          </stop>
          <stop position="0.5">
            <color rgb="FF92D050"/>
          </stop>
          <stop position="1">
            <color theme="0"/>
          </stop>
        </gradientFill>
      </fill>
    </dxf>
  </dxfs>
  <tableStyles count="0" defaultTableStyle="TableStyleMedium2" defaultPivotStyle="PivotStyleLight16"/>
  <colors>
    <mruColors>
      <color rgb="FFF286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[1.2_HW_KickStarterBook.xlsx]Pivot_Category!PivotTable1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2">
                  <c:v>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3-4D1C-9A81-5C449C3907A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43-4D1C-9A81-5C449C3907A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Pivot_Category!$D$5:$D$9</c:f>
              <c:numCache>
                <c:formatCode>General</c:formatCode>
                <c:ptCount val="4"/>
                <c:pt idx="0">
                  <c:v>0</c:v>
                </c:pt>
                <c:pt idx="1">
                  <c:v>140</c:v>
                </c:pt>
                <c:pt idx="2">
                  <c:v>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43-4D1C-9A81-5C449C3907A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Pivot_Category!$E$5:$E$9</c:f>
              <c:numCache>
                <c:formatCode>General</c:formatCode>
                <c:ptCount val="4"/>
                <c:pt idx="0">
                  <c:v>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43-4D1C-9A81-5C449C3907A6}"/>
            </c:ext>
          </c:extLst>
        </c:ser>
        <c:ser>
          <c:idx val="4"/>
          <c:order val="4"/>
          <c:tx>
            <c:strRef>
              <c:f>Pivot_Category!$F$3:$F$4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43-4D1C-9A81-5C449C3907A6}"/>
            </c:ext>
          </c:extLst>
        </c:ser>
        <c:ser>
          <c:idx val="5"/>
          <c:order val="5"/>
          <c:tx>
            <c:strRef>
              <c:f>Pivot_Category!$G$3:$G$4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Pivot_Category!$G$5:$G$9</c:f>
              <c:numCache>
                <c:formatCode>General</c:formatCode>
                <c:ptCount val="4"/>
                <c:pt idx="0">
                  <c:v>0</c:v>
                </c:pt>
                <c:pt idx="1">
                  <c:v>117</c:v>
                </c:pt>
                <c:pt idx="2">
                  <c:v>0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43-4D1C-9A81-5C449C3907A6}"/>
            </c:ext>
          </c:extLst>
        </c:ser>
        <c:ser>
          <c:idx val="6"/>
          <c:order val="6"/>
          <c:tx>
            <c:strRef>
              <c:f>Pivot_Category!$H$3:$H$4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2">
                  <c:v>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43-4D1C-9A81-5C449C3907A6}"/>
            </c:ext>
          </c:extLst>
        </c:ser>
        <c:ser>
          <c:idx val="7"/>
          <c:order val="7"/>
          <c:tx>
            <c:strRef>
              <c:f>Pivot_Category!$I$3:$I$4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2">
                  <c:v>0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43-4D1C-9A81-5C449C3907A6}"/>
            </c:ext>
          </c:extLst>
        </c:ser>
        <c:ser>
          <c:idx val="8"/>
          <c:order val="8"/>
          <c:tx>
            <c:strRef>
              <c:f>Pivot_Category!$J$3:$J$4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Pivot_Category!$J$5:$J$9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43-4D1C-9A81-5C449C390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242128"/>
        <c:axId val="79779024"/>
      </c:barChart>
      <c:catAx>
        <c:axId val="20112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9024"/>
        <c:crosses val="autoZero"/>
        <c:auto val="1"/>
        <c:lblAlgn val="ctr"/>
        <c:lblOffset val="100"/>
        <c:noMultiLvlLbl val="0"/>
      </c:catAx>
      <c:valAx>
        <c:axId val="797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[1.2_HW_KickStarterBook.xlsx]Pivot_Sub-Category!PivotTable3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7-4F76-84D4-1443F1B53CFE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1-4C6F-A5A1-22D436734A61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1-4C6F-A5A1-22D436734A61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1-4C6F-A5A1-22D436734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7650640"/>
        <c:axId val="454491440"/>
        <c:axId val="0"/>
      </c:bar3DChart>
      <c:catAx>
        <c:axId val="776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91440"/>
        <c:crosses val="autoZero"/>
        <c:auto val="1"/>
        <c:lblAlgn val="ctr"/>
        <c:lblOffset val="100"/>
        <c:noMultiLvlLbl val="0"/>
      </c:catAx>
      <c:valAx>
        <c:axId val="4544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[1.2_HW_KickStarterBook.xlsx]Pivot_Date Created!PivotTable4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5-41DD-A98B-671236A95EE9}"/>
            </c:ext>
          </c:extLst>
        </c:ser>
        <c:ser>
          <c:idx val="1"/>
          <c:order val="1"/>
          <c:tx>
            <c:strRef>
              <c:f>'Pivot_Date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5-41DD-A98B-671236A95EE9}"/>
            </c:ext>
          </c:extLst>
        </c:ser>
        <c:ser>
          <c:idx val="2"/>
          <c:order val="2"/>
          <c:tx>
            <c:strRef>
              <c:f>'Pivot_Date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5-41DD-A98B-671236A95EE9}"/>
            </c:ext>
          </c:extLst>
        </c:ser>
        <c:ser>
          <c:idx val="3"/>
          <c:order val="3"/>
          <c:tx>
            <c:strRef>
              <c:f>'Pivot_Date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55-41DD-A98B-671236A95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547264"/>
        <c:axId val="1412474624"/>
      </c:lineChart>
      <c:catAx>
        <c:axId val="14145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74624"/>
        <c:crosses val="autoZero"/>
        <c:auto val="1"/>
        <c:lblAlgn val="ctr"/>
        <c:lblOffset val="100"/>
        <c:noMultiLvlLbl val="0"/>
      </c:catAx>
      <c:valAx>
        <c:axId val="14124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4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9-4E6D-BF9C-B067637B4A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9-4E6D-BF9C-B067637B4A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9-4E6D-BF9C-B067637B4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0126992"/>
        <c:axId val="1735536752"/>
      </c:lineChart>
      <c:catAx>
        <c:axId val="1800126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536752"/>
        <c:crosses val="autoZero"/>
        <c:auto val="1"/>
        <c:lblAlgn val="ctr"/>
        <c:lblOffset val="100"/>
        <c:noMultiLvlLbl val="0"/>
      </c:catAx>
      <c:valAx>
        <c:axId val="1735536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1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</xdr:colOff>
      <xdr:row>4</xdr:row>
      <xdr:rowOff>19050</xdr:rowOff>
    </xdr:from>
    <xdr:to>
      <xdr:col>20</xdr:col>
      <xdr:colOff>121920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20F97-7EDB-4CF8-B532-DA43FFAAA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5</xdr:row>
      <xdr:rowOff>3810</xdr:rowOff>
    </xdr:from>
    <xdr:to>
      <xdr:col>26</xdr:col>
      <xdr:colOff>198120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3D671-70E0-4ADF-B994-16D63CB52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4</xdr:row>
      <xdr:rowOff>3810</xdr:rowOff>
    </xdr:from>
    <xdr:to>
      <xdr:col>9</xdr:col>
      <xdr:colOff>601980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71D50-01B5-445B-92B9-BE346912B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</xdr:rowOff>
    </xdr:from>
    <xdr:to>
      <xdr:col>7</xdr:col>
      <xdr:colOff>693420</xdr:colOff>
      <xdr:row>28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D70F43-081C-4DFA-8C01-A96C4D953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arlos Quiroz" refreshedDate="43614.502378240744" createdVersion="6" refreshedVersion="6" minRefreshableVersion="3" recordCount="4114" xr:uid="{103F28C0-174C-47ED-A141-9852D548ACB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0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1:26:00" maxDate="2017-05-03T11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19:00:00"/>
    <b v="0"/>
    <n v="182"/>
    <b v="1"/>
    <s v="film &amp; video/television"/>
    <n v="1.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6:24:43"/>
    <b v="0"/>
    <n v="79"/>
    <b v="1"/>
    <s v="film &amp; video/television"/>
    <n v="1.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08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4:21:47"/>
    <b v="0"/>
    <n v="150"/>
    <b v="1"/>
    <s v="film &amp; video/television"/>
    <n v="1.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2:01:19"/>
    <b v="0"/>
    <n v="284"/>
    <b v="1"/>
    <s v="film &amp; video/television"/>
    <n v="1.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8T21:35:00"/>
    <b v="0"/>
    <n v="47"/>
    <b v="1"/>
    <s v="film &amp; video/television"/>
    <n v="1.10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17:44:10"/>
    <b v="0"/>
    <n v="58"/>
    <b v="1"/>
    <s v="film &amp; video/television"/>
    <n v="1.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17:07:47"/>
    <b v="0"/>
    <n v="57"/>
    <b v="1"/>
    <s v="film &amp; video/television"/>
    <n v="1.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3:00:00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18:29:04"/>
    <b v="0"/>
    <n v="20"/>
    <b v="1"/>
    <s v="film &amp; video/television"/>
    <n v="1.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17:37:59"/>
    <b v="0"/>
    <n v="19"/>
    <b v="1"/>
    <s v="film &amp; video/television"/>
    <n v="1.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19:00:00"/>
    <b v="0"/>
    <n v="75"/>
    <b v="1"/>
    <s v="film &amp; video/television"/>
    <n v="1.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19:00:00"/>
    <b v="0"/>
    <n v="827"/>
    <b v="1"/>
    <s v="film &amp; video/television"/>
    <n v="1.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2:27:00"/>
    <b v="0"/>
    <n v="51"/>
    <b v="1"/>
    <s v="film &amp; video/television"/>
    <n v="1.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5:59:00"/>
    <b v="0"/>
    <n v="41"/>
    <b v="1"/>
    <s v="film &amp; video/television"/>
    <n v="1.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2:14:00"/>
    <b v="0"/>
    <n v="98"/>
    <b v="1"/>
    <s v="film &amp; video/television"/>
    <n v="1.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5T21:30:00"/>
    <b v="0"/>
    <n v="70"/>
    <b v="1"/>
    <s v="film &amp; video/television"/>
    <n v="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0:33:42"/>
    <b v="0"/>
    <n v="36"/>
    <b v="1"/>
    <s v="film &amp; video/television"/>
    <n v="1.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5:00:56"/>
    <b v="0"/>
    <n v="342"/>
    <b v="1"/>
    <s v="film &amp; video/television"/>
    <n v="1.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1:35:34"/>
    <b v="0"/>
    <n v="22"/>
    <b v="1"/>
    <s v="film &amp; video/television"/>
    <n v="1.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0:11:5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07:03:09"/>
    <b v="0"/>
    <n v="101"/>
    <b v="1"/>
    <s v="film &amp; video/television"/>
    <n v="1.09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4-12-31T23:59:0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07:20:00"/>
    <b v="0"/>
    <n v="23"/>
    <b v="1"/>
    <s v="film &amp; video/television"/>
    <n v="1.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1:39:00"/>
    <b v="0"/>
    <n v="574"/>
    <b v="1"/>
    <s v="film &amp; video/television"/>
    <n v="1.09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6:36:01"/>
    <b v="0"/>
    <n v="14"/>
    <b v="1"/>
    <s v="film &amp; video/television"/>
    <n v="1.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4:22:24"/>
    <b v="0"/>
    <n v="19"/>
    <b v="1"/>
    <s v="film &amp; video/television"/>
    <n v="1.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0:57:13"/>
    <b v="0"/>
    <n v="150"/>
    <b v="1"/>
    <s v="film &amp; video/television"/>
    <n v="1.12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5:08:04"/>
    <b v="0"/>
    <n v="71"/>
    <b v="1"/>
    <s v="film &amp; video/television"/>
    <n v="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08:09:28"/>
    <b v="0"/>
    <n v="117"/>
    <b v="1"/>
    <s v="film &amp; video/television"/>
    <n v="1.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0T23:01:55"/>
    <b v="0"/>
    <n v="53"/>
    <b v="1"/>
    <s v="film &amp; video/television"/>
    <n v="1.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1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19:59:00"/>
    <b v="0"/>
    <n v="89"/>
    <b v="1"/>
    <s v="film &amp; video/television"/>
    <n v="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08:51:4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4T23:43:21"/>
    <b v="0"/>
    <n v="68"/>
    <b v="1"/>
    <s v="film &amp; video/television"/>
    <n v="1.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6:00:00"/>
    <b v="0"/>
    <n v="28"/>
    <b v="1"/>
    <s v="film &amp; video/television"/>
    <n v="1.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3T22:22:05"/>
    <b v="0"/>
    <n v="44"/>
    <b v="1"/>
    <s v="film &amp; video/television"/>
    <n v="1.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08:37:59"/>
    <b v="0"/>
    <n v="253"/>
    <b v="1"/>
    <s v="film &amp; video/television"/>
    <n v="1.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17:22:24"/>
    <b v="0"/>
    <n v="66"/>
    <b v="1"/>
    <s v="film &amp; video/television"/>
    <n v="1.10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4:59:00"/>
    <b v="0"/>
    <n v="217"/>
    <b v="1"/>
    <s v="film &amp; video/television"/>
    <n v="1.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0:00:00"/>
    <b v="0"/>
    <n v="16"/>
    <b v="1"/>
    <s v="film &amp; video/television"/>
    <n v="1.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5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07:20:26"/>
    <b v="0"/>
    <n v="169"/>
    <b v="1"/>
    <s v="film &amp; video/television"/>
    <n v="1.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6:00:00"/>
    <b v="0"/>
    <n v="263"/>
    <b v="1"/>
    <s v="film &amp; video/television"/>
    <n v="3.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18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6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5:09:34"/>
    <b v="0"/>
    <n v="45"/>
    <b v="1"/>
    <s v="film &amp; video/television"/>
    <n v="1.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2:40:07"/>
    <b v="0"/>
    <n v="70"/>
    <b v="1"/>
    <s v="film &amp; video/television"/>
    <n v="1.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4:00:00"/>
    <b v="0"/>
    <n v="38"/>
    <b v="1"/>
    <s v="film &amp; video/television"/>
    <n v="1.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0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09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4:17:17"/>
    <b v="0"/>
    <n v="119"/>
    <b v="1"/>
    <s v="film &amp; video/television"/>
    <n v="1.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08:50:46"/>
    <b v="0"/>
    <n v="52"/>
    <b v="1"/>
    <s v="film &amp; video/television"/>
    <n v="1.15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4:00:00"/>
    <b v="0"/>
    <n v="117"/>
    <b v="1"/>
    <s v="film &amp; video/television"/>
    <n v="1.10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09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5:15:16"/>
    <b v="0"/>
    <n v="86"/>
    <b v="1"/>
    <s v="film &amp; video/television"/>
    <n v="1.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08:00:00"/>
    <b v="0"/>
    <n v="174"/>
    <b v="1"/>
    <s v="film &amp; video/television"/>
    <n v="1.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1:59:22"/>
    <b v="0"/>
    <n v="69"/>
    <b v="1"/>
    <s v="film &amp; video/television"/>
    <n v="1.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0:52:52"/>
    <b v="0"/>
    <n v="75"/>
    <b v="1"/>
    <s v="film &amp; video/television"/>
    <n v="1.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3:00:00"/>
    <b v="0"/>
    <n v="33"/>
    <b v="1"/>
    <s v="film &amp; video/television"/>
    <n v="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6:00:00"/>
    <b v="0"/>
    <n v="108"/>
    <b v="1"/>
    <s v="film &amp; video/shorts"/>
    <n v="1.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1:32:37"/>
    <b v="0"/>
    <n v="23"/>
    <b v="1"/>
    <s v="film &amp; video/shorts"/>
    <n v="1.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1:11:18"/>
    <b v="0"/>
    <n v="48"/>
    <b v="1"/>
    <s v="film &amp; video/shorts"/>
    <n v="1.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0:59:00"/>
    <b v="0"/>
    <n v="64"/>
    <b v="1"/>
    <s v="film &amp; video/shorts"/>
    <n v="1.13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6:26:21"/>
    <b v="0"/>
    <n v="24"/>
    <b v="1"/>
    <s v="film &amp; video/shorts"/>
    <n v="1.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0T21:59:00"/>
    <b v="0"/>
    <n v="57"/>
    <b v="1"/>
    <s v="film &amp; video/shorts"/>
    <n v="1.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2:23:40"/>
    <b v="0"/>
    <n v="26"/>
    <b v="1"/>
    <s v="film &amp; video/shorts"/>
    <n v="1.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6:00: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5:39:51"/>
    <b v="0"/>
    <n v="36"/>
    <b v="1"/>
    <s v="film &amp; video/shorts"/>
    <n v="1.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1T22:59:00"/>
    <b v="0"/>
    <n v="178"/>
    <b v="1"/>
    <s v="film &amp; video/shorts"/>
    <n v="1.11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3:30:45"/>
    <b v="0"/>
    <n v="17"/>
    <b v="1"/>
    <s v="film &amp; video/shorts"/>
    <n v="1.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7T22:30:57"/>
    <b v="0"/>
    <n v="32"/>
    <b v="1"/>
    <s v="film &amp; video/shorts"/>
    <n v="1.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6:00:00"/>
    <b v="0"/>
    <n v="41"/>
    <b v="1"/>
    <s v="film &amp; video/shorts"/>
    <n v="1.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19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3:41:35"/>
    <b v="0"/>
    <n v="29"/>
    <b v="1"/>
    <s v="film &amp; video/shorts"/>
    <n v="1.12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2T21:01:12"/>
    <b v="0"/>
    <n v="47"/>
    <b v="1"/>
    <s v="film &amp; video/shorts"/>
    <n v="1.14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09:35:58"/>
    <b v="0"/>
    <n v="15"/>
    <b v="1"/>
    <s v="film &amp; video/shorts"/>
    <n v="1.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18:59:00"/>
    <b v="0"/>
    <n v="26"/>
    <b v="1"/>
    <s v="film &amp; video/shorts"/>
    <n v="3.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09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0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18:00:56"/>
    <b v="0"/>
    <n v="47"/>
    <b v="1"/>
    <s v="film &amp; video/shorts"/>
    <n v="1.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19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1:41:01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3:30:00"/>
    <b v="0"/>
    <n v="13"/>
    <b v="1"/>
    <s v="film &amp; video/shorts"/>
    <n v="1.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0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19:00:37"/>
    <b v="0"/>
    <n v="21"/>
    <b v="1"/>
    <s v="film &amp; video/shorts"/>
    <n v="1.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6:20:45"/>
    <b v="0"/>
    <n v="17"/>
    <b v="1"/>
    <s v="film &amp; video/shorts"/>
    <n v="1.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17:41:00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07:48:5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0:03:12"/>
    <b v="0"/>
    <n v="56"/>
    <b v="1"/>
    <s v="film &amp; video/shorts"/>
    <n v="1.14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1T23:08:19"/>
    <b v="0"/>
    <n v="16"/>
    <b v="1"/>
    <s v="film &amp; video/shorts"/>
    <n v="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1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0:00:00"/>
    <b v="0"/>
    <n v="43"/>
    <b v="1"/>
    <s v="film &amp; video/shorts"/>
    <n v="1.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3:00:00"/>
    <b v="0"/>
    <n v="15"/>
    <b v="1"/>
    <s v="film &amp; video/shorts"/>
    <n v="1.11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09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6:07:21"/>
    <b v="0"/>
    <n v="21"/>
    <b v="1"/>
    <s v="film &amp; video/shorts"/>
    <n v="1.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19:00:00"/>
    <b v="0"/>
    <n v="34"/>
    <b v="1"/>
    <s v="film &amp; video/shorts"/>
    <n v="1.14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19:14:42"/>
    <b v="0"/>
    <n v="8"/>
    <b v="1"/>
    <s v="film &amp; video/shorts"/>
    <n v="1.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5:30:00"/>
    <b v="0"/>
    <n v="60"/>
    <b v="1"/>
    <s v="film &amp; video/shorts"/>
    <n v="1.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3:39:59"/>
    <b v="0"/>
    <n v="39"/>
    <b v="1"/>
    <s v="film &amp; video/shorts"/>
    <n v="1.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1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0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19:08:53"/>
    <b v="0"/>
    <n v="65"/>
    <b v="1"/>
    <s v="film &amp; video/shorts"/>
    <n v="1.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1:20:30"/>
    <b v="0"/>
    <n v="49"/>
    <b v="1"/>
    <s v="film &amp; video/shorts"/>
    <n v="1.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17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6:00:00"/>
    <b v="0"/>
    <n v="60"/>
    <b v="1"/>
    <s v="film &amp; video/shorts"/>
    <n v="1.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0:38:21"/>
    <b v="0"/>
    <n v="27"/>
    <b v="1"/>
    <s v="film &amp; video/shorts"/>
    <n v="1.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5:34:47"/>
    <b v="0"/>
    <n v="69"/>
    <b v="1"/>
    <s v="film &amp; video/shorts"/>
    <n v="1.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6:42:50"/>
    <b v="0"/>
    <n v="47"/>
    <b v="1"/>
    <s v="film &amp; video/shorts"/>
    <n v="2.470000000000000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6:37:10"/>
    <b v="0"/>
    <n v="47"/>
    <b v="1"/>
    <s v="film &amp; video/shorts"/>
    <n v="2.2000000000000002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3T21:59:00"/>
    <b v="0"/>
    <n v="26"/>
    <b v="1"/>
    <s v="film &amp; video/shorts"/>
    <n v="1.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0T23:59:47"/>
    <b v="0"/>
    <n v="53"/>
    <b v="1"/>
    <s v="film &amp; video/shorts"/>
    <n v="1.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18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07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2T22:34:48"/>
    <b v="0"/>
    <n v="35"/>
    <b v="1"/>
    <s v="film &amp; video/shorts"/>
    <n v="1.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09:44:04"/>
    <b v="0"/>
    <n v="22"/>
    <b v="1"/>
    <s v="film &amp; video/shorts"/>
    <n v="1.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2:55:55"/>
    <b v="0"/>
    <n v="57"/>
    <b v="1"/>
    <s v="film &amp; video/shorts"/>
    <n v="1.13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1:00:00"/>
    <b v="0"/>
    <n v="27"/>
    <b v="1"/>
    <s v="film &amp; video/shorts"/>
    <n v="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17:17:16"/>
    <b v="0"/>
    <n v="39"/>
    <b v="1"/>
    <s v="film &amp; video/shorts"/>
    <n v="1.12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5:00:00"/>
    <b v="0"/>
    <n v="37"/>
    <b v="1"/>
    <s v="film &amp; video/shorts"/>
    <n v="1.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17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2:16:0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2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4:00:00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4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5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18:00:00"/>
    <b v="0"/>
    <n v="13"/>
    <b v="0"/>
    <s v="film &amp; video/science fiction"/>
    <n v="0.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5:59:0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19T21:28:13"/>
    <b v="0"/>
    <n v="6"/>
    <b v="0"/>
    <s v="film &amp; video/science fiction"/>
    <n v="0.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4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2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6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2:30:07"/>
    <b v="0"/>
    <n v="81"/>
    <b v="0"/>
    <s v="film &amp; video/science fiction"/>
    <n v="0.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09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09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1:00:00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2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5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0:59:00"/>
    <b v="0"/>
    <n v="58"/>
    <b v="0"/>
    <s v="film &amp; video/science fiction"/>
    <n v="0.0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4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19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19:40:23"/>
    <b v="0"/>
    <n v="28"/>
    <b v="0"/>
    <s v="film &amp; video/science fiction"/>
    <n v="0.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4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2T21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09:17:52"/>
    <b v="0"/>
    <n v="37"/>
    <b v="0"/>
    <s v="film &amp; video/science fiction"/>
    <n v="0.2800000000000000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5:00:52"/>
    <b v="0"/>
    <n v="9"/>
    <b v="0"/>
    <s v="film &amp; video/science fiction"/>
    <n v="0.0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6:23:18"/>
    <b v="0"/>
    <n v="3"/>
    <b v="0"/>
    <s v="film &amp; video/science fiction"/>
    <n v="0.0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0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6T22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0:00:00"/>
    <b v="0"/>
    <n v="6"/>
    <b v="0"/>
    <s v="film &amp; video/science fiction"/>
    <n v="0.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19:53:02"/>
    <b v="0"/>
    <n v="67"/>
    <b v="0"/>
    <s v="film &amp; video/science fiction"/>
    <n v="0.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5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17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07:04:0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5:08:15"/>
    <b v="0"/>
    <n v="3"/>
    <b v="0"/>
    <s v="film &amp; video/science fiction"/>
    <n v="0.0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5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18:59:5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3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17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2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3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08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5:42:00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6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0:18:21"/>
    <b v="0"/>
    <n v="7"/>
    <b v="0"/>
    <s v="film &amp; video/drama"/>
    <n v="0.0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07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17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4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1:02:50"/>
    <b v="0"/>
    <n v="3"/>
    <b v="0"/>
    <s v="film &amp; video/drama"/>
    <n v="0.0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4:07:3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29T21:28:00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0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0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5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0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0:40:11"/>
    <b v="0"/>
    <n v="26"/>
    <b v="0"/>
    <s v="film &amp; video/drama"/>
    <n v="0.0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1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6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5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17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1:00:00"/>
    <b v="0"/>
    <n v="13"/>
    <b v="0"/>
    <s v="film &amp; video/drama"/>
    <n v="0.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09:48:1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6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2:26:5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19:59:00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3:52:1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2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0T22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0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08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07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2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1:00: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5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5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08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3:00:00"/>
    <b v="0"/>
    <n v="19"/>
    <b v="0"/>
    <s v="film &amp; video/drama"/>
    <n v="0.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3:00: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1:12:0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18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18:00:03"/>
    <b v="0"/>
    <n v="18"/>
    <b v="0"/>
    <s v="film &amp; video/drama"/>
    <n v="0.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1:38:49"/>
    <b v="0"/>
    <n v="7"/>
    <b v="0"/>
    <s v="film &amp; video/drama"/>
    <n v="0.5799999999999999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2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2:21:0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6:00:03"/>
    <b v="0"/>
    <n v="1293"/>
    <b v="0"/>
    <s v="film &amp; video/drama"/>
    <n v="0.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07:10:22"/>
    <b v="0"/>
    <n v="17"/>
    <b v="0"/>
    <s v="film &amp; video/drama"/>
    <n v="0.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6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0:43:58"/>
    <b v="0"/>
    <n v="13"/>
    <b v="0"/>
    <s v="film &amp; video/drama"/>
    <n v="0.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0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4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09-30T21:00:00"/>
    <b v="0"/>
    <n v="33"/>
    <b v="0"/>
    <s v="film &amp; video/drama"/>
    <n v="0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19:50:17"/>
    <b v="0"/>
    <n v="12"/>
    <b v="0"/>
    <s v="film &amp; video/drama"/>
    <n v="0.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2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6:06:41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07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5:59:00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4:00:37"/>
    <b v="0"/>
    <n v="84"/>
    <b v="0"/>
    <s v="film &amp; video/drama"/>
    <n v="0.5600000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07:22:29"/>
    <b v="0"/>
    <n v="38"/>
    <b v="0"/>
    <s v="film &amp; video/drama"/>
    <n v="0.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07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3-31T22:59:00"/>
    <b v="0"/>
    <n v="76"/>
    <b v="0"/>
    <s v="film &amp; video/drama"/>
    <n v="0.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2:06:0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1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18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17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09T21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4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1:29:00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3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08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4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0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5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1:49:06"/>
    <b v="0"/>
    <n v="7"/>
    <b v="0"/>
    <s v="film &amp; video/drama"/>
    <n v="0.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3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6:50: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3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6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5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1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4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09:00:11"/>
    <b v="1"/>
    <n v="137"/>
    <b v="1"/>
    <s v="film &amp; video/documentary"/>
    <n v="1.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08:45:04"/>
    <b v="1"/>
    <n v="376"/>
    <b v="1"/>
    <s v="film &amp; video/documentary"/>
    <n v="1.12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3:49:50"/>
    <b v="1"/>
    <n v="202"/>
    <b v="1"/>
    <s v="film &amp; video/documentary"/>
    <n v="1.12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17:08:24"/>
    <b v="1"/>
    <n v="328"/>
    <b v="1"/>
    <s v="film &amp; video/documentary"/>
    <n v="1.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5T23:06:00"/>
    <b v="1"/>
    <n v="84"/>
    <b v="1"/>
    <s v="film &amp; video/documentary"/>
    <n v="1.13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17:16:25"/>
    <b v="1"/>
    <n v="96"/>
    <b v="1"/>
    <s v="film &amp; video/documentary"/>
    <n v="1.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1:43:25"/>
    <b v="1"/>
    <n v="223"/>
    <b v="1"/>
    <s v="film &amp; video/documentary"/>
    <n v="3.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19:39:00"/>
    <b v="1"/>
    <n v="62"/>
    <b v="1"/>
    <s v="film &amp; video/documentary"/>
    <n v="1.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0:35:09"/>
    <b v="1"/>
    <n v="146"/>
    <b v="1"/>
    <s v="film &amp; video/documentary"/>
    <n v="1.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09:40:00"/>
    <b v="1"/>
    <n v="235"/>
    <b v="1"/>
    <s v="film &amp; video/documentary"/>
    <n v="1.12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5:34:51"/>
    <b v="1"/>
    <n v="437"/>
    <b v="1"/>
    <s v="film &amp; video/documentary"/>
    <n v="1.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1:00:00"/>
    <b v="1"/>
    <n v="77"/>
    <b v="1"/>
    <s v="film &amp; video/documentary"/>
    <n v="1.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19:59:00"/>
    <b v="1"/>
    <n v="108"/>
    <b v="1"/>
    <s v="film &amp; video/documentary"/>
    <n v="1.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07:37:15"/>
    <b v="1"/>
    <n v="7"/>
    <b v="1"/>
    <s v="film &amp; video/documentary"/>
    <n v="1.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18:00:00"/>
    <b v="1"/>
    <n v="314"/>
    <b v="1"/>
    <s v="film &amp; video/documentary"/>
    <n v="1.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3:38:02"/>
    <b v="1"/>
    <n v="188"/>
    <b v="1"/>
    <s v="film &amp; video/documentary"/>
    <n v="1.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0:27:47"/>
    <b v="1"/>
    <n v="275"/>
    <b v="1"/>
    <s v="film &amp; video/documentary"/>
    <n v="1.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07:02:42"/>
    <b v="1"/>
    <n v="560"/>
    <b v="1"/>
    <s v="film &amp; video/documentary"/>
    <n v="1.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17:14:26"/>
    <b v="1"/>
    <n v="688"/>
    <b v="1"/>
    <s v="film &amp; video/documentary"/>
    <n v="1.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09:42:49"/>
    <b v="1"/>
    <n v="942"/>
    <b v="1"/>
    <s v="film &amp; video/documentary"/>
    <n v="1.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1:59:00"/>
    <b v="1"/>
    <n v="88"/>
    <b v="1"/>
    <s v="film &amp; video/documentary"/>
    <n v="1.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6:55:00"/>
    <b v="1"/>
    <n v="220"/>
    <b v="1"/>
    <s v="film &amp; video/documentary"/>
    <n v="1.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5T21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4:54:54"/>
    <b v="1"/>
    <n v="963"/>
    <b v="1"/>
    <s v="film &amp; video/documentary"/>
    <n v="1.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6:53:15"/>
    <b v="1"/>
    <n v="91"/>
    <b v="1"/>
    <s v="film &amp; video/documentary"/>
    <n v="1.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2:16:00"/>
    <b v="1"/>
    <n v="58"/>
    <b v="1"/>
    <s v="film &amp; video/documentary"/>
    <n v="1.11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19:51:00"/>
    <b v="1"/>
    <n v="36"/>
    <b v="1"/>
    <s v="film &amp; video/documentary"/>
    <n v="1.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2:51:39"/>
    <b v="1"/>
    <n v="165"/>
    <b v="1"/>
    <s v="film &amp; video/documentary"/>
    <n v="1.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0:39:38"/>
    <b v="1"/>
    <n v="111"/>
    <b v="1"/>
    <s v="film &amp; video/documentary"/>
    <n v="1.11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0:43:42"/>
    <b v="1"/>
    <n v="1596"/>
    <b v="1"/>
    <s v="film &amp; video/documentary"/>
    <n v="1.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0:00:00"/>
    <b v="1"/>
    <n v="61"/>
    <b v="1"/>
    <s v="film &amp; video/documentary"/>
    <n v="1.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0:00:00"/>
    <b v="1"/>
    <n v="287"/>
    <b v="1"/>
    <s v="film &amp; video/documentary"/>
    <n v="1.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0:49:00"/>
    <b v="1"/>
    <n v="65"/>
    <b v="1"/>
    <s v="film &amp; video/documentary"/>
    <n v="1.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3:57:46"/>
    <b v="1"/>
    <n v="118"/>
    <b v="1"/>
    <s v="film &amp; video/documentary"/>
    <n v="1.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4T22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17:46:06"/>
    <b v="1"/>
    <n v="332"/>
    <b v="1"/>
    <s v="film &amp; video/documentary"/>
    <n v="1.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6:57:54"/>
    <b v="1"/>
    <n v="62"/>
    <b v="1"/>
    <s v="film &amp; video/documentary"/>
    <n v="1.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3:23:39"/>
    <b v="1"/>
    <n v="951"/>
    <b v="1"/>
    <s v="film &amp; video/documentary"/>
    <n v="1.10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6:58:59"/>
    <b v="1"/>
    <n v="415"/>
    <b v="1"/>
    <s v="film &amp; video/documentary"/>
    <n v="1.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18:01:00"/>
    <b v="1"/>
    <n v="305"/>
    <b v="1"/>
    <s v="film &amp; video/documentary"/>
    <n v="1.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6:10:35"/>
    <b v="1"/>
    <n v="2139"/>
    <b v="1"/>
    <s v="film &amp; video/documentary"/>
    <n v="1.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1:26:00"/>
    <b v="1"/>
    <n v="79"/>
    <b v="1"/>
    <s v="film &amp; video/documentary"/>
    <n v="1.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4:00:00"/>
    <b v="1"/>
    <n v="179"/>
    <b v="1"/>
    <s v="film &amp; video/documentary"/>
    <n v="1.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0:59:00"/>
    <b v="1"/>
    <n v="202"/>
    <b v="1"/>
    <s v="film &amp; video/documentary"/>
    <n v="1.13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09:43:00"/>
    <b v="1"/>
    <n v="760"/>
    <b v="1"/>
    <s v="film &amp; video/documentary"/>
    <n v="1.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0:08:48"/>
    <b v="1"/>
    <n v="563"/>
    <b v="1"/>
    <s v="film &amp; video/documentary"/>
    <n v="2.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0:35:24"/>
    <b v="1"/>
    <n v="135"/>
    <b v="1"/>
    <s v="film &amp; video/documentary"/>
    <n v="1.09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0:00:00"/>
    <b v="1"/>
    <n v="290"/>
    <b v="1"/>
    <s v="film &amp; video/documentary"/>
    <n v="1.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0:03:13"/>
    <b v="1"/>
    <n v="447"/>
    <b v="1"/>
    <s v="film &amp; video/documentary"/>
    <n v="1.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2:57:14"/>
    <b v="1"/>
    <n v="232"/>
    <b v="1"/>
    <s v="film &amp; video/documentary"/>
    <n v="1.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1T23:59:00"/>
    <b v="1"/>
    <n v="168"/>
    <b v="1"/>
    <s v="film &amp; video/documentary"/>
    <n v="1.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6:01:00"/>
    <b v="1"/>
    <n v="128"/>
    <b v="1"/>
    <s v="film &amp; video/documentary"/>
    <n v="1.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19:59:00"/>
    <b v="1"/>
    <n v="493"/>
    <b v="1"/>
    <s v="film &amp; video/documentary"/>
    <n v="1.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08:01:54"/>
    <b v="1"/>
    <n v="131"/>
    <b v="1"/>
    <s v="film &amp; video/documentary"/>
    <n v="1.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08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6:00:00"/>
    <b v="1"/>
    <n v="665"/>
    <b v="1"/>
    <s v="film &amp; video/documentary"/>
    <n v="1.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3:24:43"/>
    <b v="1"/>
    <n v="129"/>
    <b v="1"/>
    <s v="film &amp; video/documentary"/>
    <n v="1.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19:59:00"/>
    <b v="1"/>
    <n v="142"/>
    <b v="1"/>
    <s v="film &amp; video/documentary"/>
    <n v="1.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3:00:00"/>
    <b v="1"/>
    <n v="2436"/>
    <b v="1"/>
    <s v="film &amp; video/documentary"/>
    <n v="1.09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6T22:24:20"/>
    <b v="1"/>
    <n v="244"/>
    <b v="1"/>
    <s v="film &amp; video/documentary"/>
    <n v="1.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5:02:18"/>
    <b v="1"/>
    <n v="298"/>
    <b v="1"/>
    <s v="film &amp; video/documentary"/>
    <n v="1.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08:42:15"/>
    <b v="1"/>
    <n v="251"/>
    <b v="1"/>
    <s v="film &amp; video/documentary"/>
    <n v="1.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2:33:58"/>
    <b v="1"/>
    <n v="108"/>
    <b v="1"/>
    <s v="film &amp; video/documentary"/>
    <n v="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17:42:26"/>
    <b v="1"/>
    <n v="82"/>
    <b v="1"/>
    <s v="film &amp; video/documentary"/>
    <n v="1.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18:00:00"/>
    <b v="1"/>
    <n v="74"/>
    <b v="1"/>
    <s v="film &amp; video/documentary"/>
    <n v="2.3199999999999998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07:07:29"/>
    <b v="1"/>
    <n v="189"/>
    <b v="1"/>
    <s v="film &amp; video/documentary"/>
    <n v="1.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1:05:33"/>
    <b v="1"/>
    <n v="80"/>
    <b v="1"/>
    <s v="film &amp; video/documentary"/>
    <n v="2.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4:40:01"/>
    <b v="1"/>
    <n v="576"/>
    <b v="1"/>
    <s v="film &amp; video/documentary"/>
    <n v="1.11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08:40:10"/>
    <b v="1"/>
    <n v="202"/>
    <b v="1"/>
    <s v="film &amp; video/documentary"/>
    <n v="1.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0:02:14"/>
    <b v="1"/>
    <n v="238"/>
    <b v="1"/>
    <s v="film &amp; video/documentary"/>
    <n v="1.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18:00:00"/>
    <b v="1"/>
    <n v="36"/>
    <b v="1"/>
    <s v="film &amp; video/documentary"/>
    <n v="1.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1-12-31T23:59:00"/>
    <b v="1"/>
    <n v="150"/>
    <b v="1"/>
    <s v="film &amp; video/documentary"/>
    <n v="1.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3:03:52"/>
    <b v="1"/>
    <n v="146"/>
    <b v="1"/>
    <s v="film &amp; video/documentary"/>
    <n v="1.12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07:59:00"/>
    <b v="1"/>
    <n v="222"/>
    <b v="1"/>
    <s v="film &amp; video/documentary"/>
    <n v="1.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1:59:48"/>
    <b v="1"/>
    <n v="120"/>
    <b v="1"/>
    <s v="film &amp; video/documentary"/>
    <n v="3.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0:32:14"/>
    <b v="1"/>
    <n v="126"/>
    <b v="1"/>
    <s v="film &amp; video/documentary"/>
    <n v="1.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0:59:00"/>
    <b v="1"/>
    <n v="158"/>
    <b v="1"/>
    <s v="film &amp; video/documentary"/>
    <n v="1.13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08:14:43"/>
    <b v="1"/>
    <n v="316"/>
    <b v="1"/>
    <s v="film &amp; video/documentary"/>
    <n v="1.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5:55:51"/>
    <b v="1"/>
    <n v="284"/>
    <b v="1"/>
    <s v="film &amp; video/documentary"/>
    <n v="2.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1T23:59:00"/>
    <b v="1"/>
    <n v="51"/>
    <b v="1"/>
    <s v="film &amp; video/documentary"/>
    <n v="1.12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5:00:00"/>
    <b v="1"/>
    <n v="158"/>
    <b v="1"/>
    <s v="film &amp; video/documentary"/>
    <n v="1.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3:43:06"/>
    <b v="1"/>
    <n v="337"/>
    <b v="1"/>
    <s v="film &amp; video/documentary"/>
    <n v="1.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5:40:48"/>
    <b v="1"/>
    <n v="186"/>
    <b v="1"/>
    <s v="film &amp; video/documentary"/>
    <n v="1.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0T23:59:00"/>
    <b v="1"/>
    <n v="58"/>
    <b v="1"/>
    <s v="film &amp; video/documentary"/>
    <n v="1.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07:01:48"/>
    <b v="1"/>
    <n v="82"/>
    <b v="1"/>
    <s v="film &amp; video/documentary"/>
    <n v="1.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0:30:33"/>
    <b v="1"/>
    <n v="736"/>
    <b v="1"/>
    <s v="film &amp; video/documentary"/>
    <n v="1.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4:57:00"/>
    <b v="1"/>
    <n v="1151"/>
    <b v="1"/>
    <s v="film &amp; video/documentary"/>
    <n v="1.12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0:00:00"/>
    <b v="1"/>
    <n v="34"/>
    <b v="1"/>
    <s v="film &amp; video/documentary"/>
    <n v="1.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0:00:00"/>
    <b v="1"/>
    <n v="498"/>
    <b v="1"/>
    <s v="film &amp; video/documentary"/>
    <n v="1.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0:00:00"/>
    <b v="1"/>
    <n v="167"/>
    <b v="1"/>
    <s v="film &amp; video/documentary"/>
    <n v="1.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19:59:00"/>
    <b v="1"/>
    <n v="340"/>
    <b v="1"/>
    <s v="film &amp; video/documentary"/>
    <n v="1.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5:57:14"/>
    <b v="1"/>
    <n v="438"/>
    <b v="1"/>
    <s v="film &amp; video/documentary"/>
    <n v="1.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0:00:00"/>
    <b v="1"/>
    <n v="555"/>
    <b v="1"/>
    <s v="film &amp; video/documentary"/>
    <n v="1.12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6:16:31"/>
    <b v="1"/>
    <n v="266"/>
    <b v="1"/>
    <s v="film &amp; video/documentary"/>
    <n v="1.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1:00:00"/>
    <b v="1"/>
    <n v="69"/>
    <b v="1"/>
    <s v="film &amp; video/documentary"/>
    <n v="1.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4:00:00"/>
    <b v="1"/>
    <n v="80"/>
    <b v="1"/>
    <s v="film &amp; video/documentary"/>
    <n v="1.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07:18:38"/>
    <b v="1"/>
    <n v="493"/>
    <b v="1"/>
    <s v="film &amp; video/documentary"/>
    <n v="1.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18:05:08"/>
    <b v="1"/>
    <n v="31"/>
    <b v="1"/>
    <s v="film &amp; video/documentary"/>
    <n v="1.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17:00:00"/>
    <b v="1"/>
    <n v="236"/>
    <b v="1"/>
    <s v="film &amp; video/documentary"/>
    <n v="1.10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0:14:28"/>
    <b v="1"/>
    <n v="89"/>
    <b v="1"/>
    <s v="film &amp; video/documentary"/>
    <n v="1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3:00:00"/>
    <b v="1"/>
    <n v="299"/>
    <b v="1"/>
    <s v="film &amp; video/documentary"/>
    <n v="1.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19:59:00"/>
    <b v="1"/>
    <n v="55"/>
    <b v="1"/>
    <s v="film &amp; video/documentary"/>
    <n v="1.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0:44:25"/>
    <b v="1"/>
    <n v="325"/>
    <b v="1"/>
    <s v="film &amp; video/documentary"/>
    <n v="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19:00:00"/>
    <b v="1"/>
    <n v="524"/>
    <b v="1"/>
    <s v="film &amp; video/documentary"/>
    <n v="1.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18:20:00"/>
    <b v="1"/>
    <n v="285"/>
    <b v="1"/>
    <s v="film &amp; video/documentary"/>
    <n v="1.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4:39:50"/>
    <b v="1"/>
    <n v="179"/>
    <b v="1"/>
    <s v="film &amp; video/documentary"/>
    <n v="1.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4:00:21"/>
    <b v="1"/>
    <n v="188"/>
    <b v="1"/>
    <s v="film &amp; video/documentary"/>
    <n v="1.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4:53:29"/>
    <b v="1"/>
    <n v="379"/>
    <b v="1"/>
    <s v="film &amp; video/documentary"/>
    <n v="1.12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6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3:58:28"/>
    <b v="1"/>
    <n v="167"/>
    <b v="1"/>
    <s v="film &amp; video/documentary"/>
    <n v="1.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19:59:00"/>
    <b v="1"/>
    <n v="221"/>
    <b v="1"/>
    <s v="film &amp; video/documentary"/>
    <n v="1.14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4:09:14"/>
    <b v="1"/>
    <n v="964"/>
    <b v="1"/>
    <s v="film &amp; video/documentary"/>
    <n v="1.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0:01:08"/>
    <b v="1"/>
    <n v="286"/>
    <b v="1"/>
    <s v="film &amp; video/documentary"/>
    <n v="1.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2:00:19"/>
    <b v="1"/>
    <n v="613"/>
    <b v="1"/>
    <s v="film &amp; video/documentary"/>
    <n v="1.09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0:52:01"/>
    <b v="1"/>
    <n v="29"/>
    <b v="1"/>
    <s v="film &amp; video/documentary"/>
    <n v="1.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0:03:14"/>
    <b v="1"/>
    <n v="165"/>
    <b v="1"/>
    <s v="film &amp; video/documentary"/>
    <n v="1.15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0:16:33"/>
    <b v="1"/>
    <n v="97"/>
    <b v="1"/>
    <s v="film &amp; video/documentary"/>
    <n v="1.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3T21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07:00:00"/>
    <b v="1"/>
    <n v="267"/>
    <b v="1"/>
    <s v="film &amp; video/documentary"/>
    <n v="1.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3T21:12:00"/>
    <b v="1"/>
    <n v="302"/>
    <b v="1"/>
    <s v="film &amp; video/documentary"/>
    <n v="1.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19:11:00"/>
    <b v="0"/>
    <n v="87"/>
    <b v="1"/>
    <s v="film &amp; video/documentary"/>
    <n v="1.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17:01:46"/>
    <b v="0"/>
    <n v="354"/>
    <b v="1"/>
    <s v="film &amp; video/documentary"/>
    <n v="1.11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6:00:00"/>
    <b v="0"/>
    <n v="86"/>
    <b v="1"/>
    <s v="film &amp; video/documentary"/>
    <n v="1.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1:22:00"/>
    <b v="0"/>
    <n v="26"/>
    <b v="1"/>
    <s v="film &amp; video/documentary"/>
    <n v="1.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19:59:00"/>
    <b v="0"/>
    <n v="113"/>
    <b v="1"/>
    <s v="film &amp; video/documentary"/>
    <n v="1.10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6:33:19"/>
    <b v="0"/>
    <n v="65"/>
    <b v="1"/>
    <s v="film &amp; video/documentary"/>
    <n v="1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1:01:58"/>
    <b v="0"/>
    <n v="134"/>
    <b v="1"/>
    <s v="film &amp; video/documentary"/>
    <n v="1.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0:59:00"/>
    <b v="0"/>
    <n v="119"/>
    <b v="1"/>
    <s v="film &amp; video/documentary"/>
    <n v="1.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5:32:02"/>
    <b v="0"/>
    <n v="159"/>
    <b v="1"/>
    <s v="film &amp; video/documentary"/>
    <n v="1.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5:14:29"/>
    <b v="0"/>
    <n v="167"/>
    <b v="1"/>
    <s v="film &amp; video/documentary"/>
    <n v="1.10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1:05:00"/>
    <b v="0"/>
    <n v="43"/>
    <b v="1"/>
    <s v="film &amp; video/documentary"/>
    <n v="1.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0:25:39"/>
    <b v="0"/>
    <n v="1062"/>
    <b v="1"/>
    <s v="film &amp; video/documentary"/>
    <n v="1.13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08:00:00"/>
    <b v="0"/>
    <n v="9"/>
    <b v="1"/>
    <s v="film &amp; video/documentary"/>
    <n v="1.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3:53:18"/>
    <b v="0"/>
    <n v="89"/>
    <b v="1"/>
    <s v="film &amp; video/documentary"/>
    <n v="1.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3:20:31"/>
    <b v="0"/>
    <n v="174"/>
    <b v="1"/>
    <s v="film &amp; video/documentary"/>
    <n v="1.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09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2:51:56"/>
    <b v="0"/>
    <n v="48"/>
    <b v="1"/>
    <s v="film &amp; video/documentary"/>
    <n v="1.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3T23:01:00"/>
    <b v="0"/>
    <n v="133"/>
    <b v="1"/>
    <s v="film &amp; video/documentary"/>
    <n v="1.1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5:52:00"/>
    <b v="0"/>
    <n v="83"/>
    <b v="1"/>
    <s v="film &amp; video/documentary"/>
    <n v="1.12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08:31:12"/>
    <b v="0"/>
    <n v="149"/>
    <b v="1"/>
    <s v="film &amp; video/documentary"/>
    <n v="1.15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09:16:32"/>
    <b v="0"/>
    <n v="49"/>
    <b v="1"/>
    <s v="film &amp; video/documentary"/>
    <n v="1.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29T21:00:00"/>
    <b v="0"/>
    <n v="251"/>
    <b v="1"/>
    <s v="film &amp; video/documentary"/>
    <n v="1.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09:01:40"/>
    <b v="0"/>
    <n v="22"/>
    <b v="1"/>
    <s v="film &amp; video/documentary"/>
    <n v="2.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18:49:19"/>
    <b v="0"/>
    <n v="48"/>
    <b v="1"/>
    <s v="film &amp; video/documentary"/>
    <n v="2.0699999999999998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0:45:47"/>
    <b v="0"/>
    <n v="383"/>
    <b v="1"/>
    <s v="film &amp; video/documentary"/>
    <n v="1.12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07:01:41"/>
    <b v="0"/>
    <n v="237"/>
    <b v="1"/>
    <s v="film &amp; video/documentary"/>
    <n v="1.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4:49:5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4T22:00:00"/>
    <b v="0"/>
    <n v="562"/>
    <b v="1"/>
    <s v="film &amp; video/documentary"/>
    <n v="2.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17:49:40"/>
    <b v="0"/>
    <n v="71"/>
    <b v="1"/>
    <s v="film &amp; video/documentary"/>
    <n v="1.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4:59:00"/>
    <b v="0"/>
    <n v="1510"/>
    <b v="1"/>
    <s v="film &amp; video/documentary"/>
    <n v="1.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6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6:59:00"/>
    <b v="0"/>
    <n v="193"/>
    <b v="1"/>
    <s v="film &amp; video/documentary"/>
    <n v="1.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19:00:00"/>
    <b v="0"/>
    <n v="206"/>
    <b v="1"/>
    <s v="film &amp; video/documentary"/>
    <n v="1.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09:00:52"/>
    <b v="0"/>
    <n v="351"/>
    <b v="1"/>
    <s v="film &amp; video/documentary"/>
    <n v="1.10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0:38:0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3:32:00"/>
    <b v="0"/>
    <n v="184"/>
    <b v="1"/>
    <s v="film &amp; video/documentary"/>
    <n v="1.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5:33:26"/>
    <b v="0"/>
    <n v="196"/>
    <b v="1"/>
    <s v="film &amp; video/documentary"/>
    <n v="1.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19:44:00"/>
    <b v="0"/>
    <n v="229"/>
    <b v="1"/>
    <s v="film &amp; video/documentary"/>
    <n v="1.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1:02:06"/>
    <b v="0"/>
    <n v="67"/>
    <b v="1"/>
    <s v="film &amp; video/documentary"/>
    <n v="1.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4:00:00"/>
    <b v="0"/>
    <n v="95"/>
    <b v="1"/>
    <s v="film &amp; video/documentary"/>
    <n v="1.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19:30:00"/>
    <b v="0"/>
    <n v="62"/>
    <b v="1"/>
    <s v="film &amp; video/documentary"/>
    <n v="1.12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2:12:50"/>
    <b v="0"/>
    <n v="73"/>
    <b v="1"/>
    <s v="film &amp; video/documentary"/>
    <n v="1.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5:56:57"/>
    <b v="0"/>
    <n v="43"/>
    <b v="1"/>
    <s v="film &amp; video/documentary"/>
    <n v="1.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09T23:08:00"/>
    <b v="0"/>
    <n v="70"/>
    <b v="1"/>
    <s v="film &amp; video/documentary"/>
    <n v="1.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5:04:00"/>
    <b v="0"/>
    <n v="271"/>
    <b v="1"/>
    <s v="film &amp; video/documentary"/>
    <n v="1.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18:02:1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8T21:59:00"/>
    <b v="0"/>
    <n v="35"/>
    <b v="1"/>
    <s v="film &amp; video/documentary"/>
    <n v="1.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3:54:10"/>
    <b v="0"/>
    <n v="22"/>
    <b v="1"/>
    <s v="film &amp; video/documentary"/>
    <n v="1.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0:39:50"/>
    <b v="0"/>
    <n v="38"/>
    <b v="1"/>
    <s v="film &amp; video/documentary"/>
    <n v="1.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2:42:2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5:33:17"/>
    <b v="0"/>
    <n v="7"/>
    <b v="1"/>
    <s v="film &amp; video/documentary"/>
    <n v="1.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1T21:00:00"/>
    <b v="0"/>
    <n v="241"/>
    <b v="1"/>
    <s v="film &amp; video/documentary"/>
    <n v="1.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09:49:38"/>
    <b v="0"/>
    <n v="55"/>
    <b v="1"/>
    <s v="film &amp; video/documentary"/>
    <n v="1.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3:03:31"/>
    <b v="0"/>
    <n v="171"/>
    <b v="1"/>
    <s v="film &amp; video/documentary"/>
    <n v="1.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17:31:05"/>
    <b v="0"/>
    <n v="208"/>
    <b v="1"/>
    <s v="film &amp; video/documentary"/>
    <n v="1.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4:00:00"/>
    <b v="0"/>
    <n v="21"/>
    <b v="1"/>
    <s v="film &amp; video/documentary"/>
    <n v="1.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1:30:31"/>
    <b v="0"/>
    <n v="25"/>
    <b v="1"/>
    <s v="film &amp; video/documentary"/>
    <n v="1.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0:33:00"/>
    <b v="0"/>
    <n v="52"/>
    <b v="1"/>
    <s v="film &amp; video/documentary"/>
    <n v="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2T22:46:3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2:13:07"/>
    <b v="0"/>
    <n v="73"/>
    <b v="1"/>
    <s v="film &amp; video/documentary"/>
    <n v="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0:40: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3:47:36"/>
    <b v="0"/>
    <n v="6"/>
    <b v="0"/>
    <s v="film &amp; video/animation"/>
    <n v="0.0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0T22:14:57"/>
    <b v="0"/>
    <n v="12"/>
    <b v="0"/>
    <s v="film &amp; video/animation"/>
    <n v="0.0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4:13:50"/>
    <b v="0"/>
    <n v="13"/>
    <b v="0"/>
    <s v="film &amp; video/animation"/>
    <n v="0.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0:01:3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3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09:05:14"/>
    <b v="0"/>
    <n v="8"/>
    <b v="0"/>
    <s v="film &amp; video/animation"/>
    <n v="0.0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0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4:00:00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0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18:34:2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2:54:43"/>
    <b v="0"/>
    <n v="8"/>
    <b v="0"/>
    <s v="film &amp; video/animation"/>
    <n v="0.1400000000000000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09:26:2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07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3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09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0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7T23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7T23:15:58"/>
    <b v="0"/>
    <n v="11"/>
    <b v="0"/>
    <s v="film &amp; video/animation"/>
    <n v="0.0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0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4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1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3:19:43"/>
    <b v="0"/>
    <n v="17"/>
    <b v="0"/>
    <s v="film &amp; video/animation"/>
    <n v="0.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6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3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0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18:00:20"/>
    <b v="0"/>
    <n v="16"/>
    <b v="0"/>
    <s v="film &amp; video/animation"/>
    <n v="7.0000000000000007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4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0:11:35"/>
    <b v="0"/>
    <n v="4"/>
    <b v="0"/>
    <s v="film &amp; video/animation"/>
    <n v="0.0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5:38:0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4:43:20"/>
    <b v="0"/>
    <n v="7"/>
    <b v="0"/>
    <s v="film &amp; video/animation"/>
    <n v="0.0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09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08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1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5:14:00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6:31:00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19:59:00"/>
    <b v="0"/>
    <n v="3"/>
    <b v="0"/>
    <s v="film &amp; video/animation"/>
    <n v="0.0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0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08:47:40"/>
    <b v="0"/>
    <n v="49"/>
    <b v="0"/>
    <s v="film &amp; video/animation"/>
    <n v="0.0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08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0:00:0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2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19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09:02:33"/>
    <b v="0"/>
    <n v="11"/>
    <b v="0"/>
    <s v="film &amp; video/animation"/>
    <n v="0.0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2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18:52:5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4:37:4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08:18:54"/>
    <b v="0"/>
    <n v="39"/>
    <b v="0"/>
    <s v="film &amp; video/animation"/>
    <n v="0.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19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5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0:00:00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08:19:39"/>
    <b v="0"/>
    <n v="170"/>
    <b v="0"/>
    <s v="film &amp; video/animation"/>
    <n v="0.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4:08:3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08:45: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6T23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18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19:59:00"/>
    <b v="0"/>
    <n v="124"/>
    <b v="0"/>
    <s v="film &amp; video/animation"/>
    <n v="0.0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2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2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2:47:1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4:00:15"/>
    <b v="0"/>
    <n v="140"/>
    <b v="0"/>
    <s v="film &amp; video/animation"/>
    <n v="0.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08:08:09"/>
    <b v="0"/>
    <n v="21"/>
    <b v="0"/>
    <s v="film &amp; video/animation"/>
    <n v="0.0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6:34:0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0:44:32"/>
    <b v="0"/>
    <n v="147"/>
    <b v="0"/>
    <s v="film &amp; video/animation"/>
    <n v="0.5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5:32:5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4:08:19"/>
    <b v="0"/>
    <n v="125"/>
    <b v="0"/>
    <s v="film &amp; video/animation"/>
    <n v="0.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4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07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17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3:33:00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5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5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6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09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19:00:00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1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4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4T21:00:00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0:17:29"/>
    <b v="0"/>
    <n v="22"/>
    <b v="0"/>
    <s v="film &amp; video/animation"/>
    <n v="0.0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2:59:00"/>
    <b v="0"/>
    <n v="26"/>
    <b v="0"/>
    <s v="film &amp; video/animation"/>
    <n v="0.1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4:16:00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8T21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4:17:0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4:38:23"/>
    <b v="0"/>
    <n v="9"/>
    <b v="0"/>
    <s v="film &amp; video/animation"/>
    <n v="0.0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4:36:2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18:21:2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5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5:00: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6:14:00"/>
    <b v="0"/>
    <n v="3"/>
    <b v="0"/>
    <s v="film &amp; video/animation"/>
    <n v="0.0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07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0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5T22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0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4T23:00:00"/>
    <b v="0"/>
    <n v="68"/>
    <b v="0"/>
    <s v="film &amp; video/animation"/>
    <n v="0.140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6:44:07"/>
    <b v="0"/>
    <n v="3"/>
    <b v="0"/>
    <s v="film &amp; video/animation"/>
    <n v="0.0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3:46:41"/>
    <b v="0"/>
    <n v="34"/>
    <b v="0"/>
    <s v="film &amp; video/animation"/>
    <n v="0.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0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6:46:01"/>
    <b v="0"/>
    <n v="3"/>
    <b v="0"/>
    <s v="film &amp; video/animation"/>
    <n v="0.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6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1:23:41"/>
    <b v="0"/>
    <n v="70"/>
    <b v="0"/>
    <s v="film &amp; video/animation"/>
    <n v="0.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08:51:01"/>
    <b v="0"/>
    <n v="34"/>
    <b v="1"/>
    <s v="theater/plays"/>
    <n v="1.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0:59:00"/>
    <b v="0"/>
    <n v="56"/>
    <b v="1"/>
    <s v="theater/plays"/>
    <n v="1.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5:58:45"/>
    <b v="0"/>
    <n v="31"/>
    <b v="1"/>
    <s v="theater/plays"/>
    <n v="1.14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19:11:16"/>
    <b v="0"/>
    <n v="84"/>
    <b v="1"/>
    <s v="theater/plays"/>
    <n v="1.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09:12:49"/>
    <b v="0"/>
    <n v="130"/>
    <b v="1"/>
    <s v="theater/plays"/>
    <n v="1.09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1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09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08:05:00"/>
    <b v="0"/>
    <n v="158"/>
    <b v="1"/>
    <s v="theater/plays"/>
    <n v="1.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3:20:00"/>
    <b v="0"/>
    <n v="30"/>
    <b v="1"/>
    <s v="theater/plays"/>
    <n v="1.15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0T21:00:00"/>
    <b v="0"/>
    <n v="18"/>
    <b v="1"/>
    <s v="theater/plays"/>
    <n v="1.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18:00:00"/>
    <b v="0"/>
    <n v="29"/>
    <b v="1"/>
    <s v="theater/plays"/>
    <n v="1.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6T22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6:10:08"/>
    <b v="0"/>
    <n v="173"/>
    <b v="1"/>
    <s v="theater/plays"/>
    <n v="1.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2:26:05"/>
    <b v="0"/>
    <n v="17"/>
    <b v="1"/>
    <s v="theater/plays"/>
    <n v="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5:00:00"/>
    <b v="0"/>
    <n v="48"/>
    <b v="1"/>
    <s v="theater/plays"/>
    <n v="1.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5:05:05"/>
    <b v="0"/>
    <n v="59"/>
    <b v="1"/>
    <s v="theater/plays"/>
    <n v="1.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0:00:00"/>
    <b v="0"/>
    <n v="39"/>
    <b v="1"/>
    <s v="theater/plays"/>
    <n v="1.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1:26:31"/>
    <b v="0"/>
    <n v="59"/>
    <b v="1"/>
    <s v="theater/plays"/>
    <n v="1.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1:04:23"/>
    <b v="0"/>
    <n v="60"/>
    <b v="1"/>
    <s v="theater/plays"/>
    <n v="3.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17:11:47"/>
    <b v="0"/>
    <n v="20"/>
    <b v="1"/>
    <s v="theater/plays"/>
    <n v="1.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1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17:07:1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08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18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07:46:0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07:13:09"/>
    <b v="0"/>
    <n v="34"/>
    <b v="0"/>
    <s v="technology/web"/>
    <n v="0.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08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08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3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07:17:0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0T21:00:00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09:53:00"/>
    <b v="0"/>
    <n v="28"/>
    <b v="0"/>
    <s v="technology/web"/>
    <n v="0.0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6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0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08:26:12"/>
    <b v="0"/>
    <n v="22"/>
    <b v="0"/>
    <s v="technology/web"/>
    <n v="0.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0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2:38:3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5:36:4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2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2T22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0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07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1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17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4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0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08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2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3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2:20: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1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19:59:0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0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17:12:00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2:38:2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08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2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6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5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2:27:0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3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6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0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3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08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6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2:30: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0:10:33"/>
    <b v="0"/>
    <n v="7"/>
    <b v="0"/>
    <s v="technology/web"/>
    <n v="0.0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1:28:0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6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5:01:00"/>
    <b v="0"/>
    <n v="9"/>
    <b v="0"/>
    <s v="technology/web"/>
    <n v="0.0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5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2T21:34:2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07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0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17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3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08:00:00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6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07:16:00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1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2:35:39"/>
    <b v="0"/>
    <n v="6"/>
    <b v="0"/>
    <s v="technology/web"/>
    <n v="0.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1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07:20:23"/>
    <b v="0"/>
    <n v="13"/>
    <b v="0"/>
    <s v="technology/web"/>
    <n v="0.0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6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0:35:08"/>
    <b v="0"/>
    <n v="8"/>
    <b v="0"/>
    <s v="technology/web"/>
    <n v="0.0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07:00:0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2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4:06:2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17:49:0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1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5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6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0:59:00"/>
    <b v="0"/>
    <n v="121"/>
    <b v="0"/>
    <s v="technology/web"/>
    <n v="0.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17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18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1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0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1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08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09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5:42:1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0:35:38"/>
    <b v="0"/>
    <n v="9"/>
    <b v="0"/>
    <s v="technology/web"/>
    <n v="0.0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6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5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2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5:22:00"/>
    <b v="0"/>
    <n v="39"/>
    <b v="0"/>
    <s v="technology/web"/>
    <n v="0.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5:00:00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08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07:18:2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5T21:10:0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0:32:09"/>
    <b v="0"/>
    <n v="9"/>
    <b v="0"/>
    <s v="technology/web"/>
    <n v="0.0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08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5:00:00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4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18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2:47:0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5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5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5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5:00:00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5:40:48"/>
    <b v="0"/>
    <n v="315"/>
    <b v="1"/>
    <s v="technology/wearables"/>
    <n v="1.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07:37:54"/>
    <b v="0"/>
    <n v="2174"/>
    <b v="1"/>
    <s v="technology/wearables"/>
    <n v="14.6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07:24:35"/>
    <b v="0"/>
    <n v="152"/>
    <b v="1"/>
    <s v="technology/wearables"/>
    <n v="1.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17:00:00"/>
    <b v="0"/>
    <n v="1021"/>
    <b v="1"/>
    <s v="technology/wearables"/>
    <n v="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6:37:54"/>
    <b v="0"/>
    <n v="237"/>
    <b v="1"/>
    <s v="technology/wearables"/>
    <n v="2.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2:27:47"/>
    <b v="0"/>
    <n v="27"/>
    <b v="1"/>
    <s v="technology/wearables"/>
    <n v="1.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09:25:49"/>
    <b v="0"/>
    <n v="17"/>
    <b v="1"/>
    <s v="technology/wearables"/>
    <n v="1.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08:38:2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3:53:33"/>
    <b v="0"/>
    <n v="82"/>
    <b v="1"/>
    <s v="technology/wearables"/>
    <n v="1.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17:53:04"/>
    <b v="0"/>
    <n v="48"/>
    <b v="1"/>
    <s v="technology/wearables"/>
    <n v="1.12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6:25:11"/>
    <b v="0"/>
    <n v="105"/>
    <b v="1"/>
    <s v="technology/wearables"/>
    <n v="1.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09:34:10"/>
    <b v="0"/>
    <n v="28"/>
    <b v="1"/>
    <s v="technology/wearables"/>
    <n v="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6:50:40"/>
    <b v="0"/>
    <n v="1107"/>
    <b v="1"/>
    <s v="technology/wearables"/>
    <n v="1.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4:58:33"/>
    <b v="0"/>
    <n v="1013"/>
    <b v="1"/>
    <s v="technology/wearables"/>
    <n v="2.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3:58:32"/>
    <b v="0"/>
    <n v="274"/>
    <b v="1"/>
    <s v="technology/wearables"/>
    <n v="1.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0:18:39"/>
    <b v="0"/>
    <n v="87"/>
    <b v="1"/>
    <s v="technology/wearables"/>
    <n v="2.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2:17:52"/>
    <b v="0"/>
    <n v="99"/>
    <b v="1"/>
    <s v="technology/wearables"/>
    <n v="1.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0:00:00"/>
    <b v="0"/>
    <n v="276"/>
    <b v="1"/>
    <s v="technology/wearables"/>
    <n v="1.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6:14:55"/>
    <b v="0"/>
    <n v="21"/>
    <b v="1"/>
    <s v="technology/wearables"/>
    <n v="1.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0:47:59"/>
    <b v="0"/>
    <n v="18"/>
    <b v="0"/>
    <s v="technology/wearables"/>
    <n v="0.0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07:29:19"/>
    <b v="0"/>
    <n v="9"/>
    <b v="0"/>
    <s v="technology/wearables"/>
    <n v="0.0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2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2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07:59:35"/>
    <b v="0"/>
    <n v="29"/>
    <b v="0"/>
    <s v="technology/wearables"/>
    <n v="0.0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09:04:21"/>
    <b v="0"/>
    <n v="12"/>
    <b v="0"/>
    <s v="technology/wearables"/>
    <n v="0.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1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0:57:43"/>
    <b v="0"/>
    <n v="28"/>
    <b v="0"/>
    <s v="technology/wearables"/>
    <n v="0.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1:57:0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07:00: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0:10:00"/>
    <b v="0"/>
    <n v="310"/>
    <b v="0"/>
    <s v="technology/wearables"/>
    <n v="0.2899999999999999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0:00:00"/>
    <b v="0"/>
    <n v="15"/>
    <b v="0"/>
    <s v="technology/wearables"/>
    <n v="0.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0:59:00"/>
    <b v="0"/>
    <n v="215"/>
    <b v="0"/>
    <s v="technology/wearables"/>
    <n v="0.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2:10: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18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4-12-31T22:59:00"/>
    <b v="0"/>
    <n v="26"/>
    <b v="0"/>
    <s v="technology/wearables"/>
    <n v="0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0:26:21"/>
    <b v="0"/>
    <n v="24"/>
    <b v="0"/>
    <s v="technology/wearables"/>
    <n v="0.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1:41:3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1:02:18"/>
    <b v="0"/>
    <n v="17"/>
    <b v="0"/>
    <s v="technology/wearables"/>
    <n v="0.0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08:41:49"/>
    <b v="0"/>
    <n v="94"/>
    <b v="0"/>
    <s v="technology/wearables"/>
    <n v="0.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4:02:11"/>
    <b v="0"/>
    <n v="129"/>
    <b v="0"/>
    <s v="technology/wearables"/>
    <n v="0.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1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09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3:36:04"/>
    <b v="0"/>
    <n v="3"/>
    <b v="0"/>
    <s v="technology/wearables"/>
    <n v="0.0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19:00:00"/>
    <b v="0"/>
    <n v="135"/>
    <b v="0"/>
    <s v="technology/wearables"/>
    <n v="7.0000000000000007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2:47:5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08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0:00:53"/>
    <b v="0"/>
    <n v="6"/>
    <b v="0"/>
    <s v="technology/wearables"/>
    <n v="0.0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18:30: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0:59:00"/>
    <b v="0"/>
    <n v="336"/>
    <b v="0"/>
    <s v="technology/wearables"/>
    <n v="0.5799999999999999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8T22:00:00"/>
    <b v="0"/>
    <n v="34"/>
    <b v="0"/>
    <s v="technology/wearables"/>
    <n v="0.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6:40: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1:01:03"/>
    <b v="0"/>
    <n v="201"/>
    <b v="0"/>
    <s v="technology/wearables"/>
    <n v="7.000000000000000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1:23:47"/>
    <b v="0"/>
    <n v="296"/>
    <b v="0"/>
    <s v="technology/wearables"/>
    <n v="0.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07:55: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4:30:20"/>
    <b v="0"/>
    <n v="7"/>
    <b v="0"/>
    <s v="technology/wearables"/>
    <n v="0.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4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4:33:09"/>
    <b v="0"/>
    <n v="114"/>
    <b v="0"/>
    <s v="technology/wearables"/>
    <n v="0.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18:00:00"/>
    <b v="0"/>
    <n v="29"/>
    <b v="0"/>
    <s v="technology/wearables"/>
    <n v="0.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08:00:00"/>
    <b v="0"/>
    <n v="890"/>
    <b v="0"/>
    <s v="technology/wearables"/>
    <n v="0.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08:31:2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07:54:40"/>
    <b v="0"/>
    <n v="21"/>
    <b v="0"/>
    <s v="technology/wearables"/>
    <n v="0.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0:26:27"/>
    <b v="0"/>
    <n v="37"/>
    <b v="0"/>
    <s v="technology/wearables"/>
    <n v="0.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5:32:00"/>
    <b v="0"/>
    <n v="7"/>
    <b v="0"/>
    <s v="technology/wearables"/>
    <n v="0.0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0:37:4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3:47:5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0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07:55:27"/>
    <b v="0"/>
    <n v="456"/>
    <b v="0"/>
    <s v="technology/wearables"/>
    <n v="0.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5:56:40"/>
    <b v="0"/>
    <n v="369"/>
    <b v="0"/>
    <s v="technology/wearables"/>
    <n v="0.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6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6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4:01:08"/>
    <b v="0"/>
    <n v="338"/>
    <b v="0"/>
    <s v="technology/wearables"/>
    <n v="0.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08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4:42:1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0:54:42"/>
    <b v="0"/>
    <n v="28"/>
    <b v="0"/>
    <s v="technology/wearables"/>
    <n v="0.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19:10: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6:00:00"/>
    <b v="0"/>
    <n v="16"/>
    <b v="0"/>
    <s v="technology/wearables"/>
    <n v="0.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2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7T21:59:00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6:57:5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07:34:51"/>
    <b v="0"/>
    <n v="41"/>
    <b v="1"/>
    <s v="publishing/nonfiction"/>
    <n v="1.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5:43:27"/>
    <b v="0"/>
    <n v="119"/>
    <b v="1"/>
    <s v="publishing/nonfiction"/>
    <n v="1.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0:19:38"/>
    <b v="0"/>
    <n v="153"/>
    <b v="1"/>
    <s v="publishing/nonfiction"/>
    <n v="1.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19:59:00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07:19:23"/>
    <b v="0"/>
    <n v="143"/>
    <b v="1"/>
    <s v="publishing/nonfiction"/>
    <n v="1.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07:01:52"/>
    <b v="0"/>
    <n v="140"/>
    <b v="1"/>
    <s v="publishing/nonfiction"/>
    <n v="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17:01:27"/>
    <b v="0"/>
    <n v="35"/>
    <b v="1"/>
    <s v="publishing/nonfiction"/>
    <n v="1.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3:20:00"/>
    <b v="0"/>
    <n v="149"/>
    <b v="1"/>
    <s v="publishing/nonfiction"/>
    <n v="1.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2:05:57"/>
    <b v="0"/>
    <n v="130"/>
    <b v="1"/>
    <s v="publishing/nonfiction"/>
    <n v="1.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0:27:4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09:53:11"/>
    <b v="0"/>
    <n v="265"/>
    <b v="1"/>
    <s v="publishing/nonfiction"/>
    <n v="1.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1T22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2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2:04:52"/>
    <b v="0"/>
    <n v="169"/>
    <b v="1"/>
    <s v="publishing/nonfiction"/>
    <n v="1.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8T21:00:00"/>
    <b v="0"/>
    <n v="57"/>
    <b v="1"/>
    <s v="publishing/nonfiction"/>
    <n v="1.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6:39:00"/>
    <b v="0"/>
    <n v="229"/>
    <b v="1"/>
    <s v="publishing/nonfiction"/>
    <n v="1.13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0:59:00"/>
    <b v="0"/>
    <n v="108"/>
    <b v="1"/>
    <s v="publishing/nonfiction"/>
    <n v="3.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2:00:00"/>
    <b v="0"/>
    <n v="108"/>
    <b v="1"/>
    <s v="publishing/nonfiction"/>
    <n v="1.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0:59:00"/>
    <b v="0"/>
    <n v="41"/>
    <b v="1"/>
    <s v="publishing/nonfiction"/>
    <n v="1.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4:03:49"/>
    <b v="0"/>
    <n v="139"/>
    <b v="1"/>
    <s v="publishing/nonfiction"/>
    <n v="1.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19:31:22"/>
    <b v="0"/>
    <n v="19"/>
    <b v="1"/>
    <s v="publishing/nonfiction"/>
    <n v="1.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07:33:26"/>
    <b v="0"/>
    <n v="94"/>
    <b v="1"/>
    <s v="publishing/nonfiction"/>
    <n v="1.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3:01:52"/>
    <b v="0"/>
    <n v="23"/>
    <b v="1"/>
    <s v="publishing/nonfiction"/>
    <n v="1.11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3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4:58:23"/>
    <b v="0"/>
    <n v="62"/>
    <b v="1"/>
    <s v="publishing/nonfiction"/>
    <n v="1.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5:44:05"/>
    <b v="0"/>
    <n v="74"/>
    <b v="1"/>
    <s v="publishing/nonfiction"/>
    <n v="1.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19:59:00"/>
    <b v="0"/>
    <n v="97"/>
    <b v="1"/>
    <s v="publishing/nonfiction"/>
    <n v="1.11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2:54:00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2:19:26"/>
    <b v="0"/>
    <n v="44"/>
    <b v="1"/>
    <s v="publishing/nonfiction"/>
    <n v="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4:35:30"/>
    <b v="0"/>
    <n v="110"/>
    <b v="1"/>
    <s v="publishing/nonfiction"/>
    <n v="1.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3:04:32"/>
    <b v="0"/>
    <n v="59"/>
    <b v="1"/>
    <s v="publishing/nonfiction"/>
    <n v="1.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07:07:55"/>
    <b v="0"/>
    <n v="62"/>
    <b v="1"/>
    <s v="publishing/nonfiction"/>
    <n v="1.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3:00:00"/>
    <b v="0"/>
    <n v="105"/>
    <b v="1"/>
    <s v="publishing/nonfiction"/>
    <n v="1.12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6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09:58:41"/>
    <b v="0"/>
    <n v="49"/>
    <b v="1"/>
    <s v="publishing/nonfiction"/>
    <n v="1.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6:41:00"/>
    <b v="0"/>
    <n v="68"/>
    <b v="1"/>
    <s v="publishing/nonfiction"/>
    <n v="1.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09:24:19"/>
    <b v="0"/>
    <n v="22"/>
    <b v="1"/>
    <s v="publishing/nonfiction"/>
    <n v="1.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17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2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8T23:55:39"/>
    <b v="0"/>
    <n v="99"/>
    <b v="1"/>
    <s v="publishing/nonfiction"/>
    <n v="1.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1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0:02:06"/>
    <b v="0"/>
    <n v="6"/>
    <b v="0"/>
    <s v="publishing/fiction"/>
    <n v="0.0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3T22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2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0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5:01:24"/>
    <b v="0"/>
    <n v="44"/>
    <b v="0"/>
    <s v="publishing/fiction"/>
    <n v="0.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0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19:26:5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0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5:54:54"/>
    <b v="0"/>
    <n v="52"/>
    <b v="0"/>
    <s v="publishing/fiction"/>
    <n v="0.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5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1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19:59:00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5:01:00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0:43:3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17:26:3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0T21:00:00"/>
    <b v="0"/>
    <n v="57"/>
    <b v="0"/>
    <s v="publishing/fiction"/>
    <n v="0.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5:32:5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08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0:00:00"/>
    <b v="0"/>
    <n v="6"/>
    <b v="0"/>
    <s v="publishing/fiction"/>
    <n v="0.0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08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6:01:14"/>
    <b v="0"/>
    <n v="25"/>
    <b v="1"/>
    <s v="music/rock"/>
    <n v="1.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0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4:00:00"/>
    <b v="0"/>
    <n v="35"/>
    <b v="1"/>
    <s v="music/rock"/>
    <n v="1.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18:35: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6:15:15"/>
    <b v="0"/>
    <n v="29"/>
    <b v="1"/>
    <s v="music/rock"/>
    <n v="1.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07:47:00"/>
    <b v="0"/>
    <n v="44"/>
    <b v="1"/>
    <s v="music/rock"/>
    <n v="1.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07:03:46"/>
    <b v="0"/>
    <n v="17"/>
    <b v="1"/>
    <s v="music/rock"/>
    <n v="1.13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19:59:00"/>
    <b v="0"/>
    <n v="34"/>
    <b v="1"/>
    <s v="music/rock"/>
    <n v="2.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0T23:59:00"/>
    <b v="0"/>
    <n v="14"/>
    <b v="1"/>
    <s v="music/rock"/>
    <n v="1.09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17:08:59"/>
    <b v="0"/>
    <n v="156"/>
    <b v="1"/>
    <s v="music/rock"/>
    <n v="1.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2T21:59:00"/>
    <b v="0"/>
    <n v="128"/>
    <b v="1"/>
    <s v="music/rock"/>
    <n v="1.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3:58:03"/>
    <b v="0"/>
    <n v="60"/>
    <b v="1"/>
    <s v="music/rock"/>
    <n v="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0:59:00"/>
    <b v="0"/>
    <n v="32"/>
    <b v="1"/>
    <s v="music/rock"/>
    <n v="1.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09:06:00"/>
    <b v="0"/>
    <n v="53"/>
    <b v="1"/>
    <s v="music/rock"/>
    <n v="1.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0:59:00"/>
    <b v="0"/>
    <n v="184"/>
    <b v="1"/>
    <s v="music/rock"/>
    <n v="1.12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3:10:00"/>
    <b v="0"/>
    <n v="90"/>
    <b v="1"/>
    <s v="music/rock"/>
    <n v="1.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0:00:00"/>
    <b v="0"/>
    <n v="71"/>
    <b v="1"/>
    <s v="music/rock"/>
    <n v="1.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6:09:47"/>
    <b v="0"/>
    <n v="87"/>
    <b v="1"/>
    <s v="music/rock"/>
    <n v="1.14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08:00: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2:24:1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1:05:20"/>
    <b v="0"/>
    <n v="51"/>
    <b v="1"/>
    <s v="music/rock"/>
    <n v="1.12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0:05:00"/>
    <b v="0"/>
    <n v="75"/>
    <b v="1"/>
    <s v="music/rock"/>
    <n v="1.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17:00:00"/>
    <b v="0"/>
    <n v="38"/>
    <b v="1"/>
    <s v="music/rock"/>
    <n v="1.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19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5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08:35:39"/>
    <b v="0"/>
    <n v="71"/>
    <b v="1"/>
    <s v="music/rock"/>
    <n v="1.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18:00:00"/>
    <b v="0"/>
    <n v="57"/>
    <b v="1"/>
    <s v="music/rock"/>
    <n v="1.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0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2:00:30"/>
    <b v="0"/>
    <n v="52"/>
    <b v="1"/>
    <s v="music/rock"/>
    <n v="1.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17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08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5:58:00"/>
    <b v="0"/>
    <n v="33"/>
    <b v="1"/>
    <s v="music/rock"/>
    <n v="1.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5:02:45"/>
    <b v="0"/>
    <n v="96"/>
    <b v="1"/>
    <s v="music/rock"/>
    <n v="1.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0:04:00"/>
    <b v="0"/>
    <n v="28"/>
    <b v="1"/>
    <s v="music/rock"/>
    <n v="1.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4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8T22:30:00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0:59:00"/>
    <b v="0"/>
    <n v="23"/>
    <b v="1"/>
    <s v="music/rock"/>
    <n v="1.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09:01:00"/>
    <b v="0"/>
    <n v="19"/>
    <b v="1"/>
    <s v="music/rock"/>
    <n v="1.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0:44:00"/>
    <b v="0"/>
    <n v="14"/>
    <b v="1"/>
    <s v="music/rock"/>
    <n v="1.09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8T21:00:00"/>
    <b v="0"/>
    <n v="38"/>
    <b v="1"/>
    <s v="music/rock"/>
    <n v="1.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0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4:44:10"/>
    <b v="0"/>
    <n v="69"/>
    <b v="1"/>
    <s v="music/rock"/>
    <n v="1.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4:20:52"/>
    <b v="0"/>
    <n v="33"/>
    <b v="1"/>
    <s v="music/rock"/>
    <n v="1.8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7T22:59:00"/>
    <b v="0"/>
    <n v="54"/>
    <b v="1"/>
    <s v="music/rock"/>
    <n v="1.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8T23:21:24"/>
    <b v="0"/>
    <n v="99"/>
    <b v="1"/>
    <s v="music/rock"/>
    <n v="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5:55:30"/>
    <b v="0"/>
    <n v="49"/>
    <b v="1"/>
    <s v="music/rock"/>
    <n v="1.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1:49:00"/>
    <b v="0"/>
    <n v="11"/>
    <b v="1"/>
    <s v="music/rock"/>
    <n v="1.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08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1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3:37:05"/>
    <b v="0"/>
    <n v="32"/>
    <b v="1"/>
    <s v="music/rock"/>
    <n v="1.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07:31:3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0:13:00"/>
    <b v="0"/>
    <n v="154"/>
    <b v="1"/>
    <s v="music/rock"/>
    <n v="1.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3:04:35"/>
    <b v="0"/>
    <n v="41"/>
    <b v="1"/>
    <s v="music/rock"/>
    <n v="1.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19:59:00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19:00:00"/>
    <b v="0"/>
    <n v="40"/>
    <b v="1"/>
    <s v="music/rock"/>
    <n v="1.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17:21:58"/>
    <b v="0"/>
    <n v="46"/>
    <b v="1"/>
    <s v="music/rock"/>
    <n v="1.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5:57:42"/>
    <b v="0"/>
    <n v="62"/>
    <b v="1"/>
    <s v="music/rock"/>
    <n v="1.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3:33:05"/>
    <b v="0"/>
    <n v="61"/>
    <b v="1"/>
    <s v="music/rock"/>
    <n v="1.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0:19:16"/>
    <b v="0"/>
    <n v="96"/>
    <b v="1"/>
    <s v="music/rock"/>
    <n v="1.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3T21:26:27"/>
    <b v="0"/>
    <n v="190"/>
    <b v="1"/>
    <s v="music/metal"/>
    <n v="1.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3:07:43"/>
    <b v="1"/>
    <n v="94"/>
    <b v="1"/>
    <s v="music/metal"/>
    <n v="1.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19:59:00"/>
    <b v="1"/>
    <n v="39"/>
    <b v="1"/>
    <s v="music/metal"/>
    <n v="1.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0:00:00"/>
    <b v="0"/>
    <n v="127"/>
    <b v="1"/>
    <s v="music/metal"/>
    <n v="2.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0:59:00"/>
    <b v="1"/>
    <n v="159"/>
    <b v="1"/>
    <s v="music/metal"/>
    <n v="1.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19:59:00"/>
    <b v="0"/>
    <n v="177"/>
    <b v="1"/>
    <s v="music/metal"/>
    <n v="1.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6:00:00"/>
    <b v="0"/>
    <n v="47"/>
    <b v="1"/>
    <s v="music/metal"/>
    <n v="1.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1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1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18:34:24"/>
    <b v="0"/>
    <n v="115"/>
    <b v="1"/>
    <s v="music/metal"/>
    <n v="1.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0:59:00"/>
    <b v="0"/>
    <n v="133"/>
    <b v="1"/>
    <s v="music/metal"/>
    <n v="1.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1:45:00"/>
    <b v="0"/>
    <n v="70"/>
    <b v="1"/>
    <s v="music/metal"/>
    <n v="1.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3:00:00"/>
    <b v="0"/>
    <n v="62"/>
    <b v="1"/>
    <s v="music/metal"/>
    <n v="1.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1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7T21:05:46"/>
    <b v="0"/>
    <n v="499"/>
    <b v="1"/>
    <s v="music/metal"/>
    <n v="1.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19:00:17"/>
    <b v="0"/>
    <n v="47"/>
    <b v="1"/>
    <s v="music/metal"/>
    <n v="1.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1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6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4:59:00"/>
    <b v="0"/>
    <n v="76"/>
    <b v="1"/>
    <s v="music/metal"/>
    <n v="1.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6:00:00"/>
    <b v="0"/>
    <n v="98"/>
    <b v="1"/>
    <s v="music/metal"/>
    <n v="1.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4:35:13"/>
    <b v="0"/>
    <n v="48"/>
    <b v="0"/>
    <s v="music/jazz"/>
    <n v="0.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5:10: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6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18:49:2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1:59:00"/>
    <b v="0"/>
    <n v="79"/>
    <b v="0"/>
    <s v="music/jazz"/>
    <n v="0.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0:33:1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07:10:00"/>
    <b v="0"/>
    <n v="11"/>
    <b v="0"/>
    <s v="music/jazz"/>
    <n v="0.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0:59:00"/>
    <b v="0"/>
    <n v="11"/>
    <b v="0"/>
    <s v="music/jazz"/>
    <n v="0.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6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1:17:37"/>
    <b v="0"/>
    <n v="3"/>
    <b v="0"/>
    <s v="music/jazz"/>
    <n v="0.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6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6:28:15"/>
    <b v="0"/>
    <n v="12"/>
    <b v="0"/>
    <s v="music/jazz"/>
    <n v="0.0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1:48:4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0T21:00: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6:00:34"/>
    <b v="0"/>
    <n v="21"/>
    <b v="0"/>
    <s v="music/jazz"/>
    <n v="0.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09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3:55:27"/>
    <b v="0"/>
    <n v="45"/>
    <b v="0"/>
    <s v="music/jazz"/>
    <n v="0.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0:56:00"/>
    <b v="0"/>
    <n v="29"/>
    <b v="0"/>
    <s v="music/jazz"/>
    <n v="0.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2T21:35: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1:55:05"/>
    <b v="0"/>
    <n v="30"/>
    <b v="0"/>
    <s v="music/jazz"/>
    <n v="0.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29T23:42:18"/>
    <b v="0"/>
    <n v="8"/>
    <b v="0"/>
    <s v="music/indie rock"/>
    <n v="0.0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3T22:01:2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2:39:10"/>
    <b v="0"/>
    <n v="14"/>
    <b v="0"/>
    <s v="music/indie rock"/>
    <n v="0.2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4:27:15"/>
    <b v="0"/>
    <n v="24"/>
    <b v="0"/>
    <s v="music/indie rock"/>
    <n v="0.4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18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4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2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5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8-31T22:00:00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0:49:0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09:46:1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6:45:30"/>
    <b v="0"/>
    <n v="9"/>
    <b v="0"/>
    <s v="music/indie rock"/>
    <n v="0.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0:00:00"/>
    <b v="0"/>
    <n v="17"/>
    <b v="0"/>
    <s v="music/indie rock"/>
    <n v="0.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2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5:33:30"/>
    <b v="0"/>
    <n v="53"/>
    <b v="0"/>
    <s v="music/indie rock"/>
    <n v="0.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19:03:49"/>
    <b v="0"/>
    <n v="7"/>
    <b v="0"/>
    <s v="music/indie rock"/>
    <n v="0.0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0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09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0:11:5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18:22:4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1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1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07:30:00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18:25:0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17:55: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3T21:45:26"/>
    <b v="0"/>
    <n v="6"/>
    <b v="0"/>
    <s v="music/jazz"/>
    <n v="0.0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19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0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0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0:00:0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5:05: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6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19:37:2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19:20:19"/>
    <b v="0"/>
    <n v="24"/>
    <b v="0"/>
    <s v="music/jazz"/>
    <n v="7.0000000000000007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0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0:59:00"/>
    <b v="0"/>
    <n v="9"/>
    <b v="0"/>
    <s v="music/jazz"/>
    <n v="0.0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1T21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18:30:0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4:59:2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07:24:0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09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1T21:06:1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4:43:13"/>
    <b v="0"/>
    <n v="30"/>
    <b v="0"/>
    <s v="music/jazz"/>
    <n v="0.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6:02:0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4:37:4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4:08:3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4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1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6:00:00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3:32:00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4:00:00"/>
    <b v="0"/>
    <n v="7"/>
    <b v="0"/>
    <s v="music/jazz"/>
    <n v="7.0000000000000007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4:15:45"/>
    <b v="0"/>
    <n v="30"/>
    <b v="0"/>
    <s v="music/jazz"/>
    <n v="0.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0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3T22:00:00"/>
    <b v="0"/>
    <n v="30"/>
    <b v="0"/>
    <s v="music/jazz"/>
    <n v="0.3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0:00: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2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2:09:1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3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1:58:00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6:12:06"/>
    <b v="0"/>
    <n v="14"/>
    <b v="0"/>
    <s v="technology/wearables"/>
    <n v="0.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18:19:05"/>
    <b v="0"/>
    <n v="31"/>
    <b v="0"/>
    <s v="technology/wearables"/>
    <n v="0.0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2:14:2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09:01:45"/>
    <b v="0"/>
    <n v="12"/>
    <b v="0"/>
    <s v="technology/wearables"/>
    <n v="0.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6:00:00"/>
    <b v="0"/>
    <n v="96"/>
    <b v="0"/>
    <s v="technology/wearables"/>
    <n v="0.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5:59:00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0:00: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0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1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17:02:5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0:01:01"/>
    <b v="0"/>
    <n v="24"/>
    <b v="0"/>
    <s v="technology/wearables"/>
    <n v="0.28000000000000003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07:41:12"/>
    <b v="0"/>
    <n v="121"/>
    <b v="0"/>
    <s v="technology/wearables"/>
    <n v="0.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07:43:32"/>
    <b v="0"/>
    <n v="196"/>
    <b v="0"/>
    <s v="technology/wearables"/>
    <n v="0.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19:56:3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2:00:39"/>
    <b v="0"/>
    <n v="73"/>
    <b v="0"/>
    <s v="technology/wearables"/>
    <n v="0.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2T23:05:00"/>
    <b v="0"/>
    <n v="93"/>
    <b v="0"/>
    <s v="technology/wearables"/>
    <n v="0.0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2:55:59"/>
    <b v="0"/>
    <n v="17"/>
    <b v="0"/>
    <s v="technology/wearables"/>
    <n v="0.0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6:15:33"/>
    <b v="0"/>
    <n v="7"/>
    <b v="0"/>
    <s v="technology/wearables"/>
    <n v="0.0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0:59:00"/>
    <b v="0"/>
    <n v="17"/>
    <b v="0"/>
    <s v="technology/wearables"/>
    <n v="0.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0:11:05"/>
    <b v="0"/>
    <n v="171"/>
    <b v="0"/>
    <s v="technology/wearables"/>
    <n v="0.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6:02:35"/>
    <b v="0"/>
    <n v="188"/>
    <b v="0"/>
    <s v="technology/wearables"/>
    <n v="0.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1:00:00"/>
    <b v="0"/>
    <n v="110"/>
    <b v="0"/>
    <s v="technology/wearables"/>
    <n v="0.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09:05:53"/>
    <b v="0"/>
    <n v="37"/>
    <b v="0"/>
    <s v="technology/wearables"/>
    <n v="0.2800000000000000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07:15:19"/>
    <b v="0"/>
    <n v="9"/>
    <b v="0"/>
    <s v="technology/wearables"/>
    <n v="0.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07:05:19"/>
    <b v="0"/>
    <n v="29"/>
    <b v="0"/>
    <s v="technology/wearables"/>
    <n v="0.0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19:59:00"/>
    <b v="0"/>
    <n v="6"/>
    <b v="0"/>
    <s v="technology/wearables"/>
    <n v="0.0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07:15: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1T21:06:14"/>
    <b v="0"/>
    <n v="81"/>
    <b v="0"/>
    <s v="technology/wearables"/>
    <n v="0.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2:20: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8T23:16:47"/>
    <b v="0"/>
    <n v="11"/>
    <b v="0"/>
    <s v="technology/wearables"/>
    <n v="0.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0:59:00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09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3T22:59:00"/>
    <b v="0"/>
    <n v="45"/>
    <b v="0"/>
    <s v="technology/wearables"/>
    <n v="0.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17:21:33"/>
    <b v="0"/>
    <n v="8"/>
    <b v="0"/>
    <s v="technology/wearables"/>
    <n v="0.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08:59:16"/>
    <b v="0"/>
    <n v="3"/>
    <b v="0"/>
    <s v="technology/wearables"/>
    <n v="0.0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08:43:05"/>
    <b v="0"/>
    <n v="24"/>
    <b v="0"/>
    <s v="technology/wearables"/>
    <n v="0.0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17:24:5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4:36:3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4T23:25:01"/>
    <b v="0"/>
    <n v="123"/>
    <b v="0"/>
    <s v="technology/wearables"/>
    <n v="0.5600000000000000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0:59:00"/>
    <b v="0"/>
    <n v="96"/>
    <b v="0"/>
    <s v="technology/wearables"/>
    <n v="0.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4:42:02"/>
    <b v="0"/>
    <n v="31"/>
    <b v="0"/>
    <s v="technology/wearables"/>
    <n v="0.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4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0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2:54:00"/>
    <b v="0"/>
    <n v="179"/>
    <b v="0"/>
    <s v="technology/wearables"/>
    <n v="0.3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17:46:48"/>
    <b v="0"/>
    <n v="3"/>
    <b v="0"/>
    <s v="technology/wearables"/>
    <n v="0.0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5:00:00"/>
    <b v="0"/>
    <n v="23"/>
    <b v="0"/>
    <s v="technology/wearables"/>
    <n v="0.0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6:00:00"/>
    <b v="0"/>
    <n v="23"/>
    <b v="0"/>
    <s v="technology/wearables"/>
    <n v="0.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2T23:04:10"/>
    <b v="0"/>
    <n v="41"/>
    <b v="0"/>
    <s v="technology/wearables"/>
    <n v="0.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0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4:24:55"/>
    <b v="0"/>
    <n v="32"/>
    <b v="0"/>
    <s v="technology/wearables"/>
    <n v="0.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0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0:51:00"/>
    <b v="0"/>
    <n v="7"/>
    <b v="0"/>
    <s v="technology/wearables"/>
    <n v="0.0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3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1T21:00:00"/>
    <b v="0"/>
    <n v="196"/>
    <b v="0"/>
    <s v="technology/wearables"/>
    <n v="0.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4:59:00"/>
    <b v="0"/>
    <n v="11"/>
    <b v="0"/>
    <s v="technology/wearables"/>
    <n v="0.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08:00:00"/>
    <b v="0"/>
    <n v="9"/>
    <b v="0"/>
    <s v="technology/wearables"/>
    <n v="7.0000000000000007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07:27:0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19:28:17"/>
    <b v="0"/>
    <n v="8"/>
    <b v="0"/>
    <s v="technology/wearables"/>
    <n v="0.0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8T21:03:21"/>
    <b v="0"/>
    <n v="229"/>
    <b v="0"/>
    <s v="technology/wearables"/>
    <n v="0.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0:02:00"/>
    <b v="0"/>
    <n v="40"/>
    <b v="0"/>
    <s v="technology/wearables"/>
    <n v="0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6:26:0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09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6T21:59:00"/>
    <b v="0"/>
    <n v="22"/>
    <b v="0"/>
    <s v="technology/wearables"/>
    <n v="0.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08:01:01"/>
    <b v="0"/>
    <n v="15"/>
    <b v="0"/>
    <s v="technology/wearables"/>
    <n v="0.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09:00:27"/>
    <b v="0"/>
    <n v="95"/>
    <b v="0"/>
    <s v="technology/wearables"/>
    <n v="0.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6:59:43"/>
    <b v="0"/>
    <n v="161"/>
    <b v="0"/>
    <s v="technology/wearables"/>
    <n v="0.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1T23:11:00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07:00:23"/>
    <b v="0"/>
    <n v="76"/>
    <b v="0"/>
    <s v="technology/wearables"/>
    <n v="0.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1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6:30: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18:59:0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3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2:34:12"/>
    <b v="0"/>
    <n v="775"/>
    <b v="0"/>
    <s v="technology/wearables"/>
    <n v="215.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2:00:00"/>
    <b v="0"/>
    <n v="90"/>
    <b v="0"/>
    <s v="technology/wearables"/>
    <n v="0.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6:03:3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4:04:5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17:34:16"/>
    <b v="0"/>
    <n v="38"/>
    <b v="0"/>
    <s v="technology/wearables"/>
    <n v="0.0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09:12:15"/>
    <b v="0"/>
    <n v="355"/>
    <b v="0"/>
    <s v="technology/wearables"/>
    <n v="0.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3:48:53"/>
    <b v="0"/>
    <n v="7"/>
    <b v="0"/>
    <s v="technology/wearables"/>
    <n v="0.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5:22:2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6:47:00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0:00:00"/>
    <b v="1"/>
    <n v="478"/>
    <b v="1"/>
    <s v="music/electronic music"/>
    <n v="3.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07:31:17"/>
    <b v="1"/>
    <n v="74"/>
    <b v="1"/>
    <s v="music/electronic music"/>
    <n v="1.14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4:04:21"/>
    <b v="0"/>
    <n v="131"/>
    <b v="1"/>
    <s v="music/electronic music"/>
    <n v="2.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5:56:03"/>
    <b v="1"/>
    <n v="61"/>
    <b v="1"/>
    <s v="music/electronic music"/>
    <n v="1.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1:00:37"/>
    <b v="1"/>
    <n v="1071"/>
    <b v="1"/>
    <s v="music/electronic music"/>
    <n v="1.10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0:46:56"/>
    <b v="1"/>
    <n v="122"/>
    <b v="1"/>
    <s v="music/electronic music"/>
    <n v="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6:49:07"/>
    <b v="1"/>
    <n v="111"/>
    <b v="1"/>
    <s v="music/electronic music"/>
    <n v="1.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2:00:00"/>
    <b v="1"/>
    <n v="255"/>
    <b v="1"/>
    <s v="music/electronic music"/>
    <n v="1.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3:59:00"/>
    <b v="0"/>
    <n v="141"/>
    <b v="1"/>
    <s v="music/electronic music"/>
    <n v="1.12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3:35:49"/>
    <b v="0"/>
    <n v="159"/>
    <b v="1"/>
    <s v="music/electronic music"/>
    <n v="3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0:20:10"/>
    <b v="0"/>
    <n v="99"/>
    <b v="1"/>
    <s v="music/electronic music"/>
    <n v="1.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08:00:25"/>
    <b v="0"/>
    <n v="96"/>
    <b v="1"/>
    <s v="music/electronic music"/>
    <n v="1.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09:34:40"/>
    <b v="0"/>
    <n v="27"/>
    <b v="1"/>
    <s v="music/electronic music"/>
    <n v="1.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19:59:00"/>
    <b v="0"/>
    <n v="166"/>
    <b v="1"/>
    <s v="music/electronic music"/>
    <n v="1.3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07:23:40"/>
    <b v="0"/>
    <n v="76"/>
    <b v="1"/>
    <s v="music/electronic music"/>
    <n v="1.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0:00:00"/>
    <b v="0"/>
    <n v="211"/>
    <b v="1"/>
    <s v="music/electronic music"/>
    <n v="1.12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7T21:00:00"/>
    <b v="0"/>
    <n v="21"/>
    <b v="1"/>
    <s v="music/electronic music"/>
    <n v="1.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0:33:43"/>
    <b v="0"/>
    <n v="61"/>
    <b v="1"/>
    <s v="music/electronic music"/>
    <n v="1.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2T23:59:00"/>
    <b v="0"/>
    <n v="30"/>
    <b v="1"/>
    <s v="music/electronic music"/>
    <n v="1.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09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17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2:00:00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19T22:04:15"/>
    <b v="0"/>
    <n v="292"/>
    <b v="0"/>
    <s v="journalism/audio"/>
    <n v="0.0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2:27:0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2:59:1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2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2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17:16:2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2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1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6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2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0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4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5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08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3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6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09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3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17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1:22:2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6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6T21:28:23"/>
    <b v="0"/>
    <n v="123"/>
    <b v="0"/>
    <s v="games/video games"/>
    <n v="0.0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1:08:4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5:06:22"/>
    <b v="0"/>
    <n v="148"/>
    <b v="0"/>
    <s v="games/video games"/>
    <n v="0.0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2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09T23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5T22:30:59"/>
    <b v="0"/>
    <n v="21"/>
    <b v="0"/>
    <s v="games/video games"/>
    <n v="0.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6:17:0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1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1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5:09:0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0:09:05"/>
    <b v="0"/>
    <n v="30"/>
    <b v="0"/>
    <s v="games/video games"/>
    <n v="0.0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3:41:5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1:04:10"/>
    <b v="0"/>
    <n v="975"/>
    <b v="0"/>
    <s v="games/video games"/>
    <n v="0.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0:00:11"/>
    <b v="0"/>
    <n v="167"/>
    <b v="0"/>
    <s v="games/video games"/>
    <n v="0.28999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0:42:0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5:35:36"/>
    <b v="0"/>
    <n v="18"/>
    <b v="0"/>
    <s v="games/video games"/>
    <n v="0.0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19:18:53"/>
    <b v="0"/>
    <n v="98"/>
    <b v="0"/>
    <s v="games/video games"/>
    <n v="0.0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4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3:44:48"/>
    <b v="0"/>
    <n v="3"/>
    <b v="0"/>
    <s v="games/video games"/>
    <n v="0.0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07:49:4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3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07:06:1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2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09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1:11:07"/>
    <b v="0"/>
    <n v="147"/>
    <b v="0"/>
    <s v="games/video games"/>
    <n v="0.1400000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0:32:55"/>
    <b v="0"/>
    <n v="49"/>
    <b v="0"/>
    <s v="games/video games"/>
    <n v="0.0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0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0:41:1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6:37:1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5:22:17"/>
    <b v="0"/>
    <n v="4"/>
    <b v="0"/>
    <s v="games/video games"/>
    <n v="0.14000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09:07:13"/>
    <b v="0"/>
    <n v="27"/>
    <b v="0"/>
    <s v="games/video games"/>
    <n v="0.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4:53:40"/>
    <b v="0"/>
    <n v="94"/>
    <b v="0"/>
    <s v="games/video games"/>
    <n v="0.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19:30:00"/>
    <b v="0"/>
    <n v="29"/>
    <b v="0"/>
    <s v="games/video games"/>
    <n v="0.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1:01:1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0:18:15"/>
    <b v="0"/>
    <n v="22"/>
    <b v="0"/>
    <s v="games/video games"/>
    <n v="7.0000000000000007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2:04:2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18:39:3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0:12:00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8T21:59:00"/>
    <b v="0"/>
    <n v="24"/>
    <b v="0"/>
    <s v="games/video games"/>
    <n v="0.0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7T21:19:5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1:50:21"/>
    <b v="0"/>
    <n v="37"/>
    <b v="0"/>
    <s v="games/video games"/>
    <n v="0.0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18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08:46:15"/>
    <b v="0"/>
    <n v="7"/>
    <b v="0"/>
    <s v="games/video games"/>
    <n v="0.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2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6:17:15"/>
    <b v="0"/>
    <n v="21"/>
    <b v="0"/>
    <s v="games/video games"/>
    <n v="0.0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1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4:23:42"/>
    <b v="0"/>
    <n v="11"/>
    <b v="0"/>
    <s v="games/video games"/>
    <n v="0.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0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0:30:00"/>
    <b v="0"/>
    <n v="312"/>
    <b v="0"/>
    <s v="games/video games"/>
    <n v="0.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5:27:0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0:18:0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07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2:20: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6:21:53"/>
    <b v="0"/>
    <n v="8"/>
    <b v="0"/>
    <s v="games/video games"/>
    <n v="0.0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18:59:39"/>
    <b v="0"/>
    <n v="3"/>
    <b v="0"/>
    <s v="games/video games"/>
    <n v="0.0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1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2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3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08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4:34:0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08:00: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6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3T23:51:3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3:30:00"/>
    <b v="0"/>
    <n v="23"/>
    <b v="0"/>
    <s v="games/mobile games"/>
    <n v="0.0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07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4T22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6:55: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3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18:46:11"/>
    <b v="0"/>
    <n v="13"/>
    <b v="0"/>
    <s v="games/mobile games"/>
    <n v="0.1400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1:46:2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0:33:00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5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08:07:0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1:40:21"/>
    <b v="0"/>
    <n v="39"/>
    <b v="0"/>
    <s v="games/mobile games"/>
    <n v="0.4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3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0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3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08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6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0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0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09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4:52:53"/>
    <b v="0"/>
    <n v="12"/>
    <b v="0"/>
    <s v="food/food trucks"/>
    <n v="0.0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5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1-30T21:06:2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09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4:54:3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18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09:01:52"/>
    <b v="0"/>
    <n v="15"/>
    <b v="0"/>
    <s v="food/food trucks"/>
    <n v="0.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09:08:2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18:36:46"/>
    <b v="0"/>
    <n v="3"/>
    <b v="0"/>
    <s v="food/food trucks"/>
    <n v="7.000000000000000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0:20: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17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08:04:40"/>
    <b v="0"/>
    <n v="3"/>
    <b v="0"/>
    <s v="food/food trucks"/>
    <n v="0.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18:12:0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07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18:43:06"/>
    <b v="0"/>
    <n v="19"/>
    <b v="0"/>
    <s v="food/food trucks"/>
    <n v="0.0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07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08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09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09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5T21:08:5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0:00:00"/>
    <b v="0"/>
    <n v="8"/>
    <b v="0"/>
    <s v="food/food trucks"/>
    <n v="0.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09:38:15"/>
    <b v="0"/>
    <n v="16"/>
    <b v="0"/>
    <s v="food/food trucks"/>
    <n v="0.0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17:17:4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0:29:2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3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2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08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0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2:12:07"/>
    <b v="0"/>
    <n v="19"/>
    <b v="0"/>
    <s v="food/food trucks"/>
    <n v="0.0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09:28:5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5:00:00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07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3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09:17:0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1:21:54"/>
    <b v="0"/>
    <n v="85"/>
    <b v="0"/>
    <s v="food/food trucks"/>
    <n v="0.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0:08:4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08:42:00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19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6:23:31"/>
    <b v="0"/>
    <n v="375"/>
    <b v="1"/>
    <s v="photography/photobooks"/>
    <n v="1.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0:00:00"/>
    <b v="0"/>
    <n v="111"/>
    <b v="1"/>
    <s v="photography/photobooks"/>
    <n v="1.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4:42:00"/>
    <b v="0"/>
    <n v="123"/>
    <b v="1"/>
    <s v="photography/photobooks"/>
    <n v="1.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0:00:00"/>
    <b v="0"/>
    <n v="70"/>
    <b v="1"/>
    <s v="photography/photobooks"/>
    <n v="1.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08:49:00"/>
    <b v="0"/>
    <n v="85"/>
    <b v="1"/>
    <s v="photography/photobooks"/>
    <n v="1.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5:29:55"/>
    <b v="0"/>
    <n v="86"/>
    <b v="1"/>
    <s v="photography/photobooks"/>
    <n v="1.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07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5:29:20"/>
    <b v="0"/>
    <n v="33"/>
    <b v="1"/>
    <s v="photography/photobooks"/>
    <n v="1.09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4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09:37:33"/>
    <b v="0"/>
    <n v="273"/>
    <b v="1"/>
    <s v="photography/photobooks"/>
    <n v="1.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3:42:59"/>
    <b v="0"/>
    <n v="714"/>
    <b v="1"/>
    <s v="photography/photobooks"/>
    <n v="3.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1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1:38:59"/>
    <b v="0"/>
    <n v="512"/>
    <b v="1"/>
    <s v="photography/photobooks"/>
    <n v="2.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2T21:59:00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19:00:00"/>
    <b v="0"/>
    <n v="167"/>
    <b v="1"/>
    <s v="photography/photobooks"/>
    <n v="2.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0:30:00"/>
    <b v="0"/>
    <n v="9"/>
    <b v="1"/>
    <s v="photography/photobooks"/>
    <n v="1.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3:27:36"/>
    <b v="0"/>
    <n v="103"/>
    <b v="1"/>
    <s v="photography/photobooks"/>
    <n v="1.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6:34:06"/>
    <b v="0"/>
    <n v="111"/>
    <b v="1"/>
    <s v="photography/photobooks"/>
    <n v="1.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6T22:55:54"/>
    <b v="0"/>
    <n v="271"/>
    <b v="1"/>
    <s v="photography/photobooks"/>
    <n v="1.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6:45:27"/>
    <b v="0"/>
    <n v="101"/>
    <b v="1"/>
    <s v="photography/photobooks"/>
    <n v="1.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3T21:00:00"/>
    <b v="0"/>
    <n v="57"/>
    <b v="1"/>
    <s v="photography/photobooks"/>
    <n v="1.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4:09:11"/>
    <b v="0"/>
    <n v="62"/>
    <b v="1"/>
    <s v="photography/photobooks"/>
    <n v="1.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5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2:00:00"/>
    <b v="0"/>
    <n v="141"/>
    <b v="1"/>
    <s v="photography/photobooks"/>
    <n v="1.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08:01:04"/>
    <b v="0"/>
    <n v="75"/>
    <b v="1"/>
    <s v="photography/photobooks"/>
    <n v="1.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2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3:00:00"/>
    <b v="0"/>
    <n v="103"/>
    <b v="1"/>
    <s v="photography/photobooks"/>
    <n v="2.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2:47:4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17:00:00"/>
    <b v="0"/>
    <n v="83"/>
    <b v="1"/>
    <s v="photography/photobooks"/>
    <n v="1.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0:08:20"/>
    <b v="0"/>
    <n v="108"/>
    <b v="1"/>
    <s v="photography/photobooks"/>
    <n v="1.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2:10: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4:09:16"/>
    <b v="0"/>
    <n v="549"/>
    <b v="1"/>
    <s v="photography/photobooks"/>
    <n v="7.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5:03:00"/>
    <b v="0"/>
    <n v="222"/>
    <b v="1"/>
    <s v="photography/photobooks"/>
    <n v="1.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1:25:40"/>
    <b v="0"/>
    <n v="183"/>
    <b v="1"/>
    <s v="photography/photobooks"/>
    <n v="1.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19:00:00"/>
    <b v="0"/>
    <n v="89"/>
    <b v="1"/>
    <s v="photography/photobooks"/>
    <n v="1.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3:05:13"/>
    <b v="0"/>
    <n v="253"/>
    <b v="1"/>
    <s v="photography/photobooks"/>
    <n v="1.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07:05:12"/>
    <b v="0"/>
    <n v="140"/>
    <b v="1"/>
    <s v="photography/photobooks"/>
    <n v="1.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6:00:00"/>
    <b v="0"/>
    <n v="103"/>
    <b v="1"/>
    <s v="photography/photobooks"/>
    <n v="1.11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0:00:00"/>
    <b v="0"/>
    <n v="138"/>
    <b v="1"/>
    <s v="photography/photobooks"/>
    <n v="2.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09T21:15:09"/>
    <b v="0"/>
    <n v="191"/>
    <b v="1"/>
    <s v="photography/photobooks"/>
    <n v="1.12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5:11:42"/>
    <b v="0"/>
    <n v="18"/>
    <b v="0"/>
    <s v="music/world music"/>
    <n v="7.0000000000000007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3:44:3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17:00:00"/>
    <b v="0"/>
    <n v="40"/>
    <b v="0"/>
    <s v="music/world music"/>
    <n v="0.0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6T23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09:30:08"/>
    <b v="0"/>
    <n v="24"/>
    <b v="0"/>
    <s v="music/world music"/>
    <n v="0.289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08:00:00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5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17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2:21:1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4:46:14"/>
    <b v="0"/>
    <n v="6"/>
    <b v="0"/>
    <s v="music/world music"/>
    <n v="0.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0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19:14:5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08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3T22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6:38:56"/>
    <b v="0"/>
    <n v="3"/>
    <b v="0"/>
    <s v="music/world music"/>
    <n v="0.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5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3:51:00"/>
    <b v="0"/>
    <n v="8"/>
    <b v="0"/>
    <s v="music/world music"/>
    <n v="0.0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2T21:59:00"/>
    <b v="0"/>
    <n v="34"/>
    <b v="0"/>
    <s v="music/world music"/>
    <n v="0.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5:18:00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3:00:00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3:00:00"/>
    <b v="1"/>
    <n v="45"/>
    <b v="1"/>
    <s v="music/rock"/>
    <n v="1.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6:23:54"/>
    <b v="1"/>
    <n v="17"/>
    <b v="1"/>
    <s v="music/rock"/>
    <n v="1.2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18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5T23:00: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2T22:59:00"/>
    <b v="1"/>
    <n v="59"/>
    <b v="1"/>
    <s v="music/rock"/>
    <n v="1.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09:46:51"/>
    <b v="1"/>
    <n v="81"/>
    <b v="1"/>
    <s v="music/rock"/>
    <n v="1.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07:25:31"/>
    <b v="1"/>
    <n v="508"/>
    <b v="1"/>
    <s v="music/rock"/>
    <n v="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1:32:47"/>
    <b v="1"/>
    <n v="74"/>
    <b v="1"/>
    <s v="music/rock"/>
    <n v="1.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5:42:49"/>
    <b v="1"/>
    <n v="141"/>
    <b v="1"/>
    <s v="music/rock"/>
    <n v="1.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0:48:27"/>
    <b v="1"/>
    <n v="711"/>
    <b v="1"/>
    <s v="music/rock"/>
    <n v="3038.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0:59:00"/>
    <b v="1"/>
    <n v="141"/>
    <b v="1"/>
    <s v="music/rock"/>
    <n v="1.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3:17:32"/>
    <b v="1"/>
    <n v="109"/>
    <b v="1"/>
    <s v="music/rock"/>
    <n v="2.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4:03:51"/>
    <b v="1"/>
    <n v="361"/>
    <b v="1"/>
    <s v="music/rock"/>
    <n v="1.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17:03:10"/>
    <b v="1"/>
    <n v="176"/>
    <b v="1"/>
    <s v="music/rock"/>
    <n v="2.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6:40:12"/>
    <b v="1"/>
    <n v="670"/>
    <b v="1"/>
    <s v="music/rock"/>
    <n v="2.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19:59:00"/>
    <b v="1"/>
    <n v="96"/>
    <b v="1"/>
    <s v="music/rock"/>
    <n v="1.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2:13:40"/>
    <b v="1"/>
    <n v="74"/>
    <b v="1"/>
    <s v="music/rock"/>
    <n v="1.13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0:13:47"/>
    <b v="1"/>
    <n v="52"/>
    <b v="1"/>
    <s v="music/rock"/>
    <n v="1.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0:18:12"/>
    <b v="1"/>
    <n v="105"/>
    <b v="1"/>
    <s v="music/rock"/>
    <n v="1.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17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07:54:43"/>
    <b v="1"/>
    <n v="34"/>
    <b v="1"/>
    <s v="music/rock"/>
    <n v="1.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07:43:35"/>
    <b v="1"/>
    <n v="66"/>
    <b v="1"/>
    <s v="music/rock"/>
    <n v="1.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3:02:2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6:02:38"/>
    <b v="1"/>
    <n v="159"/>
    <b v="1"/>
    <s v="music/rock"/>
    <n v="1.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2:17:27"/>
    <b v="1"/>
    <n v="182"/>
    <b v="1"/>
    <s v="music/rock"/>
    <n v="1.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6:00:00"/>
    <b v="1"/>
    <n v="206"/>
    <b v="1"/>
    <s v="music/rock"/>
    <n v="1.09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1:34:02"/>
    <b v="1"/>
    <n v="169"/>
    <b v="1"/>
    <s v="music/rock"/>
    <n v="1.14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09:24:19"/>
    <b v="1"/>
    <n v="31"/>
    <b v="1"/>
    <s v="music/rock"/>
    <n v="1.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0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09:31:31"/>
    <b v="1"/>
    <n v="54"/>
    <b v="1"/>
    <s v="music/rock"/>
    <n v="1.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08:33:45"/>
    <b v="1"/>
    <n v="467"/>
    <b v="1"/>
    <s v="music/rock"/>
    <n v="1.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2:49:47"/>
    <b v="1"/>
    <n v="389"/>
    <b v="1"/>
    <s v="music/rock"/>
    <n v="1.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0:00:00"/>
    <b v="1"/>
    <n v="68"/>
    <b v="1"/>
    <s v="music/rock"/>
    <n v="1.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5:29:07"/>
    <b v="1"/>
    <n v="413"/>
    <b v="1"/>
    <s v="music/rock"/>
    <n v="1.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18:00:00"/>
    <b v="1"/>
    <n v="190"/>
    <b v="1"/>
    <s v="music/rock"/>
    <n v="1.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17:22:50"/>
    <b v="1"/>
    <n v="189"/>
    <b v="1"/>
    <s v="music/rock"/>
    <n v="1.11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0:10:54"/>
    <b v="1"/>
    <n v="130"/>
    <b v="1"/>
    <s v="music/rock"/>
    <n v="1.11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09:50:36"/>
    <b v="1"/>
    <n v="74"/>
    <b v="1"/>
    <s v="music/rock"/>
    <n v="1.11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0:59:00"/>
    <b v="1"/>
    <n v="274"/>
    <b v="1"/>
    <s v="music/rock"/>
    <n v="1.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0:00:00"/>
    <b v="1"/>
    <n v="22"/>
    <b v="1"/>
    <s v="music/rock"/>
    <n v="2.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08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5:59:35"/>
    <b v="0"/>
    <n v="63"/>
    <b v="1"/>
    <s v="theater/plays"/>
    <n v="1.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6:00:00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6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0:00:00"/>
    <b v="0"/>
    <n v="61"/>
    <b v="1"/>
    <s v="theater/plays"/>
    <n v="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19:14:05"/>
    <b v="0"/>
    <n v="52"/>
    <b v="1"/>
    <s v="theater/plays"/>
    <n v="1.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2T22:59:00"/>
    <b v="0"/>
    <n v="86"/>
    <b v="1"/>
    <s v="theater/plays"/>
    <n v="1.09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6T23:00:00"/>
    <b v="0"/>
    <n v="42"/>
    <b v="1"/>
    <s v="theater/plays"/>
    <n v="1.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4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09:49:31"/>
    <b v="0"/>
    <n v="120"/>
    <b v="1"/>
    <s v="theater/plays"/>
    <n v="1.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3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09:00:00"/>
    <b v="0"/>
    <n v="64"/>
    <b v="1"/>
    <s v="theater/plays"/>
    <n v="1.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6:12:53"/>
    <b v="0"/>
    <n v="23"/>
    <b v="1"/>
    <s v="theater/plays"/>
    <n v="1.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09:55:58"/>
    <b v="0"/>
    <n v="238"/>
    <b v="1"/>
    <s v="theater/plays"/>
    <n v="1.10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08:20:32"/>
    <b v="0"/>
    <n v="33"/>
    <b v="1"/>
    <s v="theater/plays"/>
    <n v="1.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1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0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19:00:00"/>
    <b v="0"/>
    <n v="29"/>
    <b v="1"/>
    <s v="theater/plays"/>
    <n v="1.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18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3:00:00"/>
    <b v="0"/>
    <n v="108"/>
    <b v="1"/>
    <s v="theater/plays"/>
    <n v="1.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19:40:05"/>
    <b v="0"/>
    <n v="104"/>
    <b v="0"/>
    <s v="technology/wearables"/>
    <n v="0.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09:30:00"/>
    <b v="0"/>
    <n v="86"/>
    <b v="0"/>
    <s v="technology/wearables"/>
    <n v="0.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2:58:54"/>
    <b v="0"/>
    <n v="356"/>
    <b v="0"/>
    <s v="technology/wearables"/>
    <n v="0.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4:04:39"/>
    <b v="0"/>
    <n v="45"/>
    <b v="0"/>
    <s v="technology/wearables"/>
    <n v="0.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6:43:32"/>
    <b v="0"/>
    <n v="38"/>
    <b v="0"/>
    <s v="technology/wearables"/>
    <n v="0.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3:11:08"/>
    <b v="0"/>
    <n v="35"/>
    <b v="0"/>
    <s v="technology/wearables"/>
    <n v="1.12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08:00:50"/>
    <b v="0"/>
    <n v="24"/>
    <b v="0"/>
    <s v="technology/wearables"/>
    <n v="0.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2:15: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08:52:0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09:01:54"/>
    <b v="0"/>
    <n v="122"/>
    <b v="0"/>
    <s v="technology/wearables"/>
    <n v="0.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08:04:20"/>
    <b v="0"/>
    <n v="11"/>
    <b v="0"/>
    <s v="technology/wearables"/>
    <n v="0.0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17:00:00"/>
    <b v="0"/>
    <n v="248"/>
    <b v="0"/>
    <s v="technology/wearables"/>
    <n v="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5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6:00:00"/>
    <b v="0"/>
    <n v="19"/>
    <b v="0"/>
    <s v="technology/wearables"/>
    <n v="0.0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17:02:52"/>
    <b v="0"/>
    <n v="135"/>
    <b v="0"/>
    <s v="technology/wearables"/>
    <n v="0.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08:00:00"/>
    <b v="0"/>
    <n v="9"/>
    <b v="0"/>
    <s v="technology/wearables"/>
    <n v="0.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5:00:00"/>
    <b v="0"/>
    <n v="3"/>
    <b v="0"/>
    <s v="technology/wearables"/>
    <n v="0.0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09:58:57"/>
    <b v="0"/>
    <n v="7"/>
    <b v="0"/>
    <s v="technology/wearables"/>
    <n v="0.0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07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5T22:55:00"/>
    <b v="0"/>
    <n v="44"/>
    <b v="0"/>
    <s v="technology/wearables"/>
    <n v="0.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07:12:32"/>
    <b v="0"/>
    <n v="90"/>
    <b v="0"/>
    <s v="technology/wearables"/>
    <n v="0.1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18:03:5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1:00:28"/>
    <b v="0"/>
    <n v="11"/>
    <b v="0"/>
    <s v="technology/wearables"/>
    <n v="0.0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08:17:15"/>
    <b v="0"/>
    <n v="41"/>
    <b v="0"/>
    <s v="technology/wearables"/>
    <n v="0.0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07:25:34"/>
    <b v="0"/>
    <n v="15"/>
    <b v="0"/>
    <s v="technology/wearables"/>
    <n v="0.0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1T22:19:05"/>
    <b v="0"/>
    <n v="9"/>
    <b v="0"/>
    <s v="technology/wearables"/>
    <n v="0.0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0:00:00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4:05: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17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18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0:34:47"/>
    <b v="0"/>
    <n v="276"/>
    <b v="0"/>
    <s v="technology/wearables"/>
    <n v="0.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4:28:2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2:43:48"/>
    <b v="0"/>
    <n v="224"/>
    <b v="0"/>
    <s v="technology/wearables"/>
    <n v="0.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5:51:19"/>
    <b v="0"/>
    <n v="140"/>
    <b v="0"/>
    <s v="technology/wearables"/>
    <n v="0.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1:17:13"/>
    <b v="0"/>
    <n v="15"/>
    <b v="0"/>
    <s v="technology/wearables"/>
    <n v="0.0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08:31:55"/>
    <b v="0"/>
    <n v="37"/>
    <b v="0"/>
    <s v="technology/wearables"/>
    <n v="7.0000000000000007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6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6:58:37"/>
    <b v="0"/>
    <n v="46"/>
    <b v="0"/>
    <s v="technology/wearables"/>
    <n v="0.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1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19:59:00"/>
    <b v="0"/>
    <n v="323"/>
    <b v="0"/>
    <s v="technology/wearables"/>
    <n v="1.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0:57:19"/>
    <b v="0"/>
    <n v="139"/>
    <b v="1"/>
    <s v="publishing/nonfiction"/>
    <n v="3.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1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17:49:11"/>
    <b v="0"/>
    <n v="149"/>
    <b v="1"/>
    <s v="publishing/nonfiction"/>
    <n v="1.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07:18:45"/>
    <b v="0"/>
    <n v="31"/>
    <b v="1"/>
    <s v="publishing/nonfiction"/>
    <n v="1.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4:08:53"/>
    <b v="0"/>
    <n v="26"/>
    <b v="1"/>
    <s v="publishing/nonfiction"/>
    <n v="1.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5T22:59:00"/>
    <b v="0"/>
    <n v="172"/>
    <b v="1"/>
    <s v="publishing/nonfiction"/>
    <n v="2.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6:18:54"/>
    <b v="0"/>
    <n v="78"/>
    <b v="1"/>
    <s v="publishing/nonfiction"/>
    <n v="1.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09:45:44"/>
    <b v="0"/>
    <n v="120"/>
    <b v="1"/>
    <s v="publishing/nonfiction"/>
    <n v="1.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19:59:00"/>
    <b v="0"/>
    <n v="227"/>
    <b v="1"/>
    <s v="publishing/nonfiction"/>
    <n v="1.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6:00:00"/>
    <b v="0"/>
    <n v="42"/>
    <b v="1"/>
    <s v="publishing/nonfiction"/>
    <n v="1.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1:22:59"/>
    <b v="0"/>
    <n v="64"/>
    <b v="1"/>
    <s v="publishing/nonfiction"/>
    <n v="1.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2:00:00"/>
    <b v="0"/>
    <n v="121"/>
    <b v="1"/>
    <s v="publishing/nonfiction"/>
    <n v="1.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6:56:00"/>
    <b v="0"/>
    <n v="87"/>
    <b v="1"/>
    <s v="publishing/nonfiction"/>
    <n v="1.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2-28T21:59:00"/>
    <b v="0"/>
    <n v="65"/>
    <b v="1"/>
    <s v="publishing/nonfiction"/>
    <n v="1.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5:42:03"/>
    <b v="0"/>
    <n v="49"/>
    <b v="1"/>
    <s v="publishing/nonfiction"/>
    <n v="1.12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1:33:10"/>
    <b v="0"/>
    <n v="19"/>
    <b v="1"/>
    <s v="publishing/nonfiction"/>
    <n v="1.15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3:37:00"/>
    <b v="0"/>
    <n v="81"/>
    <b v="1"/>
    <s v="publishing/nonfiction"/>
    <n v="1.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09:12:52"/>
    <b v="0"/>
    <n v="264"/>
    <b v="1"/>
    <s v="publishing/nonfiction"/>
    <n v="1.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4:25: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4T23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08:41:46"/>
    <b v="0"/>
    <n v="144"/>
    <b v="1"/>
    <s v="music/rock"/>
    <n v="1.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08:35:52"/>
    <b v="0"/>
    <n v="92"/>
    <b v="1"/>
    <s v="music/rock"/>
    <n v="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6:54:23"/>
    <b v="0"/>
    <n v="147"/>
    <b v="1"/>
    <s v="music/rock"/>
    <n v="1.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17:04:10"/>
    <b v="0"/>
    <n v="90"/>
    <b v="1"/>
    <s v="music/rock"/>
    <n v="1.13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0:34:54"/>
    <b v="0"/>
    <n v="87"/>
    <b v="1"/>
    <s v="music/rock"/>
    <n v="1.11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6:15:46"/>
    <b v="0"/>
    <n v="406"/>
    <b v="1"/>
    <s v="music/rock"/>
    <n v="1.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6:04:5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0:12:22"/>
    <b v="0"/>
    <n v="70"/>
    <b v="1"/>
    <s v="music/rock"/>
    <n v="1.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09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4:50:33"/>
    <b v="0"/>
    <n v="52"/>
    <b v="1"/>
    <s v="music/rock"/>
    <n v="1.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18:53:08"/>
    <b v="0"/>
    <n v="66"/>
    <b v="1"/>
    <s v="music/rock"/>
    <n v="1.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17:35:19"/>
    <b v="0"/>
    <n v="109"/>
    <b v="1"/>
    <s v="music/rock"/>
    <n v="1.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09:03:26"/>
    <b v="0"/>
    <n v="168"/>
    <b v="1"/>
    <s v="music/rock"/>
    <n v="2.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0:11:00"/>
    <b v="0"/>
    <n v="31"/>
    <b v="1"/>
    <s v="music/rock"/>
    <n v="1.15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0:13:30"/>
    <b v="0"/>
    <n v="133"/>
    <b v="1"/>
    <s v="music/rock"/>
    <n v="2.029999999999999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3:47:56"/>
    <b v="0"/>
    <n v="151"/>
    <b v="1"/>
    <s v="music/rock"/>
    <n v="1.12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18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8T21:08:45"/>
    <b v="0"/>
    <n v="73"/>
    <b v="1"/>
    <s v="music/rock"/>
    <n v="1.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1:12:16"/>
    <b v="0"/>
    <n v="148"/>
    <b v="1"/>
    <s v="music/rock"/>
    <n v="1.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17:47:58"/>
    <b v="0"/>
    <n v="93"/>
    <b v="1"/>
    <s v="music/rock"/>
    <n v="2.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09:38:42"/>
    <b v="0"/>
    <n v="63"/>
    <b v="1"/>
    <s v="music/rock"/>
    <n v="1.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4:11:00"/>
    <b v="0"/>
    <n v="134"/>
    <b v="1"/>
    <s v="music/rock"/>
    <n v="1.10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07:31:2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0:30:00"/>
    <b v="0"/>
    <n v="78"/>
    <b v="1"/>
    <s v="music/rock"/>
    <n v="1.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08:14:00"/>
    <b v="0"/>
    <n v="112"/>
    <b v="1"/>
    <s v="music/rock"/>
    <n v="1.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3:32:37"/>
    <b v="0"/>
    <n v="34"/>
    <b v="1"/>
    <s v="music/rock"/>
    <n v="1.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09:12:00"/>
    <b v="0"/>
    <n v="19"/>
    <b v="1"/>
    <s v="music/rock"/>
    <n v="1.09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0:59:00"/>
    <b v="0"/>
    <n v="13"/>
    <b v="1"/>
    <s v="music/rock"/>
    <n v="1.10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19:43:06"/>
    <b v="0"/>
    <n v="104"/>
    <b v="1"/>
    <s v="music/rock"/>
    <n v="1.13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08:22:03"/>
    <b v="0"/>
    <n v="52"/>
    <b v="1"/>
    <s v="music/rock"/>
    <n v="1.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19:00:00"/>
    <b v="0"/>
    <n v="17"/>
    <b v="1"/>
    <s v="music/rock"/>
    <n v="1.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3:48:01"/>
    <b v="0"/>
    <n v="82"/>
    <b v="1"/>
    <s v="music/rock"/>
    <n v="1.12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5:58:02"/>
    <b v="0"/>
    <n v="73"/>
    <b v="1"/>
    <s v="music/rock"/>
    <n v="1.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3:19:00"/>
    <b v="0"/>
    <n v="158"/>
    <b v="1"/>
    <s v="music/rock"/>
    <n v="1.13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2:58:54"/>
    <b v="0"/>
    <n v="65"/>
    <b v="1"/>
    <s v="music/rock"/>
    <n v="1.10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6:06:13"/>
    <b v="0"/>
    <n v="184"/>
    <b v="1"/>
    <s v="music/rock"/>
    <n v="1.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1T21:30:00"/>
    <b v="0"/>
    <n v="34"/>
    <b v="1"/>
    <s v="music/rock"/>
    <n v="1.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5:54:34"/>
    <b v="0"/>
    <n v="240"/>
    <b v="1"/>
    <s v="music/rock"/>
    <n v="4.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6:16:51"/>
    <b v="0"/>
    <n v="113"/>
    <b v="1"/>
    <s v="music/rock"/>
    <n v="1.09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17:30: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4:14:4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09:20: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2:00:0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4:52:5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3:55: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0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2T23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17:25: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17:31:39"/>
    <b v="0"/>
    <n v="13"/>
    <b v="0"/>
    <s v="publishing/translations"/>
    <n v="0.0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2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2T22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08:13:11"/>
    <b v="0"/>
    <n v="9"/>
    <b v="0"/>
    <s v="publishing/translations"/>
    <n v="0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5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3:11:00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2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2:56:5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08:01:2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3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0T21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0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0:13:22"/>
    <b v="0"/>
    <n v="14"/>
    <b v="0"/>
    <s v="publishing/translations"/>
    <n v="0.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19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1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2:26:2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0:06:5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17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1:31:2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5T22:03:36"/>
    <b v="0"/>
    <n v="47"/>
    <b v="0"/>
    <s v="publishing/translations"/>
    <n v="0.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0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3:00:00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07:00:00"/>
    <b v="0"/>
    <n v="11"/>
    <b v="0"/>
    <s v="publishing/translations"/>
    <n v="0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0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0:24:1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0:59:00"/>
    <b v="0"/>
    <n v="22"/>
    <b v="0"/>
    <s v="publishing/translations"/>
    <n v="0.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5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1:55: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09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0:22:49"/>
    <b v="0"/>
    <n v="3"/>
    <b v="0"/>
    <s v="publishing/translations"/>
    <n v="0.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07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4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2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5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2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09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1T21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1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0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6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08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07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3:59:0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5:39:0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08:02:45"/>
    <b v="0"/>
    <n v="3"/>
    <b v="0"/>
    <s v="publishing/translations"/>
    <n v="0.0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4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0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09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5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6:00:00"/>
    <b v="1"/>
    <n v="340"/>
    <b v="1"/>
    <s v="publishing/radio &amp; podcasts"/>
    <n v="1.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07:54:31"/>
    <b v="1"/>
    <n v="150"/>
    <b v="1"/>
    <s v="publishing/radio &amp; podcasts"/>
    <n v="1.09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2:52:1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07:52:38"/>
    <b v="1"/>
    <n v="234"/>
    <b v="1"/>
    <s v="publishing/radio &amp; podcasts"/>
    <n v="1.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19:00:00"/>
    <b v="1"/>
    <n v="2602"/>
    <b v="1"/>
    <s v="publishing/radio &amp; podcasts"/>
    <n v="4.559999999999999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1T21:00:00"/>
    <b v="1"/>
    <n v="248"/>
    <b v="1"/>
    <s v="publishing/radio &amp; podcasts"/>
    <n v="1.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0:14:4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6:20:49"/>
    <b v="1"/>
    <n v="293"/>
    <b v="1"/>
    <s v="publishing/radio &amp; podcasts"/>
    <n v="1.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6:21:49"/>
    <b v="1"/>
    <n v="321"/>
    <b v="1"/>
    <s v="publishing/radio &amp; podcasts"/>
    <n v="1.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1:51:03"/>
    <b v="1"/>
    <n v="81"/>
    <b v="1"/>
    <s v="publishing/radio &amp; podcasts"/>
    <n v="1.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4:58:54"/>
    <b v="1"/>
    <n v="343"/>
    <b v="1"/>
    <s v="publishing/radio &amp; podcasts"/>
    <n v="1.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5:01:43"/>
    <b v="1"/>
    <n v="336"/>
    <b v="1"/>
    <s v="publishing/radio &amp; podcasts"/>
    <n v="1.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5:30:39"/>
    <b v="1"/>
    <n v="47"/>
    <b v="1"/>
    <s v="publishing/radio &amp; podcasts"/>
    <n v="1.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09:28:12"/>
    <b v="1"/>
    <n v="76"/>
    <b v="1"/>
    <s v="publishing/radio &amp; podcasts"/>
    <n v="1.12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0:59:00"/>
    <b v="1"/>
    <n v="441"/>
    <b v="1"/>
    <s v="publishing/radio &amp; podcasts"/>
    <n v="1.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17:00:22"/>
    <b v="1"/>
    <n v="916"/>
    <b v="1"/>
    <s v="publishing/radio &amp; podcasts"/>
    <n v="6.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19:00:00"/>
    <b v="1"/>
    <n v="369"/>
    <b v="1"/>
    <s v="publishing/radio &amp; podcasts"/>
    <n v="1.11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2:55:13"/>
    <b v="1"/>
    <n v="20242"/>
    <b v="1"/>
    <s v="publishing/radio &amp; podcasts"/>
    <n v="11.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19:59:00"/>
    <b v="1"/>
    <n v="71"/>
    <b v="1"/>
    <s v="publishing/radio &amp; podcasts"/>
    <n v="1.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09:00:00"/>
    <b v="1"/>
    <n v="635"/>
    <b v="1"/>
    <s v="publishing/radio &amp; podcasts"/>
    <n v="1.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4:09:0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6T23:51:00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0:37:5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6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1:06:1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0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4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5:31:0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07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5:27:54"/>
    <b v="0"/>
    <n v="19"/>
    <b v="0"/>
    <s v="publishing/fiction"/>
    <n v="0.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07:38:00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3:14:0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2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07:38:00"/>
    <b v="0"/>
    <n v="11"/>
    <b v="0"/>
    <s v="publishing/fiction"/>
    <n v="0.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0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3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1:43:00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5:36:1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6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3:42:37"/>
    <b v="0"/>
    <n v="15"/>
    <b v="0"/>
    <s v="publishing/fiction"/>
    <n v="0.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6:00:23"/>
    <b v="1"/>
    <n v="885"/>
    <b v="1"/>
    <s v="photography/photobooks"/>
    <n v="1.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4:00:00"/>
    <b v="1"/>
    <n v="329"/>
    <b v="1"/>
    <s v="photography/photobooks"/>
    <n v="1.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0:20:01"/>
    <b v="1"/>
    <n v="71"/>
    <b v="1"/>
    <s v="photography/photobooks"/>
    <n v="1.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0:33:00"/>
    <b v="1"/>
    <n v="269"/>
    <b v="1"/>
    <s v="photography/photobooks"/>
    <n v="2.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2:01:00"/>
    <b v="1"/>
    <n v="345"/>
    <b v="1"/>
    <s v="photography/photobooks"/>
    <n v="1.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0:51:44"/>
    <b v="1"/>
    <n v="43"/>
    <b v="1"/>
    <s v="photography/photobooks"/>
    <n v="1.11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0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6:44:41"/>
    <b v="1"/>
    <n v="211"/>
    <b v="1"/>
    <s v="photography/photobooks"/>
    <n v="1.11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4:59:00"/>
    <b v="1"/>
    <n v="196"/>
    <b v="1"/>
    <s v="photography/photobooks"/>
    <n v="1.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1:14:38"/>
    <b v="1"/>
    <n v="405"/>
    <b v="1"/>
    <s v="photography/photobooks"/>
    <n v="1.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07:00:04"/>
    <b v="1"/>
    <n v="206"/>
    <b v="1"/>
    <s v="photography/photobooks"/>
    <n v="1.12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08:25:39"/>
    <b v="1"/>
    <n v="335"/>
    <b v="1"/>
    <s v="photography/photobooks"/>
    <n v="5.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07:17:46"/>
    <b v="1"/>
    <n v="215"/>
    <b v="1"/>
    <s v="photography/photobooks"/>
    <n v="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6:20:40"/>
    <b v="1"/>
    <n v="176"/>
    <b v="1"/>
    <s v="photography/photobooks"/>
    <n v="1.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5T21:04:57"/>
    <b v="1"/>
    <n v="555"/>
    <b v="1"/>
    <s v="photography/photobooks"/>
    <n v="1.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6:00:00"/>
    <b v="1"/>
    <n v="116"/>
    <b v="1"/>
    <s v="photography/photobooks"/>
    <n v="1.09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5T22:00:00"/>
    <b v="1"/>
    <n v="615"/>
    <b v="1"/>
    <s v="photography/photobooks"/>
    <n v="1.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1:40:52"/>
    <b v="1"/>
    <n v="236"/>
    <b v="1"/>
    <s v="photography/photobooks"/>
    <n v="2.049999999999999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3:59:00"/>
    <b v="1"/>
    <n v="145"/>
    <b v="1"/>
    <s v="photography/photobooks"/>
    <n v="1.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0:00:00"/>
    <b v="1"/>
    <n v="167"/>
    <b v="1"/>
    <s v="photography/photobooks"/>
    <n v="1.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0:01:31"/>
    <b v="1"/>
    <n v="235"/>
    <b v="1"/>
    <s v="photography/photobooks"/>
    <n v="1.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1:55:39"/>
    <b v="1"/>
    <n v="452"/>
    <b v="1"/>
    <s v="photography/photobooks"/>
    <n v="1.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6:00:00"/>
    <b v="1"/>
    <n v="241"/>
    <b v="1"/>
    <s v="photography/photobooks"/>
    <n v="1.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4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08:52:18"/>
    <b v="1"/>
    <n v="140"/>
    <b v="1"/>
    <s v="photography/photobooks"/>
    <n v="1.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8T22:37:27"/>
    <b v="1"/>
    <n v="280"/>
    <b v="1"/>
    <s v="photography/photobooks"/>
    <n v="1.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5:24:46"/>
    <b v="1"/>
    <n v="70"/>
    <b v="1"/>
    <s v="photography/photobooks"/>
    <n v="1.10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6:00:00"/>
    <b v="1"/>
    <n v="160"/>
    <b v="1"/>
    <s v="photography/photobooks"/>
    <n v="2.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6:05:20"/>
    <b v="1"/>
    <n v="141"/>
    <b v="1"/>
    <s v="photography/photobooks"/>
    <n v="1.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0:24:55"/>
    <b v="1"/>
    <n v="874"/>
    <b v="1"/>
    <s v="photography/photobooks"/>
    <n v="1.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19:00:00"/>
    <b v="1"/>
    <n v="73"/>
    <b v="1"/>
    <s v="photography/photobooks"/>
    <n v="1.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07:00:00"/>
    <b v="1"/>
    <n v="294"/>
    <b v="1"/>
    <s v="photography/photobooks"/>
    <n v="4.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19:59:00"/>
    <b v="1"/>
    <n v="740"/>
    <b v="1"/>
    <s v="photography/photobooks"/>
    <n v="1.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08:11:02"/>
    <b v="1"/>
    <n v="369"/>
    <b v="1"/>
    <s v="photography/photobooks"/>
    <n v="4.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4:00:00"/>
    <b v="1"/>
    <n v="110"/>
    <b v="1"/>
    <s v="photography/photobooks"/>
    <n v="1.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1:15:10"/>
    <b v="1"/>
    <n v="455"/>
    <b v="1"/>
    <s v="photography/photobooks"/>
    <n v="2.5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0:00:00"/>
    <b v="1"/>
    <n v="224"/>
    <b v="1"/>
    <s v="photography/photobooks"/>
    <n v="1.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0:46:10"/>
    <b v="1"/>
    <n v="46"/>
    <b v="1"/>
    <s v="photography/photobooks"/>
    <n v="1.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4:03:39"/>
    <b v="0"/>
    <n v="284"/>
    <b v="1"/>
    <s v="photography/photobooks"/>
    <n v="1.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17:15:00"/>
    <b v="1"/>
    <n v="98"/>
    <b v="1"/>
    <s v="photography/photobooks"/>
    <n v="1.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09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5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5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6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3:16:0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6T21:06:39"/>
    <b v="0"/>
    <n v="11"/>
    <b v="0"/>
    <s v="photography/nature"/>
    <n v="0.289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2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4:10: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0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2:47:14"/>
    <b v="0"/>
    <n v="7"/>
    <b v="0"/>
    <s v="photography/nature"/>
    <n v="0.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1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19:59:00"/>
    <b v="0"/>
    <n v="16"/>
    <b v="0"/>
    <s v="photography/nature"/>
    <n v="0.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1T22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1T22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09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19:40:24"/>
    <b v="0"/>
    <n v="12"/>
    <b v="0"/>
    <s v="photography/nature"/>
    <n v="0.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07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4:12:00"/>
    <b v="0"/>
    <n v="3"/>
    <b v="0"/>
    <s v="photography/nature"/>
    <n v="0.0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17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17:29:5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18:00: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6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08:49:1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2:05:0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09:31:0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4:00:00"/>
    <b v="0"/>
    <n v="59"/>
    <b v="0"/>
    <s v="publishing/art books"/>
    <n v="0.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6:00:00"/>
    <b v="0"/>
    <n v="13"/>
    <b v="0"/>
    <s v="publishing/art books"/>
    <n v="0.0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17:29:4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08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0:31:22"/>
    <b v="0"/>
    <n v="52"/>
    <b v="0"/>
    <s v="publishing/art books"/>
    <n v="0.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0:28:0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5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19:59:00"/>
    <b v="0"/>
    <n v="3"/>
    <b v="0"/>
    <s v="publishing/art books"/>
    <n v="0.0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4:15:29"/>
    <b v="0"/>
    <n v="6"/>
    <b v="0"/>
    <s v="publishing/art books"/>
    <n v="0.0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4:34:56"/>
    <b v="0"/>
    <n v="35"/>
    <b v="0"/>
    <s v="publishing/art books"/>
    <n v="0.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3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2:20: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18:00:00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5:54:5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17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2:46:3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3:20:00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3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07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3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17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4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2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5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2:34:2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08:25:41"/>
    <b v="0"/>
    <n v="92"/>
    <b v="0"/>
    <s v="photography/places"/>
    <n v="0.2899999999999999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6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2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08:21:00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2:13:00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3:19:2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0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08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3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4T21:11:00"/>
    <b v="0"/>
    <n v="9"/>
    <b v="0"/>
    <s v="photography/places"/>
    <n v="7.00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18:13:53"/>
    <b v="0"/>
    <n v="56"/>
    <b v="1"/>
    <s v="music/rock"/>
    <n v="1.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5:00:00"/>
    <b v="0"/>
    <n v="32"/>
    <b v="1"/>
    <s v="music/rock"/>
    <n v="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0:04:19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1:17:15"/>
    <b v="0"/>
    <n v="70"/>
    <b v="1"/>
    <s v="music/rock"/>
    <n v="1.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7-31T23:00:00"/>
    <b v="0"/>
    <n v="44"/>
    <b v="1"/>
    <s v="music/rock"/>
    <n v="1.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17:40:38"/>
    <b v="0"/>
    <n v="92"/>
    <b v="1"/>
    <s v="music/rock"/>
    <n v="1.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1:24:11"/>
    <b v="0"/>
    <n v="205"/>
    <b v="1"/>
    <s v="music/rock"/>
    <n v="1.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3-12-31T21:26:00"/>
    <b v="0"/>
    <n v="23"/>
    <b v="1"/>
    <s v="music/rock"/>
    <n v="1.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0:00:00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4:11:50"/>
    <b v="0"/>
    <n v="112"/>
    <b v="1"/>
    <s v="music/rock"/>
    <n v="2.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6:00:32"/>
    <b v="0"/>
    <n v="27"/>
    <b v="1"/>
    <s v="music/rock"/>
    <n v="1.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2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17:40:02"/>
    <b v="0"/>
    <n v="26"/>
    <b v="1"/>
    <s v="music/rock"/>
    <n v="1.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09:00:00"/>
    <b v="0"/>
    <n v="77"/>
    <b v="1"/>
    <s v="music/rock"/>
    <n v="1.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18:13:16"/>
    <b v="0"/>
    <n v="136"/>
    <b v="1"/>
    <s v="music/rock"/>
    <n v="1.13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4:00:00"/>
    <b v="0"/>
    <n v="157"/>
    <b v="1"/>
    <s v="music/rock"/>
    <n v="1.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1:00:00"/>
    <b v="0"/>
    <n v="158"/>
    <b v="1"/>
    <s v="music/rock"/>
    <n v="1.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07:42:15"/>
    <b v="0"/>
    <n v="27"/>
    <b v="1"/>
    <s v="music/rock"/>
    <n v="1.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0:28:06"/>
    <b v="0"/>
    <n v="23"/>
    <b v="1"/>
    <s v="music/rock"/>
    <n v="1.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0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19:59:00"/>
    <b v="0"/>
    <n v="37"/>
    <b v="1"/>
    <s v="music/rock"/>
    <n v="1.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6T23:59:00"/>
    <b v="0"/>
    <n v="65"/>
    <b v="1"/>
    <s v="music/rock"/>
    <n v="1.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08:31:29"/>
    <b v="0"/>
    <n v="18"/>
    <b v="1"/>
    <s v="music/rock"/>
    <n v="1.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0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08:47:33"/>
    <b v="0"/>
    <n v="104"/>
    <b v="1"/>
    <s v="music/rock"/>
    <n v="1.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3:21:07"/>
    <b v="0"/>
    <n v="108"/>
    <b v="1"/>
    <s v="music/rock"/>
    <n v="1.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0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09:41:22"/>
    <b v="0"/>
    <n v="88"/>
    <b v="1"/>
    <s v="music/rock"/>
    <n v="1.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2:48:53"/>
    <b v="0"/>
    <n v="82"/>
    <b v="1"/>
    <s v="music/rock"/>
    <n v="1.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1T22:59:00"/>
    <b v="0"/>
    <n v="126"/>
    <b v="1"/>
    <s v="music/rock"/>
    <n v="2.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2:37:41"/>
    <b v="0"/>
    <n v="133"/>
    <b v="1"/>
    <s v="music/rock"/>
    <n v="1.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0:10:54"/>
    <b v="0"/>
    <n v="47"/>
    <b v="1"/>
    <s v="music/rock"/>
    <n v="1.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5T21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1T21:59:00"/>
    <b v="0"/>
    <n v="32"/>
    <b v="1"/>
    <s v="music/rock"/>
    <n v="1.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2:51:01"/>
    <b v="0"/>
    <n v="37"/>
    <b v="1"/>
    <s v="music/rock"/>
    <n v="1.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0:00:00"/>
    <b v="0"/>
    <n v="87"/>
    <b v="1"/>
    <s v="music/rock"/>
    <n v="1.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5:39:0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3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07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17:59:00"/>
    <b v="0"/>
    <n v="17"/>
    <b v="1"/>
    <s v="music/rock"/>
    <n v="1.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6:19:0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6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1:46:52"/>
    <b v="0"/>
    <n v="37"/>
    <b v="1"/>
    <s v="music/pop"/>
    <n v="1.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18:26:00"/>
    <b v="0"/>
    <n v="128"/>
    <b v="1"/>
    <s v="music/pop"/>
    <n v="1.10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6:49:0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0:11:00"/>
    <b v="0"/>
    <n v="83"/>
    <b v="1"/>
    <s v="music/pop"/>
    <n v="1.10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1:49:37"/>
    <b v="0"/>
    <n v="46"/>
    <b v="1"/>
    <s v="music/pop"/>
    <n v="1.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07:54:42"/>
    <b v="0"/>
    <n v="90"/>
    <b v="1"/>
    <s v="music/pop"/>
    <n v="1.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08:25:55"/>
    <b v="0"/>
    <n v="81"/>
    <b v="1"/>
    <s v="music/pop"/>
    <n v="1.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2:27:17"/>
    <b v="0"/>
    <n v="32"/>
    <b v="1"/>
    <s v="music/pop"/>
    <n v="1.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5T22:59:0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4:49:53"/>
    <b v="0"/>
    <n v="70"/>
    <b v="1"/>
    <s v="music/pop"/>
    <n v="1.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2:01:36"/>
    <b v="0"/>
    <n v="168"/>
    <b v="1"/>
    <s v="music/pop"/>
    <n v="1.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3:22:40"/>
    <b v="0"/>
    <n v="34"/>
    <b v="1"/>
    <s v="music/pop"/>
    <n v="1.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0:00:20"/>
    <b v="0"/>
    <n v="48"/>
    <b v="1"/>
    <s v="music/pop"/>
    <n v="1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4:17:32"/>
    <b v="0"/>
    <n v="48"/>
    <b v="1"/>
    <s v="music/pop"/>
    <n v="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0:46:08"/>
    <b v="0"/>
    <n v="221"/>
    <b v="1"/>
    <s v="music/pop"/>
    <n v="1.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6:20:00"/>
    <b v="0"/>
    <n v="107"/>
    <b v="1"/>
    <s v="music/pop"/>
    <n v="1.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4:00:00"/>
    <b v="0"/>
    <n v="45"/>
    <b v="1"/>
    <s v="music/pop"/>
    <n v="1.12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3:59:00"/>
    <b v="0"/>
    <n v="36"/>
    <b v="1"/>
    <s v="music/pop"/>
    <n v="12.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3:00:00"/>
    <b v="0"/>
    <n v="101"/>
    <b v="1"/>
    <s v="music/pop"/>
    <n v="1.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0T21:45:36"/>
    <b v="0"/>
    <n v="62"/>
    <b v="1"/>
    <s v="music/pop"/>
    <n v="1.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6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19:59:00"/>
    <b v="0"/>
    <n v="89"/>
    <b v="1"/>
    <s v="music/pop"/>
    <n v="1.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19:00:00"/>
    <b v="0"/>
    <n v="93"/>
    <b v="1"/>
    <s v="music/pop"/>
    <n v="1.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7T21:04:33"/>
    <b v="0"/>
    <n v="98"/>
    <b v="1"/>
    <s v="music/pop"/>
    <n v="1.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0T22:59:00"/>
    <b v="0"/>
    <n v="82"/>
    <b v="1"/>
    <s v="music/pop"/>
    <n v="1.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0:35:39"/>
    <b v="0"/>
    <n v="116"/>
    <b v="1"/>
    <s v="music/pop"/>
    <n v="1.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3:14:3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0:00:00"/>
    <b v="0"/>
    <n v="23"/>
    <b v="1"/>
    <s v="music/pop"/>
    <n v="1.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5:03:34"/>
    <b v="0"/>
    <n v="77"/>
    <b v="1"/>
    <s v="music/pop"/>
    <n v="1.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07:45:30"/>
    <b v="0"/>
    <n v="49"/>
    <b v="1"/>
    <s v="music/pop"/>
    <n v="1.12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3:04:52"/>
    <b v="0"/>
    <n v="59"/>
    <b v="1"/>
    <s v="music/pop"/>
    <n v="1.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7T22:59:00"/>
    <b v="0"/>
    <n v="113"/>
    <b v="1"/>
    <s v="music/pop"/>
    <n v="2.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4:03:00"/>
    <b v="0"/>
    <n v="34"/>
    <b v="1"/>
    <s v="music/pop"/>
    <n v="1.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19:59:00"/>
    <b v="0"/>
    <n v="42"/>
    <b v="1"/>
    <s v="music/pop"/>
    <n v="1.14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5T21:59:00"/>
    <b v="0"/>
    <n v="42"/>
    <b v="1"/>
    <s v="music/pop"/>
    <n v="1.12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2:31:11"/>
    <b v="0"/>
    <n v="49"/>
    <b v="1"/>
    <s v="music/pop"/>
    <n v="1.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17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0:11:0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18:00:00"/>
    <b v="0"/>
    <n v="884"/>
    <b v="0"/>
    <s v="music/faith"/>
    <n v="1.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0:45: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0:34:01"/>
    <b v="0"/>
    <n v="101"/>
    <b v="0"/>
    <s v="music/faith"/>
    <n v="1.09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3T21:00: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1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2:15:00"/>
    <b v="0"/>
    <n v="39"/>
    <b v="0"/>
    <s v="music/faith"/>
    <n v="0.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3:49:54"/>
    <b v="0"/>
    <n v="7"/>
    <b v="0"/>
    <s v="music/faith"/>
    <n v="0.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3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1:20:42"/>
    <b v="0"/>
    <n v="11"/>
    <b v="0"/>
    <s v="music/faith"/>
    <n v="0.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17:00:00"/>
    <b v="0"/>
    <n v="38"/>
    <b v="0"/>
    <s v="music/faith"/>
    <n v="0.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5:59:00"/>
    <b v="0"/>
    <n v="15"/>
    <b v="0"/>
    <s v="music/faith"/>
    <n v="0.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2:00:00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0:36:00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17:00:00"/>
    <b v="0"/>
    <n v="23"/>
    <b v="0"/>
    <s v="music/faith"/>
    <n v="0.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6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5:47:28"/>
    <b v="0"/>
    <n v="22"/>
    <b v="0"/>
    <s v="music/faith"/>
    <n v="0.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19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2:44:0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0:00:00"/>
    <b v="0"/>
    <n v="79"/>
    <b v="0"/>
    <s v="music/faith"/>
    <n v="0.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07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1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0T22:45: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19:21:13"/>
    <b v="0"/>
    <n v="11"/>
    <b v="0"/>
    <s v="music/faith"/>
    <n v="0.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08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2T23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08:18:15"/>
    <b v="0"/>
    <n v="9"/>
    <b v="0"/>
    <s v="music/faith"/>
    <n v="0.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2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1:39:00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5:00:00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07:30: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3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1:13:3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4:02:41"/>
    <b v="0"/>
    <n v="17"/>
    <b v="0"/>
    <s v="music/faith"/>
    <n v="0.0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19:22:00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6:51:3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0:00:00"/>
    <b v="0"/>
    <n v="41"/>
    <b v="0"/>
    <s v="music/faith"/>
    <n v="0.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0:59:00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4:49:51"/>
    <b v="0"/>
    <n v="3"/>
    <b v="0"/>
    <s v="music/faith"/>
    <n v="0.0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1:47:51"/>
    <b v="0"/>
    <n v="8"/>
    <b v="0"/>
    <s v="music/faith"/>
    <n v="0.0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3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6:10:00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6-30T22:00:00"/>
    <b v="0"/>
    <n v="3"/>
    <b v="0"/>
    <s v="music/faith"/>
    <n v="7.000000000000000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4:22:4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5:14:09"/>
    <b v="0"/>
    <n v="9"/>
    <b v="0"/>
    <s v="music/faith"/>
    <n v="0.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4:04:2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3:00:0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07:01:14"/>
    <b v="0"/>
    <n v="7"/>
    <b v="0"/>
    <s v="music/faith"/>
    <n v="0.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17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18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07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5T21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3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6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1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3:40: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4:46:32"/>
    <b v="0"/>
    <n v="15"/>
    <b v="0"/>
    <s v="music/faith"/>
    <n v="0.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2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1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1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07:04:31"/>
    <b v="0"/>
    <n v="52"/>
    <b v="1"/>
    <s v="photography/photobooks"/>
    <n v="1.11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3:00:00"/>
    <b v="0"/>
    <n v="34"/>
    <b v="1"/>
    <s v="photography/photobooks"/>
    <n v="1.09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19:59:00"/>
    <b v="0"/>
    <n v="67"/>
    <b v="1"/>
    <s v="photography/photobooks"/>
    <n v="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5:31:17"/>
    <b v="0"/>
    <n v="70"/>
    <b v="1"/>
    <s v="photography/photobooks"/>
    <n v="1.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18:00:00"/>
    <b v="0"/>
    <n v="89"/>
    <b v="1"/>
    <s v="photography/photobooks"/>
    <n v="1.13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18:00:00"/>
    <b v="0"/>
    <n v="107"/>
    <b v="1"/>
    <s v="photography/photobooks"/>
    <n v="1.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07:00:00"/>
    <b v="0"/>
    <n v="159"/>
    <b v="1"/>
    <s v="photography/photobooks"/>
    <n v="1.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4:49:03"/>
    <b v="0"/>
    <n v="181"/>
    <b v="1"/>
    <s v="photography/photobooks"/>
    <n v="1.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1:00:00"/>
    <b v="0"/>
    <n v="131"/>
    <b v="1"/>
    <s v="photography/photobooks"/>
    <n v="1.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2:05:04"/>
    <b v="0"/>
    <n v="125"/>
    <b v="1"/>
    <s v="photography/photobooks"/>
    <n v="2.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09:45:23"/>
    <b v="0"/>
    <n v="61"/>
    <b v="1"/>
    <s v="photography/photobooks"/>
    <n v="1.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3T22:04:42"/>
    <b v="0"/>
    <n v="90"/>
    <b v="1"/>
    <s v="photography/photobooks"/>
    <n v="2.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08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2:02:33"/>
    <b v="0"/>
    <n v="90"/>
    <b v="1"/>
    <s v="photography/photobooks"/>
    <n v="1.11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0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0:01:0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1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4:56:32"/>
    <b v="0"/>
    <n v="27"/>
    <b v="1"/>
    <s v="photography/photobooks"/>
    <n v="1.14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0:53:49"/>
    <b v="0"/>
    <n v="49"/>
    <b v="1"/>
    <s v="photography/photobooks"/>
    <n v="1.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08:08:33"/>
    <b v="0"/>
    <n v="102"/>
    <b v="1"/>
    <s v="photography/photobooks"/>
    <n v="1.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5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5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2:50:40"/>
    <b v="0"/>
    <n v="118"/>
    <b v="1"/>
    <s v="photography/photobooks"/>
    <n v="1.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3:39:39"/>
    <b v="1"/>
    <n v="39"/>
    <b v="0"/>
    <s v="photography/photobooks"/>
    <n v="0.2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5:31:52"/>
    <b v="1"/>
    <n v="103"/>
    <b v="0"/>
    <s v="photography/photobooks"/>
    <n v="0.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2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07:48:04"/>
    <b v="1"/>
    <n v="39"/>
    <b v="0"/>
    <s v="photography/photobooks"/>
    <n v="0.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5:27:24"/>
    <b v="1"/>
    <n v="15"/>
    <b v="0"/>
    <s v="photography/photobooks"/>
    <n v="0.0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1:39:19"/>
    <b v="1"/>
    <n v="22"/>
    <b v="0"/>
    <s v="photography/photobooks"/>
    <n v="0.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0:43:1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5:30: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09:13:56"/>
    <b v="1"/>
    <n v="19"/>
    <b v="0"/>
    <s v="photography/photobooks"/>
    <n v="0.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0:14:58"/>
    <b v="1"/>
    <n v="19"/>
    <b v="0"/>
    <s v="photography/photobooks"/>
    <n v="0.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6:59:00"/>
    <b v="1"/>
    <n v="13"/>
    <b v="0"/>
    <s v="photography/photobooks"/>
    <n v="0.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5:26:00"/>
    <b v="1"/>
    <n v="124"/>
    <b v="0"/>
    <s v="photography/photobooks"/>
    <n v="0.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4:57:5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0:34:1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1:43:15"/>
    <b v="1"/>
    <n v="15"/>
    <b v="0"/>
    <s v="photography/photobooks"/>
    <n v="0.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08:36:20"/>
    <b v="1"/>
    <n v="38"/>
    <b v="0"/>
    <s v="photography/photobooks"/>
    <n v="0.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6:25:10"/>
    <b v="1"/>
    <n v="152"/>
    <b v="0"/>
    <s v="photography/photobooks"/>
    <n v="0.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6:49:05"/>
    <b v="1"/>
    <n v="24"/>
    <b v="0"/>
    <s v="photography/photobooks"/>
    <n v="0.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5:48:09"/>
    <b v="1"/>
    <n v="76"/>
    <b v="0"/>
    <s v="photography/photobooks"/>
    <n v="0.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4:47:58"/>
    <b v="1"/>
    <n v="185"/>
    <b v="0"/>
    <s v="photography/photobooks"/>
    <n v="0.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19:25:00"/>
    <b v="1"/>
    <n v="33"/>
    <b v="0"/>
    <s v="photography/photobooks"/>
    <n v="0.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6:00:00"/>
    <b v="1"/>
    <n v="108"/>
    <b v="0"/>
    <s v="photography/photobooks"/>
    <n v="0.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5:12:57"/>
    <b v="1"/>
    <n v="29"/>
    <b v="0"/>
    <s v="photography/photobooks"/>
    <n v="0.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6:43:57"/>
    <b v="1"/>
    <n v="24"/>
    <b v="0"/>
    <s v="photography/photobooks"/>
    <n v="0.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4:45: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1T22:00: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08:11:18"/>
    <b v="1"/>
    <n v="15"/>
    <b v="0"/>
    <s v="photography/photobooks"/>
    <n v="0.0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09:46:0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09T22:59:00"/>
    <b v="1"/>
    <n v="139"/>
    <b v="0"/>
    <s v="photography/photobooks"/>
    <n v="0.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4:24:0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5:13:42"/>
    <b v="1"/>
    <n v="18"/>
    <b v="0"/>
    <s v="photography/photobooks"/>
    <n v="0.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08:00:00"/>
    <b v="1"/>
    <n v="81"/>
    <b v="0"/>
    <s v="photography/photobooks"/>
    <n v="0.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2:32:46"/>
    <b v="1"/>
    <n v="86"/>
    <b v="0"/>
    <s v="photography/photobooks"/>
    <n v="0.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5:39:4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3T23:50:33"/>
    <b v="1"/>
    <n v="37"/>
    <b v="0"/>
    <s v="photography/photobooks"/>
    <n v="0.1400000000000000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3:13:28"/>
    <b v="1"/>
    <n v="6"/>
    <b v="0"/>
    <s v="photography/photobooks"/>
    <n v="0.0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6:32:50"/>
    <b v="1"/>
    <n v="113"/>
    <b v="0"/>
    <s v="photography/photobooks"/>
    <n v="0.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4:10:00"/>
    <b v="1"/>
    <n v="37"/>
    <b v="0"/>
    <s v="photography/photobooks"/>
    <n v="0.1400000000000000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3:59:00"/>
    <b v="1"/>
    <n v="18"/>
    <b v="0"/>
    <s v="photography/photobooks"/>
    <n v="0.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17:43:02"/>
    <b v="1"/>
    <n v="75"/>
    <b v="0"/>
    <s v="photography/photobooks"/>
    <n v="0.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09:16:44"/>
    <b v="1"/>
    <n v="52"/>
    <b v="0"/>
    <s v="photography/photobooks"/>
    <n v="0.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0:00:00"/>
    <b v="1"/>
    <n v="122"/>
    <b v="0"/>
    <s v="photography/photobooks"/>
    <n v="0.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07:19:09"/>
    <b v="1"/>
    <n v="8"/>
    <b v="0"/>
    <s v="photography/photobooks"/>
    <n v="0.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17:38:33"/>
    <b v="1"/>
    <n v="8"/>
    <b v="0"/>
    <s v="photography/photobooks"/>
    <n v="0.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08:20:30"/>
    <b v="1"/>
    <n v="96"/>
    <b v="0"/>
    <s v="photography/photobooks"/>
    <n v="0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3:47:19"/>
    <b v="1"/>
    <n v="9"/>
    <b v="0"/>
    <s v="photography/photobooks"/>
    <n v="0.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3:50: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0:00:0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2T23:38:56"/>
    <b v="0"/>
    <n v="23"/>
    <b v="0"/>
    <s v="photography/photobooks"/>
    <n v="0.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3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7T23:32:16"/>
    <b v="0"/>
    <n v="140"/>
    <b v="0"/>
    <s v="photography/photobooks"/>
    <n v="0.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3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1:00:00"/>
    <b v="0"/>
    <n v="6"/>
    <b v="0"/>
    <s v="photography/photobooks"/>
    <n v="0.0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29T22:59:00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0:03:1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17:01:30"/>
    <b v="0"/>
    <n v="8"/>
    <b v="0"/>
    <s v="photography/photobooks"/>
    <n v="7.0000000000000007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2T23:39:27"/>
    <b v="0"/>
    <n v="57"/>
    <b v="1"/>
    <s v="music/rock"/>
    <n v="1.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1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08:26:16"/>
    <b v="0"/>
    <n v="33"/>
    <b v="1"/>
    <s v="music/rock"/>
    <n v="1.15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18:08:00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2:01:4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4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2T23:49:21"/>
    <b v="0"/>
    <n v="96"/>
    <b v="1"/>
    <s v="music/rock"/>
    <n v="1.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4:00:00"/>
    <b v="0"/>
    <n v="48"/>
    <b v="1"/>
    <s v="music/rock"/>
    <n v="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4:00:00"/>
    <b v="0"/>
    <n v="33"/>
    <b v="1"/>
    <s v="music/rock"/>
    <n v="1.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08:25:07"/>
    <b v="0"/>
    <n v="226"/>
    <b v="1"/>
    <s v="music/rock"/>
    <n v="1.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5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4:57:0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1T23:59:00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5:08:15"/>
    <b v="0"/>
    <n v="90"/>
    <b v="1"/>
    <s v="music/rock"/>
    <n v="1.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07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1:25:29"/>
    <b v="0"/>
    <n v="55"/>
    <b v="1"/>
    <s v="music/rock"/>
    <n v="2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6:08:55"/>
    <b v="0"/>
    <n v="30"/>
    <b v="1"/>
    <s v="music/rock"/>
    <n v="3.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19:00:00"/>
    <b v="0"/>
    <n v="28"/>
    <b v="1"/>
    <s v="music/rock"/>
    <n v="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09:19:42"/>
    <b v="0"/>
    <n v="45"/>
    <b v="1"/>
    <s v="music/rock"/>
    <n v="2.049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0:59:00"/>
    <b v="0"/>
    <n v="13"/>
    <b v="1"/>
    <s v="music/rock"/>
    <n v="1.09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0:59:00"/>
    <b v="0"/>
    <n v="40"/>
    <b v="1"/>
    <s v="music/rock"/>
    <n v="1.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1T21:59:00"/>
    <b v="0"/>
    <n v="21"/>
    <b v="1"/>
    <s v="music/rock"/>
    <n v="1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5:52:34"/>
    <b v="0"/>
    <n v="134"/>
    <b v="1"/>
    <s v="music/rock"/>
    <n v="1.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19:00:00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0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07:36:17"/>
    <b v="0"/>
    <n v="209"/>
    <b v="1"/>
    <s v="music/rock"/>
    <n v="1.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0T21:40:32"/>
    <b v="0"/>
    <n v="38"/>
    <b v="1"/>
    <s v="music/rock"/>
    <n v="1.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0T22:59:00"/>
    <b v="0"/>
    <n v="24"/>
    <b v="1"/>
    <s v="music/rock"/>
    <n v="1.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2:17:3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5:01:40"/>
    <b v="0"/>
    <n v="179"/>
    <b v="1"/>
    <s v="music/rock"/>
    <n v="1.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17:00:00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6:00:00"/>
    <b v="0"/>
    <n v="131"/>
    <b v="1"/>
    <s v="music/rock"/>
    <n v="1.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18:26:57"/>
    <b v="0"/>
    <n v="14"/>
    <b v="1"/>
    <s v="music/rock"/>
    <n v="1.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6:30:37"/>
    <b v="0"/>
    <n v="174"/>
    <b v="1"/>
    <s v="music/rock"/>
    <n v="1.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4:55:40"/>
    <b v="0"/>
    <n v="191"/>
    <b v="1"/>
    <s v="music/rock"/>
    <n v="1.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2:31:12"/>
    <b v="0"/>
    <n v="38"/>
    <b v="1"/>
    <s v="music/rock"/>
    <n v="1.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0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5T21:48:41"/>
    <b v="0"/>
    <n v="149"/>
    <b v="1"/>
    <s v="music/rock"/>
    <n v="1.09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0:28:49"/>
    <b v="0"/>
    <n v="56"/>
    <b v="1"/>
    <s v="music/rock"/>
    <n v="1.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09:01:24"/>
    <b v="0"/>
    <n v="19"/>
    <b v="1"/>
    <s v="music/rock"/>
    <n v="1.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5T23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7T23:30:00"/>
    <b v="0"/>
    <n v="16"/>
    <b v="0"/>
    <s v="games/mobile games"/>
    <n v="0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1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09:11:40"/>
    <b v="0"/>
    <n v="48"/>
    <b v="0"/>
    <s v="games/mobile games"/>
    <n v="0.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1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0:00:00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4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4T23:59:00"/>
    <b v="0"/>
    <n v="17"/>
    <b v="0"/>
    <s v="games/mobile games"/>
    <n v="0.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6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0:17:00"/>
    <b v="0"/>
    <n v="11"/>
    <b v="0"/>
    <s v="games/mobile games"/>
    <n v="0.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1:48:21"/>
    <b v="0"/>
    <n v="95"/>
    <b v="0"/>
    <s v="games/mobile games"/>
    <n v="0.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19:06:42"/>
    <b v="0"/>
    <n v="13"/>
    <b v="0"/>
    <s v="games/mobile games"/>
    <n v="0.0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08:45:0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5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3:35: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5T22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6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6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6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4:36:20"/>
    <b v="0"/>
    <n v="24"/>
    <b v="0"/>
    <s v="games/mobile games"/>
    <n v="0.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18:39:49"/>
    <b v="0"/>
    <n v="70"/>
    <b v="1"/>
    <s v="music/indie rock"/>
    <n v="1.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5:48:00"/>
    <b v="0"/>
    <n v="81"/>
    <b v="1"/>
    <s v="music/indie rock"/>
    <n v="1.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3:45:08"/>
    <b v="0"/>
    <n v="32"/>
    <b v="1"/>
    <s v="music/indie rock"/>
    <n v="1.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4:00:00"/>
    <b v="0"/>
    <n v="26"/>
    <b v="1"/>
    <s v="music/indie rock"/>
    <n v="1.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4:00:00"/>
    <b v="0"/>
    <n v="105"/>
    <b v="1"/>
    <s v="music/indie rock"/>
    <n v="1.15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4:45:38"/>
    <b v="0"/>
    <n v="29"/>
    <b v="1"/>
    <s v="music/indie rock"/>
    <n v="1.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3:30:00"/>
    <b v="0"/>
    <n v="8"/>
    <b v="1"/>
    <s v="music/indie rock"/>
    <n v="1.11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0:59:00"/>
    <b v="0"/>
    <n v="89"/>
    <b v="1"/>
    <s v="music/indie rock"/>
    <n v="1.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0:02:26"/>
    <b v="0"/>
    <n v="44"/>
    <b v="1"/>
    <s v="music/indie rock"/>
    <n v="1.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0:52:08"/>
    <b v="0"/>
    <n v="246"/>
    <b v="1"/>
    <s v="music/indie rock"/>
    <n v="1.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1T22:00:00"/>
    <b v="0"/>
    <n v="120"/>
    <b v="1"/>
    <s v="music/indie rock"/>
    <n v="1.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07:18:01"/>
    <b v="0"/>
    <n v="26"/>
    <b v="1"/>
    <s v="music/indie rock"/>
    <n v="1.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19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3:43:0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09:55:22"/>
    <b v="0"/>
    <n v="47"/>
    <b v="1"/>
    <s v="music/indie rock"/>
    <n v="1.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09:02:4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3:00:00"/>
    <b v="0"/>
    <n v="183"/>
    <b v="1"/>
    <s v="music/indie rock"/>
    <n v="1.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0:00:00"/>
    <b v="0"/>
    <n v="21"/>
    <b v="1"/>
    <s v="music/indie rock"/>
    <n v="1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3:36:06"/>
    <b v="0"/>
    <n v="42"/>
    <b v="1"/>
    <s v="music/indie rock"/>
    <n v="1.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1:59:00"/>
    <b v="0"/>
    <n v="54"/>
    <b v="1"/>
    <s v="music/indie rock"/>
    <n v="1.09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5:00:00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0:57:2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0:29:51"/>
    <b v="0"/>
    <n v="41"/>
    <b v="0"/>
    <s v="technology/gadgets"/>
    <n v="0.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08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4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08:06:23"/>
    <b v="0"/>
    <n v="99"/>
    <b v="0"/>
    <s v="technology/gadgets"/>
    <n v="0.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6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4:01:4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2:17:59"/>
    <b v="0"/>
    <n v="38"/>
    <b v="0"/>
    <s v="technology/gadgets"/>
    <n v="0.1400000000000000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4:45:00"/>
    <b v="0"/>
    <n v="285"/>
    <b v="0"/>
    <s v="technology/gadgets"/>
    <n v="0.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6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3T21:26:00"/>
    <b v="0"/>
    <n v="42"/>
    <b v="0"/>
    <s v="technology/gadgets"/>
    <n v="0.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4:16:1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19:59:00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17:10: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0:12:5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09T22:28:53"/>
    <b v="0"/>
    <n v="70"/>
    <b v="0"/>
    <s v="technology/gadgets"/>
    <n v="0.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0:57:31"/>
    <b v="0"/>
    <n v="9"/>
    <b v="0"/>
    <s v="technology/gadgets"/>
    <n v="0.0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3:00:49"/>
    <b v="0"/>
    <n v="8"/>
    <b v="0"/>
    <s v="technology/gadgets"/>
    <n v="0.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5:00:00"/>
    <b v="0"/>
    <n v="105"/>
    <b v="0"/>
    <s v="technology/gadgets"/>
    <n v="0.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3T21:19:0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1T22:08:27"/>
    <b v="0"/>
    <n v="64"/>
    <b v="1"/>
    <s v="music/indie rock"/>
    <n v="1.15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0:59:00"/>
    <b v="0"/>
    <n v="13"/>
    <b v="1"/>
    <s v="music/indie rock"/>
    <n v="2.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1:33:00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6:00:00"/>
    <b v="0"/>
    <n v="52"/>
    <b v="1"/>
    <s v="music/indie rock"/>
    <n v="1.10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6:26:00"/>
    <b v="0"/>
    <n v="107"/>
    <b v="1"/>
    <s v="music/indie rock"/>
    <n v="1.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0:59:00"/>
    <b v="0"/>
    <n v="11"/>
    <b v="1"/>
    <s v="music/indie rock"/>
    <n v="1.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07:33:14"/>
    <b v="0"/>
    <n v="34"/>
    <b v="1"/>
    <s v="music/indie rock"/>
    <n v="1.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6:31:0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5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19:30:00"/>
    <b v="0"/>
    <n v="50"/>
    <b v="1"/>
    <s v="music/indie rock"/>
    <n v="1.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1:26:13"/>
    <b v="0"/>
    <n v="80"/>
    <b v="1"/>
    <s v="music/indie rock"/>
    <n v="1.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19:08:27"/>
    <b v="0"/>
    <n v="110"/>
    <b v="1"/>
    <s v="music/indie rock"/>
    <n v="1.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4T21:00:00"/>
    <b v="0"/>
    <n v="77"/>
    <b v="1"/>
    <s v="music/indie rock"/>
    <n v="1.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0:59:00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5T21:59:00"/>
    <b v="0"/>
    <n v="145"/>
    <b v="1"/>
    <s v="music/indie rock"/>
    <n v="1.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19:59:00"/>
    <b v="0"/>
    <n v="29"/>
    <b v="1"/>
    <s v="music/indie rock"/>
    <n v="1.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1T21:00:00"/>
    <b v="0"/>
    <n v="114"/>
    <b v="1"/>
    <s v="music/indie rock"/>
    <n v="1.15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4:38:28"/>
    <b v="0"/>
    <n v="96"/>
    <b v="1"/>
    <s v="music/indie rock"/>
    <n v="1.11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19:59:00"/>
    <b v="0"/>
    <n v="31"/>
    <b v="1"/>
    <s v="music/indie rock"/>
    <n v="1.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4T22:58:51"/>
    <b v="1"/>
    <n v="4883"/>
    <b v="1"/>
    <s v="technology/hardware"/>
    <n v="1.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1:52:20"/>
    <b v="1"/>
    <n v="95"/>
    <b v="1"/>
    <s v="technology/hardware"/>
    <n v="1.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0T22:28:36"/>
    <b v="1"/>
    <n v="2478"/>
    <b v="1"/>
    <s v="technology/hardware"/>
    <n v="17.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6:01:30"/>
    <b v="1"/>
    <n v="1789"/>
    <b v="1"/>
    <s v="technology/hardware"/>
    <n v="7.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1T22:02:38"/>
    <b v="1"/>
    <n v="680"/>
    <b v="1"/>
    <s v="technology/hardware"/>
    <n v="3.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18:36:01"/>
    <b v="1"/>
    <n v="70"/>
    <b v="1"/>
    <s v="technology/hardware"/>
    <n v="1.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2T21:59:00"/>
    <b v="1"/>
    <n v="23"/>
    <b v="1"/>
    <s v="technology/hardware"/>
    <n v="1.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09:02:00"/>
    <b v="1"/>
    <n v="4245"/>
    <b v="1"/>
    <s v="technology/hardware"/>
    <n v="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2:09:11"/>
    <b v="1"/>
    <n v="943"/>
    <b v="1"/>
    <s v="technology/hardware"/>
    <n v="1.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0:21:13"/>
    <b v="1"/>
    <n v="1876"/>
    <b v="1"/>
    <s v="technology/hardware"/>
    <n v="2.0099999999999998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3:05:37"/>
    <b v="1"/>
    <n v="834"/>
    <b v="1"/>
    <s v="technology/hardware"/>
    <n v="2.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6:33:35"/>
    <b v="1"/>
    <n v="682"/>
    <b v="1"/>
    <s v="technology/hardware"/>
    <n v="1.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19:00:00"/>
    <b v="1"/>
    <n v="147"/>
    <b v="1"/>
    <s v="technology/hardware"/>
    <n v="2.259999999999999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1T21:00:00"/>
    <b v="1"/>
    <n v="415"/>
    <b v="1"/>
    <s v="technology/hardware"/>
    <n v="6.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1:00:00"/>
    <b v="1"/>
    <n v="290"/>
    <b v="1"/>
    <s v="technology/hardware"/>
    <n v="3.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3:10:05"/>
    <b v="1"/>
    <n v="365"/>
    <b v="1"/>
    <s v="technology/hardware"/>
    <n v="2.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18:21:53"/>
    <b v="1"/>
    <n v="660"/>
    <b v="1"/>
    <s v="technology/hardware"/>
    <n v="1.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4:42:41"/>
    <b v="1"/>
    <n v="1356"/>
    <b v="1"/>
    <s v="technology/hardware"/>
    <n v="14.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6:00:00"/>
    <b v="1"/>
    <n v="424"/>
    <b v="1"/>
    <s v="technology/hardware"/>
    <n v="1.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0:42:21"/>
    <b v="1"/>
    <n v="33"/>
    <b v="1"/>
    <s v="technology/hardware"/>
    <n v="1.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19:59:00"/>
    <b v="1"/>
    <n v="1633"/>
    <b v="1"/>
    <s v="technology/hardware"/>
    <n v="11.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0:43:56"/>
    <b v="1"/>
    <n v="306"/>
    <b v="1"/>
    <s v="technology/hardware"/>
    <n v="1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2:18:5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1T22:32:52"/>
    <b v="1"/>
    <n v="1281"/>
    <b v="1"/>
    <s v="technology/hardware"/>
    <n v="2.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17:00:00"/>
    <b v="1"/>
    <n v="103"/>
    <b v="1"/>
    <s v="technology/hardware"/>
    <n v="2.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4:58:18"/>
    <b v="1"/>
    <n v="1513"/>
    <b v="1"/>
    <s v="technology/hardware"/>
    <n v="2.069999999999999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07:55:29"/>
    <b v="1"/>
    <n v="405"/>
    <b v="1"/>
    <s v="technology/hardware"/>
    <n v="3.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07:05:15"/>
    <b v="1"/>
    <n v="510"/>
    <b v="1"/>
    <s v="technology/hardware"/>
    <n v="2.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1:01:08"/>
    <b v="1"/>
    <n v="1887"/>
    <b v="1"/>
    <s v="technology/hardware"/>
    <n v="5.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19:38:21"/>
    <b v="1"/>
    <n v="701"/>
    <b v="1"/>
    <s v="technology/hardware"/>
    <n v="11.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0:00:00"/>
    <b v="1"/>
    <n v="3863"/>
    <b v="1"/>
    <s v="technology/hardware"/>
    <n v="2.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17:17:24"/>
    <b v="1"/>
    <n v="238"/>
    <b v="1"/>
    <s v="technology/hardware"/>
    <n v="6.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5T23:00:00"/>
    <b v="1"/>
    <n v="2051"/>
    <b v="1"/>
    <s v="technology/hardware"/>
    <n v="2.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0:01:09"/>
    <b v="1"/>
    <n v="402"/>
    <b v="1"/>
    <s v="technology/hardware"/>
    <n v="3.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0:07:31"/>
    <b v="1"/>
    <n v="253"/>
    <b v="1"/>
    <s v="technology/hardware"/>
    <n v="2.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3:35:25"/>
    <b v="1"/>
    <n v="473"/>
    <b v="1"/>
    <s v="technology/hardware"/>
    <n v="3.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8T23:59:00"/>
    <b v="1"/>
    <n v="821"/>
    <b v="1"/>
    <s v="technology/hardware"/>
    <n v="4.0199999999999996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1T23:00:00"/>
    <b v="1"/>
    <n v="388"/>
    <b v="1"/>
    <s v="technology/hardware"/>
    <n v="10.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0:59:00"/>
    <b v="1"/>
    <n v="813"/>
    <b v="1"/>
    <s v="technology/hardware"/>
    <n v="1.14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4:01:02"/>
    <b v="1"/>
    <n v="1945"/>
    <b v="1"/>
    <s v="technology/hardware"/>
    <n v="3.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09:24:2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07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1T23:00:00"/>
    <b v="0"/>
    <n v="16"/>
    <b v="0"/>
    <s v="photography/people"/>
    <n v="0.0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1:58:01"/>
    <b v="0"/>
    <n v="7"/>
    <b v="0"/>
    <s v="photography/people"/>
    <n v="0.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5:00:00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1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07:21:16"/>
    <b v="0"/>
    <n v="28"/>
    <b v="0"/>
    <s v="photography/people"/>
    <n v="0.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0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08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0:42:1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3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19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6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17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3:38:5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1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4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18:50:38"/>
    <b v="0"/>
    <n v="3"/>
    <b v="0"/>
    <s v="photography/people"/>
    <n v="0.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4:35:08"/>
    <b v="0"/>
    <n v="7"/>
    <b v="0"/>
    <s v="photography/people"/>
    <n v="0.0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4:50: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2:00:00"/>
    <b v="1"/>
    <n v="1637"/>
    <b v="1"/>
    <s v="technology/hardware"/>
    <n v="3.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09:05:43"/>
    <b v="1"/>
    <n v="1375"/>
    <b v="1"/>
    <s v="technology/hardware"/>
    <n v="2.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5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6:31:03"/>
    <b v="1"/>
    <n v="354"/>
    <b v="1"/>
    <s v="technology/hardware"/>
    <n v="2.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19:59:00"/>
    <b v="1"/>
    <n v="191"/>
    <b v="1"/>
    <s v="technology/hardware"/>
    <n v="1.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5:00:45"/>
    <b v="1"/>
    <n v="303"/>
    <b v="1"/>
    <s v="technology/hardware"/>
    <n v="2.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0:00:00"/>
    <b v="1"/>
    <n v="137"/>
    <b v="1"/>
    <s v="technology/hardware"/>
    <n v="1.15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6:30:22"/>
    <b v="1"/>
    <n v="41"/>
    <b v="1"/>
    <s v="technology/hardware"/>
    <n v="1.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0:45:43"/>
    <b v="1"/>
    <n v="398"/>
    <b v="1"/>
    <s v="technology/hardware"/>
    <n v="3.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5:54:51"/>
    <b v="1"/>
    <n v="1737"/>
    <b v="1"/>
    <s v="technology/hardware"/>
    <n v="3.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5:00:00"/>
    <b v="1"/>
    <n v="971"/>
    <b v="1"/>
    <s v="technology/hardware"/>
    <n v="8.199999999999999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1:44:01"/>
    <b v="1"/>
    <n v="183"/>
    <b v="1"/>
    <s v="technology/hardware"/>
    <n v="2.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5:03:34"/>
    <b v="1"/>
    <n v="4562"/>
    <b v="1"/>
    <s v="technology/hardware"/>
    <n v="4.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0:08:59"/>
    <b v="1"/>
    <n v="26457"/>
    <b v="1"/>
    <s v="technology/hardware"/>
    <n v="78.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3:02:43"/>
    <b v="1"/>
    <n v="162"/>
    <b v="1"/>
    <s v="technology/hardware"/>
    <n v="1.12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3:08:19"/>
    <b v="1"/>
    <n v="479"/>
    <b v="1"/>
    <s v="technology/hardware"/>
    <n v="9.220000000000000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0:00:00"/>
    <b v="1"/>
    <n v="426"/>
    <b v="1"/>
    <s v="technology/hardware"/>
    <n v="1.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0:46:49"/>
    <b v="1"/>
    <n v="450"/>
    <b v="1"/>
    <s v="technology/hardware"/>
    <n v="1.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09:00:21"/>
    <b v="1"/>
    <n v="1780"/>
    <b v="1"/>
    <s v="technology/hardware"/>
    <n v="4.8499999999999996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5:04:00"/>
    <b v="1"/>
    <n v="122"/>
    <b v="1"/>
    <s v="technology/hardware"/>
    <n v="1.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17:41:37"/>
    <b v="1"/>
    <n v="95"/>
    <b v="1"/>
    <s v="technology/hardware"/>
    <n v="2.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5:39:32"/>
    <b v="1"/>
    <n v="325"/>
    <b v="1"/>
    <s v="technology/hardware"/>
    <n v="1.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2:05:53"/>
    <b v="1"/>
    <n v="353"/>
    <b v="1"/>
    <s v="technology/hardware"/>
    <n v="1.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19:00:00"/>
    <b v="1"/>
    <n v="105"/>
    <b v="1"/>
    <s v="technology/hardware"/>
    <n v="5.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0:25:46"/>
    <b v="1"/>
    <n v="729"/>
    <b v="1"/>
    <s v="technology/hardware"/>
    <n v="2.0099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19:59:00"/>
    <b v="1"/>
    <n v="454"/>
    <b v="1"/>
    <s v="technology/hardware"/>
    <n v="1.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0:31:59"/>
    <b v="1"/>
    <n v="539"/>
    <b v="1"/>
    <s v="technology/hardware"/>
    <n v="1.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3:55:00"/>
    <b v="1"/>
    <n v="79"/>
    <b v="1"/>
    <s v="technology/hardware"/>
    <n v="1.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6:31:21"/>
    <b v="1"/>
    <n v="94"/>
    <b v="1"/>
    <s v="technology/hardware"/>
    <n v="3.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5:54:56"/>
    <b v="1"/>
    <n v="625"/>
    <b v="1"/>
    <s v="technology/hardware"/>
    <n v="2.259999999999999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17:00:00"/>
    <b v="1"/>
    <n v="508"/>
    <b v="1"/>
    <s v="technology/hardware"/>
    <n v="1.2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4T21:00:00"/>
    <b v="1"/>
    <n v="531"/>
    <b v="1"/>
    <s v="technology/hardware"/>
    <n v="3.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17:58:38"/>
    <b v="1"/>
    <n v="158"/>
    <b v="1"/>
    <s v="technology/hardware"/>
    <n v="1.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6T22:58:00"/>
    <b v="1"/>
    <n v="508"/>
    <b v="1"/>
    <s v="technology/hardware"/>
    <n v="3.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17:00:00"/>
    <b v="1"/>
    <n v="644"/>
    <b v="1"/>
    <s v="technology/hardware"/>
    <n v="2.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2:45:19"/>
    <b v="1"/>
    <n v="848"/>
    <b v="1"/>
    <s v="technology/hardware"/>
    <n v="1.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29T22:02:33"/>
    <b v="1"/>
    <n v="429"/>
    <b v="1"/>
    <s v="technology/hardware"/>
    <n v="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0:00:00"/>
    <b v="1"/>
    <n v="204"/>
    <b v="1"/>
    <s v="technology/hardware"/>
    <n v="4.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0:59:00"/>
    <b v="1"/>
    <n v="379"/>
    <b v="1"/>
    <s v="technology/hardware"/>
    <n v="1.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5:15:03"/>
    <b v="1"/>
    <n v="271"/>
    <b v="1"/>
    <s v="technology/hardware"/>
    <n v="2.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5:37:07"/>
    <b v="0"/>
    <n v="120"/>
    <b v="1"/>
    <s v="technology/hardware"/>
    <n v="1.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08:59:34"/>
    <b v="0"/>
    <n v="140"/>
    <b v="1"/>
    <s v="technology/hardware"/>
    <n v="1.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0:59:00"/>
    <b v="0"/>
    <n v="193"/>
    <b v="1"/>
    <s v="technology/hardware"/>
    <n v="5.059999999999999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08:25:14"/>
    <b v="0"/>
    <n v="180"/>
    <b v="1"/>
    <s v="technology/hardware"/>
    <n v="1.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18:07:27"/>
    <b v="0"/>
    <n v="263"/>
    <b v="1"/>
    <s v="technology/hardware"/>
    <n v="8.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0:07:24"/>
    <b v="0"/>
    <n v="217"/>
    <b v="1"/>
    <s v="technology/hardware"/>
    <n v="1.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6:00:00"/>
    <b v="0"/>
    <n v="443"/>
    <b v="1"/>
    <s v="technology/hardware"/>
    <n v="1.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07:38:11"/>
    <b v="0"/>
    <n v="1373"/>
    <b v="1"/>
    <s v="technology/hardware"/>
    <n v="1.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4:59:00"/>
    <b v="0"/>
    <n v="742"/>
    <b v="1"/>
    <s v="technology/hardware"/>
    <n v="1.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17:42:58"/>
    <b v="0"/>
    <n v="170"/>
    <b v="1"/>
    <s v="technology/hardware"/>
    <n v="4.7300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6:32:17"/>
    <b v="0"/>
    <n v="242"/>
    <b v="1"/>
    <s v="technology/hardware"/>
    <n v="1.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18:00:53"/>
    <b v="0"/>
    <n v="541"/>
    <b v="1"/>
    <s v="technology/hardware"/>
    <n v="3.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07:49:11"/>
    <b v="0"/>
    <n v="121"/>
    <b v="1"/>
    <s v="technology/hardware"/>
    <n v="1.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4:30:10"/>
    <b v="0"/>
    <n v="621"/>
    <b v="1"/>
    <s v="technology/hardware"/>
    <n v="1.13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0:00:00"/>
    <b v="0"/>
    <n v="101"/>
    <b v="1"/>
    <s v="technology/hardware"/>
    <n v="1.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0:15:42"/>
    <b v="0"/>
    <n v="554"/>
    <b v="1"/>
    <s v="technology/hardware"/>
    <n v="1.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3:52:12"/>
    <b v="0"/>
    <n v="666"/>
    <b v="1"/>
    <s v="technology/hardware"/>
    <n v="2.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2:00:00"/>
    <b v="0"/>
    <n v="410"/>
    <b v="1"/>
    <s v="technology/hardware"/>
    <n v="1.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3:59:00"/>
    <b v="0"/>
    <n v="375"/>
    <b v="1"/>
    <s v="technology/hardware"/>
    <n v="1.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07:25:50"/>
    <b v="0"/>
    <n v="1364"/>
    <b v="1"/>
    <s v="technology/hardware"/>
    <n v="1.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0:20:54"/>
    <b v="0"/>
    <n v="35"/>
    <b v="1"/>
    <s v="technology/hardware"/>
    <n v="1.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0:11:38"/>
    <b v="0"/>
    <n v="203"/>
    <b v="1"/>
    <s v="technology/hardware"/>
    <n v="1.14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09:35:01"/>
    <b v="0"/>
    <n v="49"/>
    <b v="1"/>
    <s v="technology/hardware"/>
    <n v="1.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4:00:00"/>
    <b v="0"/>
    <n v="5812"/>
    <b v="1"/>
    <s v="technology/hardware"/>
    <n v="1.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0:00:29"/>
    <b v="0"/>
    <n v="1556"/>
    <b v="1"/>
    <s v="technology/hardware"/>
    <n v="1.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0:31:23"/>
    <b v="0"/>
    <n v="65"/>
    <b v="1"/>
    <s v="technology/hardware"/>
    <n v="2.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2:29:3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2:11:55"/>
    <b v="0"/>
    <n v="76"/>
    <b v="1"/>
    <s v="technology/hardware"/>
    <n v="1.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5:19:51"/>
    <b v="0"/>
    <n v="263"/>
    <b v="1"/>
    <s v="technology/hardware"/>
    <n v="1.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07:45:23"/>
    <b v="0"/>
    <n v="1530"/>
    <b v="1"/>
    <s v="technology/hardware"/>
    <n v="3.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1T22:41:24"/>
    <b v="0"/>
    <n v="278"/>
    <b v="1"/>
    <s v="technology/hardware"/>
    <n v="2.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5:57:12"/>
    <b v="0"/>
    <n v="350"/>
    <b v="1"/>
    <s v="technology/hardware"/>
    <n v="1.11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08:01:5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1:49:4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08:21:28"/>
    <b v="0"/>
    <n v="8200"/>
    <b v="1"/>
    <s v="technology/hardware"/>
    <n v="16.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3:08:09"/>
    <b v="0"/>
    <n v="8359"/>
    <b v="1"/>
    <s v="technology/hardware"/>
    <n v="5.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3:00:00"/>
    <b v="0"/>
    <n v="188"/>
    <b v="1"/>
    <s v="technology/hardware"/>
    <n v="1.15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0:30:57"/>
    <b v="0"/>
    <n v="48"/>
    <b v="1"/>
    <s v="technology/hardware"/>
    <n v="1.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1:00:00"/>
    <b v="0"/>
    <n v="607"/>
    <b v="1"/>
    <s v="technology/hardware"/>
    <n v="2.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5:58:2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0:59:00"/>
    <b v="0"/>
    <n v="55"/>
    <b v="1"/>
    <s v="music/indie rock"/>
    <n v="1.14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19:53:16"/>
    <b v="0"/>
    <n v="38"/>
    <b v="1"/>
    <s v="music/indie rock"/>
    <n v="1.11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09:19:5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3T22:59:00"/>
    <b v="0"/>
    <n v="46"/>
    <b v="1"/>
    <s v="music/indie rock"/>
    <n v="1.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2:03:07"/>
    <b v="0"/>
    <n v="83"/>
    <b v="1"/>
    <s v="music/indie rock"/>
    <n v="1.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0:59:00"/>
    <b v="0"/>
    <n v="35"/>
    <b v="1"/>
    <s v="music/indie rock"/>
    <n v="1.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0:54:1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19:59:00"/>
    <b v="0"/>
    <n v="75"/>
    <b v="1"/>
    <s v="music/indie rock"/>
    <n v="1.15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17:49:54"/>
    <b v="0"/>
    <n v="62"/>
    <b v="1"/>
    <s v="music/indie rock"/>
    <n v="1.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1:09:15"/>
    <b v="0"/>
    <n v="160"/>
    <b v="1"/>
    <s v="music/indie rock"/>
    <n v="1.14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2:00:00"/>
    <b v="0"/>
    <n v="246"/>
    <b v="1"/>
    <s v="music/indie rock"/>
    <n v="1.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08:58:52"/>
    <b v="0"/>
    <n v="55"/>
    <b v="1"/>
    <s v="music/indie rock"/>
    <n v="1.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3:30:32"/>
    <b v="0"/>
    <n v="23"/>
    <b v="1"/>
    <s v="music/indie rock"/>
    <n v="1.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19:00:00"/>
    <b v="0"/>
    <n v="72"/>
    <b v="1"/>
    <s v="music/indie rock"/>
    <n v="1.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09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19:59:00"/>
    <b v="0"/>
    <n v="14"/>
    <b v="1"/>
    <s v="music/indie rock"/>
    <n v="1.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07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18:43:55"/>
    <b v="0"/>
    <n v="32"/>
    <b v="1"/>
    <s v="music/indie rock"/>
    <n v="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19:40:00"/>
    <b v="0"/>
    <n v="63"/>
    <b v="1"/>
    <s v="music/indie rock"/>
    <n v="1.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19:59:00"/>
    <b v="0"/>
    <n v="27"/>
    <b v="1"/>
    <s v="music/indie rock"/>
    <n v="1.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19:35:14"/>
    <b v="0"/>
    <n v="44"/>
    <b v="1"/>
    <s v="music/indie rock"/>
    <n v="1.12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2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1:07:07"/>
    <b v="0"/>
    <n v="115"/>
    <b v="1"/>
    <s v="music/indie rock"/>
    <n v="1.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6:00:00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0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5T21:09:34"/>
    <b v="0"/>
    <n v="44"/>
    <b v="1"/>
    <s v="music/indie rock"/>
    <n v="1.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0:03:13"/>
    <b v="0"/>
    <n v="58"/>
    <b v="1"/>
    <s v="music/indie rock"/>
    <n v="1.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19:55:00"/>
    <b v="0"/>
    <n v="191"/>
    <b v="1"/>
    <s v="music/indie rock"/>
    <n v="1.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09:00:17"/>
    <b v="0"/>
    <n v="40"/>
    <b v="1"/>
    <s v="music/indie rock"/>
    <n v="1.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0:59:00"/>
    <b v="0"/>
    <n v="38"/>
    <b v="1"/>
    <s v="music/indie rock"/>
    <n v="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17:00:00"/>
    <b v="0"/>
    <n v="39"/>
    <b v="1"/>
    <s v="music/indie rock"/>
    <n v="1.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4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2:46:16"/>
    <b v="0"/>
    <n v="107"/>
    <b v="1"/>
    <s v="music/indie rock"/>
    <n v="1.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0:59:00"/>
    <b v="0"/>
    <n v="147"/>
    <b v="1"/>
    <s v="music/indie rock"/>
    <n v="1.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17:56:41"/>
    <b v="0"/>
    <n v="36"/>
    <b v="1"/>
    <s v="music/indie rock"/>
    <n v="2.259999999999999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0:40:03"/>
    <b v="0"/>
    <n v="92"/>
    <b v="1"/>
    <s v="music/indie rock"/>
    <n v="1.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0:59:00"/>
    <b v="0"/>
    <n v="35"/>
    <b v="1"/>
    <s v="music/indie rock"/>
    <n v="1.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2:08:56"/>
    <b v="0"/>
    <n v="17"/>
    <b v="1"/>
    <s v="music/indie rock"/>
    <n v="1.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19:07:25"/>
    <b v="0"/>
    <n v="22"/>
    <b v="1"/>
    <s v="music/indie rock"/>
    <n v="1.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5:08:56"/>
    <b v="0"/>
    <n v="69"/>
    <b v="1"/>
    <s v="music/indie rock"/>
    <n v="1.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09:49:0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6T23:12:4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4T22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29T21:00:00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6:33:53"/>
    <b v="0"/>
    <n v="27"/>
    <b v="0"/>
    <s v="games/video games"/>
    <n v="0.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5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3:07:43"/>
    <b v="0"/>
    <n v="236"/>
    <b v="0"/>
    <s v="games/video games"/>
    <n v="0.2899999999999999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0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6:35:00"/>
    <b v="0"/>
    <n v="12"/>
    <b v="0"/>
    <s v="games/video games"/>
    <n v="0.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18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0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3:41:32"/>
    <b v="0"/>
    <n v="99"/>
    <b v="0"/>
    <s v="games/video games"/>
    <n v="0.0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3T22:59:00"/>
    <b v="0"/>
    <n v="3"/>
    <b v="0"/>
    <s v="games/video games"/>
    <n v="0.0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3:16:31"/>
    <b v="0"/>
    <n v="3"/>
    <b v="0"/>
    <s v="games/video games"/>
    <n v="0.0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5:07:13"/>
    <b v="0"/>
    <n v="22"/>
    <b v="0"/>
    <s v="games/video games"/>
    <n v="0.1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4:13:0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0:30:29"/>
    <b v="0"/>
    <n v="534"/>
    <b v="0"/>
    <s v="games/video games"/>
    <n v="0.28000000000000003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17:18:59"/>
    <b v="0"/>
    <n v="12"/>
    <b v="0"/>
    <s v="games/video games"/>
    <n v="0.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0:00:08"/>
    <b v="0"/>
    <n v="56"/>
    <b v="0"/>
    <s v="games/video games"/>
    <n v="0.0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2:00: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3T22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08:50:10"/>
    <b v="0"/>
    <n v="12"/>
    <b v="0"/>
    <s v="games/video games"/>
    <n v="0.0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1:00:00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5:07:20"/>
    <b v="0"/>
    <n v="24"/>
    <b v="0"/>
    <s v="games/video games"/>
    <n v="0.0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6T22:41:54"/>
    <b v="0"/>
    <n v="89"/>
    <b v="0"/>
    <s v="games/video games"/>
    <n v="0.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08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0:05:48"/>
    <b v="0"/>
    <n v="55"/>
    <b v="0"/>
    <s v="games/video games"/>
    <n v="0.0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08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6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2T22:49:5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2:20: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0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09T23:59:00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07:10: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08:56:2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2:30:06"/>
    <b v="0"/>
    <n v="83"/>
    <b v="0"/>
    <s v="games/video games"/>
    <n v="0.0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2T23:59:00"/>
    <b v="0"/>
    <n v="57"/>
    <b v="0"/>
    <s v="games/video games"/>
    <n v="0.2800000000000000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2:29:34"/>
    <b v="0"/>
    <n v="311"/>
    <b v="0"/>
    <s v="games/video games"/>
    <n v="7.0000000000000007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09:32:5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09:05:05"/>
    <b v="0"/>
    <n v="16"/>
    <b v="0"/>
    <s v="games/video games"/>
    <n v="0.0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2:27:39"/>
    <b v="0"/>
    <n v="13"/>
    <b v="1"/>
    <s v="music/rock"/>
    <n v="1.15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0:23:11"/>
    <b v="0"/>
    <n v="58"/>
    <b v="1"/>
    <s v="music/rock"/>
    <n v="1.12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19:50:00"/>
    <b v="0"/>
    <n v="44"/>
    <b v="1"/>
    <s v="music/rock"/>
    <n v="1.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19:59:00"/>
    <b v="0"/>
    <n v="83"/>
    <b v="1"/>
    <s v="music/rock"/>
    <n v="1.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07:00:35"/>
    <b v="0"/>
    <n v="117"/>
    <b v="1"/>
    <s v="music/rock"/>
    <n v="1.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3:06:58"/>
    <b v="0"/>
    <n v="32"/>
    <b v="1"/>
    <s v="music/rock"/>
    <n v="1.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17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09T21:00:00"/>
    <b v="0"/>
    <n v="340"/>
    <b v="1"/>
    <s v="music/rock"/>
    <n v="1.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08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0:00:22"/>
    <b v="0"/>
    <n v="19"/>
    <b v="1"/>
    <s v="music/rock"/>
    <n v="1.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1T21:00:00"/>
    <b v="0"/>
    <n v="47"/>
    <b v="1"/>
    <s v="music/rock"/>
    <n v="1.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5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19:59:00"/>
    <b v="0"/>
    <n v="90"/>
    <b v="1"/>
    <s v="music/rock"/>
    <n v="1.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5:01:47"/>
    <b v="0"/>
    <n v="63"/>
    <b v="1"/>
    <s v="music/rock"/>
    <n v="1.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6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07:11:49"/>
    <b v="0"/>
    <n v="71"/>
    <b v="1"/>
    <s v="music/rock"/>
    <n v="1.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5T22:01:07"/>
    <b v="0"/>
    <n v="38"/>
    <b v="1"/>
    <s v="music/rock"/>
    <n v="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07:16:37"/>
    <b v="0"/>
    <n v="859"/>
    <b v="1"/>
    <s v="music/rock"/>
    <n v="1.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0:06:32"/>
    <b v="0"/>
    <n v="21"/>
    <b v="1"/>
    <s v="music/rock"/>
    <n v="1.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09:04:28"/>
    <b v="0"/>
    <n v="78"/>
    <b v="1"/>
    <s v="music/rock"/>
    <n v="1.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6:07:33"/>
    <b v="0"/>
    <n v="53"/>
    <b v="1"/>
    <s v="games/tabletop games"/>
    <n v="1.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3:37:05"/>
    <b v="0"/>
    <n v="356"/>
    <b v="1"/>
    <s v="games/tabletop games"/>
    <n v="5.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8T21:00:00"/>
    <b v="0"/>
    <n v="279"/>
    <b v="1"/>
    <s v="games/tabletop games"/>
    <n v="4.889999999999999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08:00:00"/>
    <b v="1"/>
    <n v="266"/>
    <b v="1"/>
    <s v="games/tabletop games"/>
    <n v="2.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0:23:59"/>
    <b v="0"/>
    <n v="623"/>
    <b v="1"/>
    <s v="games/tabletop games"/>
    <n v="18.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18:00:00"/>
    <b v="0"/>
    <n v="392"/>
    <b v="1"/>
    <s v="games/tabletop games"/>
    <n v="1.10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19:59:00"/>
    <b v="1"/>
    <n v="3562"/>
    <b v="1"/>
    <s v="games/tabletop games"/>
    <n v="10.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09:00:00"/>
    <b v="0"/>
    <n v="514"/>
    <b v="1"/>
    <s v="games/tabletop games"/>
    <n v="4.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4:00:00"/>
    <b v="0"/>
    <n v="88"/>
    <b v="1"/>
    <s v="games/tabletop games"/>
    <n v="5.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2T22:59:00"/>
    <b v="0"/>
    <n v="537"/>
    <b v="1"/>
    <s v="games/tabletop games"/>
    <n v="1.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2:00: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5:00:00"/>
    <b v="0"/>
    <n v="3238"/>
    <b v="1"/>
    <s v="games/tabletop games"/>
    <n v="10.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0:59:00"/>
    <b v="0"/>
    <n v="897"/>
    <b v="1"/>
    <s v="games/tabletop games"/>
    <n v="4.519999999999999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09:11:30"/>
    <b v="0"/>
    <n v="878"/>
    <b v="1"/>
    <s v="games/tabletop games"/>
    <n v="5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0:31:40"/>
    <b v="0"/>
    <n v="115"/>
    <b v="1"/>
    <s v="games/tabletop games"/>
    <n v="1.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1T23:00:00"/>
    <b v="0"/>
    <n v="234"/>
    <b v="1"/>
    <s v="games/tabletop games"/>
    <n v="1.13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6:00:59"/>
    <b v="0"/>
    <n v="4330"/>
    <b v="1"/>
    <s v="games/tabletop games"/>
    <n v="9.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5:20:00"/>
    <b v="0"/>
    <n v="651"/>
    <b v="1"/>
    <s v="games/tabletop games"/>
    <n v="1.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1:59:58"/>
    <b v="1"/>
    <n v="251"/>
    <b v="1"/>
    <s v="games/tabletop games"/>
    <n v="1.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19:00:00"/>
    <b v="0"/>
    <n v="263"/>
    <b v="1"/>
    <s v="games/tabletop games"/>
    <n v="5.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2:19:25"/>
    <b v="0"/>
    <n v="28"/>
    <b v="1"/>
    <s v="music/electronic music"/>
    <n v="3.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2:22:48"/>
    <b v="0"/>
    <n v="721"/>
    <b v="1"/>
    <s v="music/electronic music"/>
    <n v="7.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2:38:0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8T23:28:39"/>
    <b v="0"/>
    <n v="73"/>
    <b v="1"/>
    <s v="music/electronic music"/>
    <n v="1.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1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5T22:10:24"/>
    <b v="0"/>
    <n v="34"/>
    <b v="1"/>
    <s v="music/electronic music"/>
    <n v="1.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5T21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0:00:00"/>
    <b v="0"/>
    <n v="24"/>
    <b v="1"/>
    <s v="music/electronic music"/>
    <n v="1.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5:00:00"/>
    <b v="0"/>
    <n v="15"/>
    <b v="1"/>
    <s v="music/electronic music"/>
    <n v="1.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09:36:00"/>
    <b v="0"/>
    <n v="72"/>
    <b v="1"/>
    <s v="music/electronic music"/>
    <n v="1.11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09T22:59:00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17:00:00"/>
    <b v="0"/>
    <n v="123"/>
    <b v="1"/>
    <s v="music/electronic music"/>
    <n v="1.13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1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1:00:48"/>
    <b v="0"/>
    <n v="24"/>
    <b v="1"/>
    <s v="music/electronic music"/>
    <n v="2.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2T22:59:00"/>
    <b v="0"/>
    <n v="33"/>
    <b v="1"/>
    <s v="music/electronic music"/>
    <n v="1.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0:02:25"/>
    <b v="0"/>
    <n v="14"/>
    <b v="1"/>
    <s v="music/electronic music"/>
    <n v="1.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0:00:00"/>
    <b v="0"/>
    <n v="9"/>
    <b v="1"/>
    <s v="music/electronic music"/>
    <n v="1.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6:00:00"/>
    <b v="0"/>
    <n v="76"/>
    <b v="1"/>
    <s v="music/electronic music"/>
    <n v="1.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09:15:12"/>
    <b v="0"/>
    <n v="19"/>
    <b v="1"/>
    <s v="music/electronic music"/>
    <n v="1.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17:27:16"/>
    <b v="0"/>
    <n v="69"/>
    <b v="1"/>
    <s v="music/electronic music"/>
    <n v="1.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6:00:00"/>
    <b v="0"/>
    <n v="218"/>
    <b v="1"/>
    <s v="games/tabletop games"/>
    <n v="1.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0:54:0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07:22:4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1:00:00"/>
    <b v="0"/>
    <n v="296"/>
    <b v="1"/>
    <s v="games/tabletop games"/>
    <n v="2.4300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1:00:15"/>
    <b v="0"/>
    <n v="1204"/>
    <b v="1"/>
    <s v="games/tabletop games"/>
    <n v="9.449999999999999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0:59:00"/>
    <b v="0"/>
    <n v="321"/>
    <b v="1"/>
    <s v="games/tabletop games"/>
    <n v="1.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2:22:35"/>
    <b v="0"/>
    <n v="301"/>
    <b v="1"/>
    <s v="games/tabletop games"/>
    <n v="1.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5T22:40:36"/>
    <b v="0"/>
    <n v="144"/>
    <b v="1"/>
    <s v="games/tabletop games"/>
    <n v="11.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0:00:00"/>
    <b v="0"/>
    <n v="539"/>
    <b v="1"/>
    <s v="games/tabletop games"/>
    <n v="1.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3:08:47"/>
    <b v="0"/>
    <n v="498"/>
    <b v="1"/>
    <s v="games/tabletop games"/>
    <n v="1.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4T21:00:00"/>
    <b v="0"/>
    <n v="1113"/>
    <b v="1"/>
    <s v="games/tabletop games"/>
    <n v="12.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19:00:00"/>
    <b v="0"/>
    <n v="988"/>
    <b v="1"/>
    <s v="games/tabletop games"/>
    <n v="4.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6:00:00"/>
    <b v="0"/>
    <n v="391"/>
    <b v="1"/>
    <s v="games/tabletop games"/>
    <n v="3.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1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5:31:51"/>
    <b v="0"/>
    <n v="147"/>
    <b v="1"/>
    <s v="games/tabletop games"/>
    <n v="1.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6:48:43"/>
    <b v="0"/>
    <n v="680"/>
    <b v="1"/>
    <s v="games/tabletop games"/>
    <n v="5.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1T23:59:00"/>
    <b v="0"/>
    <n v="983"/>
    <b v="1"/>
    <s v="games/tabletop games"/>
    <n v="3.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6:55:16"/>
    <b v="0"/>
    <n v="79"/>
    <b v="1"/>
    <s v="games/tabletop games"/>
    <n v="1.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0:02:00"/>
    <b v="0"/>
    <n v="426"/>
    <b v="1"/>
    <s v="games/tabletop games"/>
    <n v="1.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1:49:04"/>
    <b v="0"/>
    <n v="96"/>
    <b v="1"/>
    <s v="games/tabletop games"/>
    <n v="2.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1:51:40"/>
    <b v="0"/>
    <n v="163"/>
    <b v="1"/>
    <s v="games/tabletop games"/>
    <n v="8.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19:02:00"/>
    <b v="0"/>
    <n v="2525"/>
    <b v="1"/>
    <s v="games/tabletop games"/>
    <n v="13.6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19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2:30:00"/>
    <b v="0"/>
    <n v="290"/>
    <b v="1"/>
    <s v="games/tabletop games"/>
    <n v="3.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0:00:00"/>
    <b v="0"/>
    <n v="1980"/>
    <b v="1"/>
    <s v="games/tabletop games"/>
    <n v="26.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1:00:10"/>
    <b v="0"/>
    <n v="57"/>
    <b v="1"/>
    <s v="games/tabletop games"/>
    <n v="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07:59:25"/>
    <b v="0"/>
    <n v="380"/>
    <b v="1"/>
    <s v="games/tabletop games"/>
    <n v="1.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3:01:18"/>
    <b v="0"/>
    <n v="128"/>
    <b v="1"/>
    <s v="games/tabletop games"/>
    <n v="1.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07:52:45"/>
    <b v="0"/>
    <n v="180"/>
    <b v="1"/>
    <s v="games/tabletop games"/>
    <n v="1.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17:07:53"/>
    <b v="0"/>
    <n v="571"/>
    <b v="1"/>
    <s v="games/tabletop games"/>
    <n v="9.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0:17:57"/>
    <b v="0"/>
    <n v="480"/>
    <b v="1"/>
    <s v="games/tabletop games"/>
    <n v="1.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5T23:52:18"/>
    <b v="0"/>
    <n v="249"/>
    <b v="1"/>
    <s v="games/tabletop games"/>
    <n v="2.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08:09:07"/>
    <b v="0"/>
    <n v="84"/>
    <b v="1"/>
    <s v="games/tabletop games"/>
    <n v="1.12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07:32:48"/>
    <b v="0"/>
    <n v="197"/>
    <b v="1"/>
    <s v="games/tabletop games"/>
    <n v="4.599999999999999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4:50:51"/>
    <b v="0"/>
    <n v="271"/>
    <b v="1"/>
    <s v="games/tabletop games"/>
    <n v="2.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2:50: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5:00:00"/>
    <b v="0"/>
    <n v="169"/>
    <b v="1"/>
    <s v="games/tabletop games"/>
    <n v="6.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0:01:27"/>
    <b v="0"/>
    <n v="205"/>
    <b v="1"/>
    <s v="games/tabletop games"/>
    <n v="1.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1:18:56"/>
    <b v="0"/>
    <n v="206"/>
    <b v="1"/>
    <s v="games/tabletop games"/>
    <n v="18.67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5:24:10"/>
    <b v="0"/>
    <n v="84"/>
    <b v="1"/>
    <s v="games/tabletop games"/>
    <n v="3.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09:23:40"/>
    <b v="0"/>
    <n v="210"/>
    <b v="1"/>
    <s v="games/tabletop games"/>
    <n v="7.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6:00:00"/>
    <b v="0"/>
    <n v="181"/>
    <b v="1"/>
    <s v="games/tabletop games"/>
    <n v="1.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1:58:33"/>
    <b v="0"/>
    <n v="60"/>
    <b v="1"/>
    <s v="games/tabletop games"/>
    <n v="1.15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19:00:00"/>
    <b v="0"/>
    <n v="445"/>
    <b v="1"/>
    <s v="games/tabletop games"/>
    <n v="1.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2:28:27"/>
    <b v="0"/>
    <n v="17"/>
    <b v="1"/>
    <s v="games/tabletop games"/>
    <n v="2.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18:00:00"/>
    <b v="0"/>
    <n v="194"/>
    <b v="1"/>
    <s v="games/tabletop games"/>
    <n v="3.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17:00:00"/>
    <b v="0"/>
    <n v="404"/>
    <b v="1"/>
    <s v="games/tabletop games"/>
    <n v="3.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17:58:35"/>
    <b v="0"/>
    <n v="194"/>
    <b v="1"/>
    <s v="games/tabletop games"/>
    <n v="1.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6T21:00:00"/>
    <b v="0"/>
    <n v="902"/>
    <b v="1"/>
    <s v="games/tabletop games"/>
    <n v="18.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3:59:00"/>
    <b v="0"/>
    <n v="1670"/>
    <b v="1"/>
    <s v="games/tabletop games"/>
    <n v="7.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6:00:04"/>
    <b v="0"/>
    <n v="1328"/>
    <b v="1"/>
    <s v="games/tabletop games"/>
    <n v="2.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08:47:16"/>
    <b v="0"/>
    <n v="944"/>
    <b v="1"/>
    <s v="games/tabletop games"/>
    <n v="13.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4:10:42"/>
    <b v="0"/>
    <n v="147"/>
    <b v="1"/>
    <s v="games/tabletop games"/>
    <n v="2.200000000000000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4:00:57"/>
    <b v="0"/>
    <n v="99"/>
    <b v="1"/>
    <s v="games/tabletop games"/>
    <n v="1.2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6:47:59"/>
    <b v="0"/>
    <n v="79"/>
    <b v="1"/>
    <s v="games/tabletop games"/>
    <n v="4.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07:38:09"/>
    <b v="0"/>
    <n v="75"/>
    <b v="1"/>
    <s v="games/tabletop games"/>
    <n v="1.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08:17:03"/>
    <b v="0"/>
    <n v="207"/>
    <b v="1"/>
    <s v="games/tabletop games"/>
    <n v="1.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4:59:00"/>
    <b v="0"/>
    <n v="102"/>
    <b v="1"/>
    <s v="games/tabletop games"/>
    <n v="2.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0:00:00"/>
    <b v="0"/>
    <n v="32"/>
    <b v="1"/>
    <s v="games/tabletop games"/>
    <n v="1.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6:59:51"/>
    <b v="0"/>
    <n v="480"/>
    <b v="1"/>
    <s v="games/tabletop games"/>
    <n v="4.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4T22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0:11:26"/>
    <b v="0"/>
    <n v="12"/>
    <b v="1"/>
    <s v="music/rock"/>
    <n v="1.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18:00:04"/>
    <b v="0"/>
    <n v="48"/>
    <b v="1"/>
    <s v="music/rock"/>
    <n v="1.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0:00:00"/>
    <b v="0"/>
    <n v="59"/>
    <b v="1"/>
    <s v="music/rock"/>
    <n v="1.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0:27:23"/>
    <b v="0"/>
    <n v="79"/>
    <b v="1"/>
    <s v="music/rock"/>
    <n v="1.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19:59:00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08:01:00"/>
    <b v="0"/>
    <n v="106"/>
    <b v="1"/>
    <s v="music/rock"/>
    <n v="1.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0:00:00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5:22:0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09:00:00"/>
    <b v="0"/>
    <n v="29"/>
    <b v="1"/>
    <s v="music/rock"/>
    <n v="1.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0:00:00"/>
    <b v="0"/>
    <n v="43"/>
    <b v="1"/>
    <s v="music/rock"/>
    <n v="1.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08:44:36"/>
    <b v="0"/>
    <n v="46"/>
    <b v="1"/>
    <s v="music/rock"/>
    <n v="1.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19:59:00"/>
    <b v="0"/>
    <n v="27"/>
    <b v="1"/>
    <s v="music/rock"/>
    <n v="1.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09:21:20"/>
    <b v="0"/>
    <n v="112"/>
    <b v="1"/>
    <s v="music/rock"/>
    <n v="1.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4:54:16"/>
    <b v="0"/>
    <n v="34"/>
    <b v="1"/>
    <s v="music/rock"/>
    <n v="1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09:33:46"/>
    <b v="0"/>
    <n v="145"/>
    <b v="1"/>
    <s v="music/rock"/>
    <n v="1.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19:59:00"/>
    <b v="0"/>
    <n v="19"/>
    <b v="1"/>
    <s v="music/rock"/>
    <n v="1.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1:10:33"/>
    <b v="0"/>
    <n v="288"/>
    <b v="1"/>
    <s v="music/rock"/>
    <n v="1.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6:46:49"/>
    <b v="0"/>
    <n v="14"/>
    <b v="1"/>
    <s v="music/rock"/>
    <n v="3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09:26:56"/>
    <b v="0"/>
    <n v="7"/>
    <b v="1"/>
    <s v="music/rock"/>
    <n v="1.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19:31:36"/>
    <b v="1"/>
    <n v="211"/>
    <b v="1"/>
    <s v="music/indie rock"/>
    <n v="1.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0T23:00:00"/>
    <b v="1"/>
    <n v="85"/>
    <b v="1"/>
    <s v="music/indie rock"/>
    <n v="1.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19:39:56"/>
    <b v="1"/>
    <n v="103"/>
    <b v="1"/>
    <s v="music/indie rock"/>
    <n v="1.09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0:59:00"/>
    <b v="1"/>
    <n v="113"/>
    <b v="1"/>
    <s v="music/indie rock"/>
    <n v="1.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0:00:00"/>
    <b v="1"/>
    <n v="167"/>
    <b v="1"/>
    <s v="music/indie rock"/>
    <n v="1.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0:02:09"/>
    <b v="1"/>
    <n v="73"/>
    <b v="1"/>
    <s v="music/indie rock"/>
    <n v="1.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1:15:28"/>
    <b v="1"/>
    <n v="75"/>
    <b v="1"/>
    <s v="music/indie rock"/>
    <n v="1.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17:00:00"/>
    <b v="1"/>
    <n v="614"/>
    <b v="1"/>
    <s v="music/indie rock"/>
    <n v="1.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5:42:17"/>
    <b v="1"/>
    <n v="107"/>
    <b v="1"/>
    <s v="music/indie rock"/>
    <n v="1.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0:03:35"/>
    <b v="1"/>
    <n v="1224"/>
    <b v="1"/>
    <s v="music/indie rock"/>
    <n v="4.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6:06:29"/>
    <b v="1"/>
    <n v="104"/>
    <b v="1"/>
    <s v="music/indie rock"/>
    <n v="1.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5:00:00"/>
    <b v="1"/>
    <n v="79"/>
    <b v="1"/>
    <s v="music/indie rock"/>
    <n v="1.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5:00:26"/>
    <b v="1"/>
    <n v="157"/>
    <b v="1"/>
    <s v="music/indie rock"/>
    <n v="1.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5:14:17"/>
    <b v="1"/>
    <n v="50"/>
    <b v="1"/>
    <s v="music/indie rock"/>
    <n v="1.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09:25:43"/>
    <b v="1"/>
    <n v="64"/>
    <b v="1"/>
    <s v="music/indie rock"/>
    <n v="1.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0:24:00"/>
    <b v="1"/>
    <n v="200"/>
    <b v="1"/>
    <s v="music/indie rock"/>
    <n v="1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4T21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19:59:00"/>
    <b v="1"/>
    <n v="163"/>
    <b v="1"/>
    <s v="music/indie rock"/>
    <n v="1.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17:58:05"/>
    <b v="1"/>
    <n v="77"/>
    <b v="1"/>
    <s v="music/indie rock"/>
    <n v="1.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0:36:40"/>
    <b v="1"/>
    <n v="89"/>
    <b v="1"/>
    <s v="music/indie rock"/>
    <n v="1.09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3T21:15:01"/>
    <b v="0"/>
    <n v="64"/>
    <b v="0"/>
    <s v="food/small batch"/>
    <n v="0.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2:29:2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0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2:14:45"/>
    <b v="0"/>
    <n v="61"/>
    <b v="0"/>
    <s v="food/small batch"/>
    <n v="0.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5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09:00:00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4:00:40"/>
    <b v="1"/>
    <n v="3355"/>
    <b v="1"/>
    <s v="food/small batch"/>
    <n v="5.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0:45:37"/>
    <b v="1"/>
    <n v="537"/>
    <b v="1"/>
    <s v="food/small batch"/>
    <n v="2.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6:59:0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6:00:00"/>
    <b v="1"/>
    <n v="163"/>
    <b v="1"/>
    <s v="food/small batch"/>
    <n v="1.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6:08:10"/>
    <b v="1"/>
    <n v="283"/>
    <b v="1"/>
    <s v="food/small batch"/>
    <n v="1.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07:04:31"/>
    <b v="1"/>
    <n v="352"/>
    <b v="1"/>
    <s v="food/small batch"/>
    <n v="1.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09:50:00"/>
    <b v="1"/>
    <n v="94"/>
    <b v="1"/>
    <s v="food/small batch"/>
    <n v="2.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09:34:00"/>
    <b v="1"/>
    <n v="67"/>
    <b v="1"/>
    <s v="food/small batch"/>
    <n v="1.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5:44:03"/>
    <b v="1"/>
    <n v="221"/>
    <b v="1"/>
    <s v="food/small batch"/>
    <n v="1.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4:11:35"/>
    <b v="1"/>
    <n v="2165"/>
    <b v="1"/>
    <s v="food/small batch"/>
    <n v="5.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07:22:23"/>
    <b v="1"/>
    <n v="179"/>
    <b v="1"/>
    <s v="food/small batch"/>
    <n v="1.11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3:31:24"/>
    <b v="1"/>
    <n v="123"/>
    <b v="1"/>
    <s v="food/small batch"/>
    <n v="1.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8T23:59:00"/>
    <b v="1"/>
    <n v="1104"/>
    <b v="1"/>
    <s v="food/small batch"/>
    <n v="2.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07:25:38"/>
    <b v="1"/>
    <n v="403"/>
    <b v="1"/>
    <s v="food/small batch"/>
    <n v="1.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1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5T21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1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09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5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1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6:34:3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4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0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2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18:25:39"/>
    <b v="0"/>
    <n v="7"/>
    <b v="0"/>
    <s v="technology/web"/>
    <n v="0.0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07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08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09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4:02:1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0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6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6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07:35: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08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4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08:31:1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6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4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5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4:45:33"/>
    <b v="0"/>
    <n v="27"/>
    <b v="0"/>
    <s v="technology/web"/>
    <n v="0.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4:16:56"/>
    <b v="0"/>
    <n v="14"/>
    <b v="0"/>
    <s v="technology/web"/>
    <n v="0.0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08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1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0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0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17:39:3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07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2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2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4:12:46"/>
    <b v="0"/>
    <n v="4"/>
    <b v="0"/>
    <s v="technology/web"/>
    <n v="0.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3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6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6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1:02:2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4:27:28"/>
    <b v="0"/>
    <n v="7"/>
    <b v="0"/>
    <s v="technology/web"/>
    <n v="0.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0:30: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17:21:4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18:37:2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08:50:32"/>
    <b v="0"/>
    <n v="7"/>
    <b v="0"/>
    <s v="technology/web"/>
    <n v="0.0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2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07:02:2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1:29:00"/>
    <b v="0"/>
    <n v="8"/>
    <b v="0"/>
    <s v="technology/web"/>
    <n v="0.0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3:59:0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3T22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0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18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07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0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0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2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3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3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2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3T22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1:44:56"/>
    <b v="0"/>
    <n v="9"/>
    <b v="0"/>
    <s v="food/food trucks"/>
    <n v="0.0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08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2:10:58"/>
    <b v="0"/>
    <n v="12"/>
    <b v="0"/>
    <s v="food/food trucks"/>
    <n v="0.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6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6:02:5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18:39:50"/>
    <b v="0"/>
    <n v="16"/>
    <b v="0"/>
    <s v="food/food trucks"/>
    <n v="0.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0T22:00:00"/>
    <b v="0"/>
    <n v="33"/>
    <b v="0"/>
    <s v="food/food trucks"/>
    <n v="0.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0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3:01:15"/>
    <b v="0"/>
    <n v="6"/>
    <b v="0"/>
    <s v="food/food trucks"/>
    <n v="0.0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1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09:34:42"/>
    <b v="0"/>
    <n v="3"/>
    <b v="0"/>
    <s v="food/food trucks"/>
    <n v="0.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0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5:30:00"/>
    <b v="0"/>
    <n v="3"/>
    <b v="0"/>
    <s v="food/food trucks"/>
    <n v="0.0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19:59:00"/>
    <b v="0"/>
    <n v="13"/>
    <b v="0"/>
    <s v="food/food trucks"/>
    <n v="0.0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2:42:26"/>
    <b v="0"/>
    <n v="6"/>
    <b v="0"/>
    <s v="food/food trucks"/>
    <n v="0.0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07:00:0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3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1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09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17:41:35"/>
    <b v="0"/>
    <n v="36"/>
    <b v="0"/>
    <s v="food/food trucks"/>
    <n v="0.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08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08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08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3:25:08"/>
    <b v="0"/>
    <n v="9"/>
    <b v="0"/>
    <s v="food/food trucks"/>
    <n v="0.0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4:04:00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0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2T22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09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08:44:00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19:08:2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18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7T21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3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0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4T22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6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0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4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1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3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0:59:00"/>
    <b v="0"/>
    <n v="109"/>
    <b v="1"/>
    <s v="food/small batch"/>
    <n v="1.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07:00:28"/>
    <b v="0"/>
    <n v="372"/>
    <b v="1"/>
    <s v="food/small batch"/>
    <n v="1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07:00:22"/>
    <b v="0"/>
    <n v="311"/>
    <b v="1"/>
    <s v="food/small batch"/>
    <n v="2.029999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0:06:31"/>
    <b v="0"/>
    <n v="61"/>
    <b v="1"/>
    <s v="food/small batch"/>
    <n v="1.09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0:33:41"/>
    <b v="0"/>
    <n v="115"/>
    <b v="1"/>
    <s v="food/small batch"/>
    <n v="1.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07:27:51"/>
    <b v="0"/>
    <n v="111"/>
    <b v="1"/>
    <s v="food/small batch"/>
    <n v="1.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0:00:00"/>
    <b v="0"/>
    <n v="337"/>
    <b v="1"/>
    <s v="food/small batch"/>
    <n v="4.2699999999999996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0T21:36:00"/>
    <b v="0"/>
    <n v="9"/>
    <b v="1"/>
    <s v="food/small batch"/>
    <n v="1.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0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19:11:00"/>
    <b v="0"/>
    <n v="102"/>
    <b v="1"/>
    <s v="food/small batch"/>
    <n v="1.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3:48:10"/>
    <b v="0"/>
    <n v="186"/>
    <b v="1"/>
    <s v="food/small batch"/>
    <n v="1.14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5:00: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08:36:49"/>
    <b v="0"/>
    <n v="67"/>
    <b v="1"/>
    <s v="food/small batch"/>
    <n v="1.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0:50:08"/>
    <b v="0"/>
    <n v="130"/>
    <b v="1"/>
    <s v="food/small batch"/>
    <n v="1.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0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5:03:59"/>
    <b v="0"/>
    <n v="67"/>
    <b v="1"/>
    <s v="food/small batch"/>
    <n v="1.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5:27:36"/>
    <b v="0"/>
    <n v="124"/>
    <b v="1"/>
    <s v="food/small batch"/>
    <n v="1.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1:00:00"/>
    <b v="0"/>
    <n v="80"/>
    <b v="1"/>
    <s v="food/small batch"/>
    <n v="1.10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6:18:05"/>
    <b v="0"/>
    <n v="282"/>
    <b v="1"/>
    <s v="food/small batch"/>
    <n v="1.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0:17:00"/>
    <b v="0"/>
    <n v="68"/>
    <b v="1"/>
    <s v="food/small batch"/>
    <n v="1.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19:00:00"/>
    <b v="0"/>
    <n v="86"/>
    <b v="1"/>
    <s v="music/indie rock"/>
    <n v="1.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0:28:16"/>
    <b v="0"/>
    <n v="115"/>
    <b v="1"/>
    <s v="music/indie rock"/>
    <n v="1.11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1:00:00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1:29:00"/>
    <b v="0"/>
    <n v="43"/>
    <b v="1"/>
    <s v="music/indie rock"/>
    <n v="1.11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09:15:48"/>
    <b v="0"/>
    <n v="48"/>
    <b v="1"/>
    <s v="music/indie rock"/>
    <n v="1.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18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09:00:00"/>
    <b v="0"/>
    <n v="43"/>
    <b v="1"/>
    <s v="music/indie rock"/>
    <n v="1.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7T21:00:00"/>
    <b v="0"/>
    <n v="58"/>
    <b v="1"/>
    <s v="music/indie rock"/>
    <n v="1.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2:18:49"/>
    <b v="0"/>
    <n v="47"/>
    <b v="1"/>
    <s v="music/indie rock"/>
    <n v="1.13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17:47:35"/>
    <b v="0"/>
    <n v="36"/>
    <b v="1"/>
    <s v="music/indie rock"/>
    <n v="1.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5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17:03:00"/>
    <b v="0"/>
    <n v="104"/>
    <b v="1"/>
    <s v="music/indie rock"/>
    <n v="1.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0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6:16:16"/>
    <b v="0"/>
    <n v="38"/>
    <b v="1"/>
    <s v="music/indie rock"/>
    <n v="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4:00:00"/>
    <b v="0"/>
    <n v="81"/>
    <b v="1"/>
    <s v="music/indie rock"/>
    <n v="1.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0:52:50"/>
    <b v="0"/>
    <n v="55"/>
    <b v="1"/>
    <s v="music/indie rock"/>
    <n v="1.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08:35:45"/>
    <b v="0"/>
    <n v="41"/>
    <b v="1"/>
    <s v="music/indie rock"/>
    <n v="1.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4:48:33"/>
    <b v="0"/>
    <n v="79"/>
    <b v="1"/>
    <s v="music/indie rock"/>
    <n v="1.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18:00:00"/>
    <b v="0"/>
    <n v="16"/>
    <b v="1"/>
    <s v="music/indie rock"/>
    <n v="1.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4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07:30:08"/>
    <b v="0"/>
    <n v="95"/>
    <b v="1"/>
    <s v="music/indie rock"/>
    <n v="1.12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0:46:2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09:00:03"/>
    <b v="0"/>
    <n v="19"/>
    <b v="1"/>
    <s v="music/indie rock"/>
    <n v="1.13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4:00:03"/>
    <b v="0"/>
    <n v="90"/>
    <b v="1"/>
    <s v="music/indie rock"/>
    <n v="1.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5:57:59"/>
    <b v="0"/>
    <n v="41"/>
    <b v="1"/>
    <s v="music/indie rock"/>
    <n v="1.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08:59:36"/>
    <b v="0"/>
    <n v="30"/>
    <b v="1"/>
    <s v="music/indie rock"/>
    <n v="2.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17:59:57"/>
    <b v="0"/>
    <n v="38"/>
    <b v="1"/>
    <s v="music/indie rock"/>
    <n v="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08:11:48"/>
    <b v="0"/>
    <n v="65"/>
    <b v="1"/>
    <s v="music/indie rock"/>
    <n v="1.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08:33:5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2T21:27:56"/>
    <b v="0"/>
    <n v="16"/>
    <b v="1"/>
    <s v="music/indie rock"/>
    <n v="1.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17:51:00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1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0:02:20"/>
    <b v="0"/>
    <n v="259"/>
    <b v="1"/>
    <s v="music/indie rock"/>
    <n v="1.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07:29:04"/>
    <b v="0"/>
    <n v="39"/>
    <b v="1"/>
    <s v="music/indie rock"/>
    <n v="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4:42:55"/>
    <b v="0"/>
    <n v="42"/>
    <b v="1"/>
    <s v="music/indie rock"/>
    <n v="1.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4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3:05:38"/>
    <b v="0"/>
    <n v="56"/>
    <b v="1"/>
    <s v="music/indie rock"/>
    <n v="1.12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5:13:0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0:00:00"/>
    <b v="0"/>
    <n v="170"/>
    <b v="1"/>
    <s v="music/indie rock"/>
    <n v="2.029999999999999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0:32:55"/>
    <b v="0"/>
    <n v="29"/>
    <b v="1"/>
    <s v="music/indie rock"/>
    <n v="1.12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0:38:24"/>
    <b v="0"/>
    <n v="7"/>
    <b v="0"/>
    <s v="food/restaurants"/>
    <n v="0.0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1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3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17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6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3:00:00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17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4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0:25:49"/>
    <b v="0"/>
    <n v="28"/>
    <b v="0"/>
    <s v="food/restaurants"/>
    <n v="0.0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5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2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3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6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1:21:1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2:09:1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08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0:15:30"/>
    <b v="0"/>
    <n v="33"/>
    <b v="0"/>
    <s v="food/restaurants"/>
    <n v="0.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09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19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1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5:13:41"/>
    <b v="0"/>
    <n v="132"/>
    <b v="1"/>
    <s v="music/classical music"/>
    <n v="1.09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6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6:24:52"/>
    <b v="0"/>
    <n v="26"/>
    <b v="1"/>
    <s v="music/classical music"/>
    <n v="1.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0:30:00"/>
    <b v="0"/>
    <n v="43"/>
    <b v="1"/>
    <s v="music/classical music"/>
    <n v="1.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2:16:11"/>
    <b v="0"/>
    <n v="80"/>
    <b v="1"/>
    <s v="music/classical music"/>
    <n v="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0:59:00"/>
    <b v="0"/>
    <n v="33"/>
    <b v="1"/>
    <s v="music/classical music"/>
    <n v="1.12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19:59:00"/>
    <b v="0"/>
    <n v="71"/>
    <b v="1"/>
    <s v="music/classical music"/>
    <n v="1.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3:00:00"/>
    <b v="0"/>
    <n v="81"/>
    <b v="1"/>
    <s v="music/classical music"/>
    <n v="1.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6:56:15"/>
    <b v="0"/>
    <n v="76"/>
    <b v="1"/>
    <s v="music/classical music"/>
    <n v="1.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0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19:59:00"/>
    <b v="0"/>
    <n v="61"/>
    <b v="1"/>
    <s v="music/classical music"/>
    <n v="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2:22:46"/>
    <b v="0"/>
    <n v="60"/>
    <b v="1"/>
    <s v="music/classical music"/>
    <n v="1.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0:01:08"/>
    <b v="0"/>
    <n v="136"/>
    <b v="1"/>
    <s v="music/classical music"/>
    <n v="1.11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09-12-31T22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1:59:05"/>
    <b v="0"/>
    <n v="78"/>
    <b v="1"/>
    <s v="music/classical music"/>
    <n v="1.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18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07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0:59:00"/>
    <b v="0"/>
    <n v="185"/>
    <b v="1"/>
    <s v="music/classical music"/>
    <n v="1.12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3:39:12"/>
    <b v="0"/>
    <n v="59"/>
    <b v="1"/>
    <s v="music/classical music"/>
    <n v="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08:12:01"/>
    <b v="0"/>
    <n v="27"/>
    <b v="1"/>
    <s v="music/classical music"/>
    <n v="1.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2:46:58"/>
    <b v="0"/>
    <n v="63"/>
    <b v="1"/>
    <s v="music/classical music"/>
    <n v="1.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19:59:00"/>
    <b v="0"/>
    <n v="13"/>
    <b v="1"/>
    <s v="music/classical music"/>
    <n v="1.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19:00:00"/>
    <b v="0"/>
    <n v="13"/>
    <b v="1"/>
    <s v="music/classical music"/>
    <n v="1.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4:29:29"/>
    <b v="0"/>
    <n v="57"/>
    <b v="1"/>
    <s v="music/classical music"/>
    <n v="1.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6:30:00"/>
    <b v="0"/>
    <n v="61"/>
    <b v="1"/>
    <s v="music/classical music"/>
    <n v="1.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4T21:00:00"/>
    <b v="0"/>
    <n v="65"/>
    <b v="1"/>
    <s v="music/classical music"/>
    <n v="1.12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09:33:23"/>
    <b v="0"/>
    <n v="134"/>
    <b v="1"/>
    <s v="music/classical music"/>
    <n v="1.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0:27:00"/>
    <b v="0"/>
    <n v="37"/>
    <b v="1"/>
    <s v="music/classical music"/>
    <n v="1.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09:00:00"/>
    <b v="0"/>
    <n v="37"/>
    <b v="1"/>
    <s v="music/classical music"/>
    <n v="1.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19:59:00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2:48:00"/>
    <b v="0"/>
    <n v="56"/>
    <b v="1"/>
    <s v="music/classical music"/>
    <n v="1.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1:26:2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0:46:47"/>
    <b v="0"/>
    <n v="60"/>
    <b v="1"/>
    <s v="music/classical music"/>
    <n v="1.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19:59:00"/>
    <b v="0"/>
    <n v="67"/>
    <b v="1"/>
    <s v="music/classical music"/>
    <n v="1.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07:43:13"/>
    <b v="0"/>
    <n v="35"/>
    <b v="1"/>
    <s v="music/classical music"/>
    <n v="1.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5:47:37"/>
    <b v="0"/>
    <n v="34"/>
    <b v="1"/>
    <s v="music/classical music"/>
    <n v="1.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09:53:06"/>
    <b v="0"/>
    <n v="36"/>
    <b v="1"/>
    <s v="music/classical music"/>
    <n v="1.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5:59:00"/>
    <b v="0"/>
    <n v="18"/>
    <b v="1"/>
    <s v="music/classical music"/>
    <n v="1.09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1:37:00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4:49:3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4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4:35: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19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6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2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5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3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07:59:5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18:31:5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3:40: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0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18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6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1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18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5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1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09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1:55: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19:00:00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08:04:58"/>
    <b v="0"/>
    <n v="11"/>
    <b v="0"/>
    <s v="food/food trucks"/>
    <n v="0.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5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09:28:0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0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5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4T23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08:12:33"/>
    <b v="0"/>
    <n v="6"/>
    <b v="0"/>
    <s v="food/food trucks"/>
    <n v="0.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5:14:00"/>
    <b v="0"/>
    <n v="8"/>
    <b v="0"/>
    <s v="food/food trucks"/>
    <n v="0.0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3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6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2:45: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1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2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5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3T21:51:40"/>
    <b v="0"/>
    <n v="19"/>
    <b v="0"/>
    <s v="food/food trucks"/>
    <n v="0.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07:56:49"/>
    <b v="0"/>
    <n v="27"/>
    <b v="0"/>
    <s v="food/food trucks"/>
    <n v="0.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0:11:57"/>
    <b v="0"/>
    <n v="7"/>
    <b v="0"/>
    <s v="food/food trucks"/>
    <n v="0.0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2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0:05: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2:36:40"/>
    <b v="0"/>
    <n v="30"/>
    <b v="0"/>
    <s v="food/food trucks"/>
    <n v="7.000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19:59:00"/>
    <b v="1"/>
    <n v="151"/>
    <b v="1"/>
    <s v="technology/space exploration"/>
    <n v="6.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3:20:00"/>
    <b v="1"/>
    <n v="489"/>
    <b v="1"/>
    <s v="technology/space exploration"/>
    <n v="3.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3:54:1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17:13:43"/>
    <b v="1"/>
    <n v="321"/>
    <b v="1"/>
    <s v="technology/space exploration"/>
    <n v="1.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4:59:50"/>
    <b v="1"/>
    <n v="1762"/>
    <b v="1"/>
    <s v="technology/space exploration"/>
    <n v="1.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09:06:22"/>
    <b v="1"/>
    <n v="385"/>
    <b v="1"/>
    <s v="technology/space exploration"/>
    <n v="1.10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18:00:00"/>
    <b v="1"/>
    <n v="398"/>
    <b v="1"/>
    <s v="technology/space exploration"/>
    <n v="4.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6:00:00"/>
    <b v="1"/>
    <n v="304"/>
    <b v="1"/>
    <s v="technology/space exploration"/>
    <n v="2.24000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4T21:42:31"/>
    <b v="1"/>
    <n v="676"/>
    <b v="1"/>
    <s v="technology/space exploration"/>
    <n v="3.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1T22:59:00"/>
    <b v="1"/>
    <n v="577"/>
    <b v="1"/>
    <s v="technology/space exploration"/>
    <n v="1.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4:59:00"/>
    <b v="1"/>
    <n v="3663"/>
    <b v="1"/>
    <s v="technology/space exploration"/>
    <n v="27.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19:26:10"/>
    <b v="1"/>
    <n v="294"/>
    <b v="1"/>
    <s v="technology/space exploration"/>
    <n v="1.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1:38:14"/>
    <b v="1"/>
    <n v="28"/>
    <b v="1"/>
    <s v="technology/space exploration"/>
    <n v="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29T21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4:00:00"/>
    <b v="0"/>
    <n v="72"/>
    <b v="1"/>
    <s v="technology/space exploration"/>
    <n v="1.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5:52:09"/>
    <b v="1"/>
    <n v="238"/>
    <b v="1"/>
    <s v="technology/space exploration"/>
    <n v="1.14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2:59:11"/>
    <b v="1"/>
    <n v="159"/>
    <b v="1"/>
    <s v="technology/space exploration"/>
    <n v="8.7799999999999994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2:01:01"/>
    <b v="1"/>
    <n v="77"/>
    <b v="1"/>
    <s v="technology/space exploration"/>
    <n v="1.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3:00:00"/>
    <b v="1"/>
    <n v="53"/>
    <b v="1"/>
    <s v="technology/space exploration"/>
    <n v="1.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17:00:00"/>
    <b v="1"/>
    <n v="1251"/>
    <b v="1"/>
    <s v="technology/space exploration"/>
    <n v="1.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09:56:28"/>
    <b v="1"/>
    <n v="465"/>
    <b v="1"/>
    <s v="technology/space exploration"/>
    <n v="1.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09:50:16"/>
    <b v="0"/>
    <n v="74"/>
    <b v="1"/>
    <s v="technology/space exploration"/>
    <n v="1.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1T22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2:07:02"/>
    <b v="0"/>
    <n v="3468"/>
    <b v="1"/>
    <s v="technology/space exploration"/>
    <n v="13.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2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07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2:54:21"/>
    <b v="0"/>
    <n v="45"/>
    <b v="1"/>
    <s v="technology/space exploration"/>
    <n v="6.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5:11:07"/>
    <b v="0"/>
    <n v="21"/>
    <b v="1"/>
    <s v="technology/space exploration"/>
    <n v="1.10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4:55: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2:00:00"/>
    <b v="0"/>
    <n v="81"/>
    <b v="1"/>
    <s v="technology/space exploration"/>
    <n v="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0:03:47"/>
    <b v="0"/>
    <n v="286"/>
    <b v="1"/>
    <s v="technology/space exploration"/>
    <n v="1.14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17:28:59"/>
    <b v="0"/>
    <n v="42"/>
    <b v="1"/>
    <s v="technology/space exploration"/>
    <n v="1.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5:00:00"/>
    <b v="0"/>
    <n v="199"/>
    <b v="1"/>
    <s v="technology/space exploration"/>
    <n v="3.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07:45: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3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17:00:00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5:11:15"/>
    <b v="0"/>
    <n v="26"/>
    <b v="1"/>
    <s v="technology/space exploration"/>
    <n v="1.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3:54:55"/>
    <b v="0"/>
    <n v="14"/>
    <b v="1"/>
    <s v="technology/space exploration"/>
    <n v="1.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2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19:51:14"/>
    <b v="0"/>
    <n v="69"/>
    <b v="1"/>
    <s v="technology/space exploration"/>
    <n v="1.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2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4T22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0T23:59:00"/>
    <b v="1"/>
    <n v="1501"/>
    <b v="0"/>
    <s v="technology/space exploration"/>
    <n v="0.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1:00:35"/>
    <b v="1"/>
    <n v="52"/>
    <b v="0"/>
    <s v="technology/space exploration"/>
    <n v="0.0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3:13:23"/>
    <b v="1"/>
    <n v="23"/>
    <b v="0"/>
    <s v="technology/space exploration"/>
    <n v="0.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8T23:31:09"/>
    <b v="1"/>
    <n v="535"/>
    <b v="0"/>
    <s v="technology/space exploration"/>
    <n v="0.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3T22:16:5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09:09:20"/>
    <b v="0"/>
    <n v="6"/>
    <b v="0"/>
    <s v="technology/space exploration"/>
    <n v="0.0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5:55: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6:59:0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1:20:09"/>
    <b v="0"/>
    <n v="17"/>
    <b v="0"/>
    <s v="technology/space exploration"/>
    <n v="0.0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19:48:45"/>
    <b v="0"/>
    <n v="11"/>
    <b v="0"/>
    <s v="technology/space exploration"/>
    <n v="0.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0:00:00"/>
    <b v="0"/>
    <n v="70"/>
    <b v="0"/>
    <s v="technology/space exploration"/>
    <n v="0.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5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2:00:00"/>
    <b v="0"/>
    <n v="43"/>
    <b v="0"/>
    <s v="technology/space exploration"/>
    <n v="0.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1:00:00"/>
    <b v="0"/>
    <n v="152"/>
    <b v="0"/>
    <s v="technology/space exploration"/>
    <n v="0.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17:30:00"/>
    <b v="0"/>
    <n v="59"/>
    <b v="0"/>
    <s v="technology/space exploration"/>
    <n v="0.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3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17:40: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0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5:00: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09:55: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07:00:00"/>
    <b v="0"/>
    <n v="56"/>
    <b v="1"/>
    <s v="technology/makerspaces"/>
    <n v="1.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8T22:59:00"/>
    <b v="0"/>
    <n v="104"/>
    <b v="1"/>
    <s v="technology/makerspaces"/>
    <n v="1.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3:29:34"/>
    <b v="0"/>
    <n v="46"/>
    <b v="1"/>
    <s v="technology/makerspaces"/>
    <n v="1.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3:00:00"/>
    <b v="0"/>
    <n v="206"/>
    <b v="1"/>
    <s v="technology/makerspaces"/>
    <n v="1.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4:13:36"/>
    <b v="0"/>
    <n v="18"/>
    <b v="1"/>
    <s v="technology/makerspaces"/>
    <n v="1.11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6:32:00"/>
    <b v="0"/>
    <n v="28"/>
    <b v="1"/>
    <s v="technology/makerspaces"/>
    <n v="1.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6:51:3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6:29:40"/>
    <b v="1"/>
    <n v="60"/>
    <b v="0"/>
    <s v="technology/makerspaces"/>
    <n v="0.0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1:38:00"/>
    <b v="1"/>
    <n v="84"/>
    <b v="0"/>
    <s v="technology/makerspaces"/>
    <n v="0.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7T22:00:00"/>
    <b v="1"/>
    <n v="47"/>
    <b v="0"/>
    <s v="technology/makerspaces"/>
    <n v="0.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4:45:00"/>
    <b v="1"/>
    <n v="66"/>
    <b v="0"/>
    <s v="technology/makerspaces"/>
    <n v="0.28000000000000003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0:59:00"/>
    <b v="1"/>
    <n v="171"/>
    <b v="0"/>
    <s v="technology/makerspaces"/>
    <n v="0.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3:34:49"/>
    <b v="1"/>
    <n v="29"/>
    <b v="0"/>
    <s v="technology/makerspaces"/>
    <n v="0.0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6:59:34"/>
    <b v="0"/>
    <n v="9"/>
    <b v="0"/>
    <s v="technology/makerspaces"/>
    <n v="0.5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6:42:23"/>
    <b v="0"/>
    <n v="27"/>
    <b v="0"/>
    <s v="technology/makerspaces"/>
    <n v="0.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1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6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0:04:5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3:29:1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1T21:59:0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0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3:57:0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07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5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07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19:00:0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5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18:31:16"/>
    <b v="0"/>
    <n v="118"/>
    <b v="0"/>
    <s v="food/food trucks"/>
    <n v="0.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09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4T23:01:0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19:19:26"/>
    <b v="0"/>
    <n v="3"/>
    <b v="0"/>
    <s v="food/food trucks"/>
    <n v="0.0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19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19:21:5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2:16:00"/>
    <b v="0"/>
    <n v="38"/>
    <b v="0"/>
    <s v="food/food trucks"/>
    <n v="0.0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4:00:00"/>
    <b v="0"/>
    <n v="52"/>
    <b v="0"/>
    <s v="food/food trucks"/>
    <n v="0.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3:33:2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3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2:59:3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09:35:34"/>
    <b v="0"/>
    <n v="46"/>
    <b v="0"/>
    <s v="theater/spaces"/>
    <n v="0.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0:14:37"/>
    <b v="1"/>
    <n v="26"/>
    <b v="0"/>
    <s v="theater/spaces"/>
    <n v="0.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07:33:50"/>
    <b v="0"/>
    <n v="45"/>
    <b v="0"/>
    <s v="theater/spaces"/>
    <n v="1.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1:41:54"/>
    <b v="0"/>
    <n v="7"/>
    <b v="0"/>
    <s v="theater/spaces"/>
    <n v="0.0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2:59:18"/>
    <b v="0"/>
    <n v="8"/>
    <b v="0"/>
    <s v="theater/spaces"/>
    <n v="0.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5T22:59:00"/>
    <b v="1"/>
    <n v="263"/>
    <b v="1"/>
    <s v="theater/spaces"/>
    <n v="1.12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6T22:59:00"/>
    <b v="1"/>
    <n v="394"/>
    <b v="1"/>
    <s v="theater/spaces"/>
    <n v="3.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08:45:26"/>
    <b v="1"/>
    <n v="1049"/>
    <b v="1"/>
    <s v="theater/spaces"/>
    <n v="2.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19:59:00"/>
    <b v="1"/>
    <n v="308"/>
    <b v="1"/>
    <s v="theater/spaces"/>
    <n v="1.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18:00:00"/>
    <b v="1"/>
    <n v="1088"/>
    <b v="1"/>
    <s v="theater/spaces"/>
    <n v="1.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4:01:00"/>
    <b v="1"/>
    <n v="73"/>
    <b v="1"/>
    <s v="theater/spaces"/>
    <n v="1.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0:00:00"/>
    <b v="1"/>
    <n v="143"/>
    <b v="1"/>
    <s v="theater/spaces"/>
    <n v="1.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07:41:24"/>
    <b v="1"/>
    <n v="1420"/>
    <b v="1"/>
    <s v="theater/spaces"/>
    <n v="1.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5:00:00"/>
    <b v="1"/>
    <n v="305"/>
    <b v="1"/>
    <s v="theater/spaces"/>
    <n v="1.15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1:33:48"/>
    <b v="1"/>
    <n v="551"/>
    <b v="1"/>
    <s v="theater/spaces"/>
    <n v="2.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7T23:59:53"/>
    <b v="1"/>
    <n v="187"/>
    <b v="1"/>
    <s v="theater/spaces"/>
    <n v="1.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4:57:29"/>
    <b v="1"/>
    <n v="325"/>
    <b v="1"/>
    <s v="theater/spaces"/>
    <n v="1.2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5:00:00"/>
    <b v="1"/>
    <n v="148"/>
    <b v="1"/>
    <s v="theater/spaces"/>
    <n v="1.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5:44:54"/>
    <b v="0"/>
    <n v="69"/>
    <b v="1"/>
    <s v="theater/spaces"/>
    <n v="1.09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4:10:53"/>
    <b v="0"/>
    <n v="173"/>
    <b v="1"/>
    <s v="theater/spaces"/>
    <n v="1.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1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2:34:13"/>
    <b v="0"/>
    <n v="185"/>
    <b v="1"/>
    <s v="technology/hardware"/>
    <n v="2.529999999999999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3:08:08"/>
    <b v="0"/>
    <n v="176"/>
    <b v="1"/>
    <s v="technology/hardware"/>
    <n v="1.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4T23:50:59"/>
    <b v="0"/>
    <n v="1019"/>
    <b v="1"/>
    <s v="technology/hardware"/>
    <n v="2.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09:52:15"/>
    <b v="0"/>
    <n v="113"/>
    <b v="1"/>
    <s v="technology/hardware"/>
    <n v="1.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5:55:11"/>
    <b v="0"/>
    <n v="404"/>
    <b v="1"/>
    <s v="technology/hardware"/>
    <n v="1.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08:14:23"/>
    <b v="0"/>
    <n v="707"/>
    <b v="1"/>
    <s v="technology/hardware"/>
    <n v="4.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6:23:54"/>
    <b v="0"/>
    <n v="392"/>
    <b v="1"/>
    <s v="technology/hardware"/>
    <n v="2.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4-30T21:46:37"/>
    <b v="0"/>
    <n v="23"/>
    <b v="1"/>
    <s v="technology/hardware"/>
    <n v="1.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4:59:35"/>
    <b v="0"/>
    <n v="682"/>
    <b v="1"/>
    <s v="technology/hardware"/>
    <n v="1.7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0:00:00"/>
    <b v="0"/>
    <n v="37"/>
    <b v="1"/>
    <s v="technology/hardware"/>
    <n v="1.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6:00:00"/>
    <b v="0"/>
    <n v="146"/>
    <b v="1"/>
    <s v="technology/hardware"/>
    <n v="1.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09T21:32:54"/>
    <b v="0"/>
    <n v="119"/>
    <b v="1"/>
    <s v="technology/hardware"/>
    <n v="1.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3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2:00:00"/>
    <b v="0"/>
    <n v="339"/>
    <b v="1"/>
    <s v="technology/hardware"/>
    <n v="9.779999999999999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07:59:33"/>
    <b v="0"/>
    <n v="58"/>
    <b v="1"/>
    <s v="technology/hardware"/>
    <n v="1.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1:00:00"/>
    <b v="0"/>
    <n v="456"/>
    <b v="1"/>
    <s v="technology/hardware"/>
    <n v="2.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19:26:44"/>
    <b v="0"/>
    <n v="15"/>
    <b v="1"/>
    <s v="technology/hardware"/>
    <n v="1.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3:18:37"/>
    <b v="0"/>
    <n v="191"/>
    <b v="1"/>
    <s v="technology/hardware"/>
    <n v="3.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5:45:52"/>
    <b v="0"/>
    <n v="17"/>
    <b v="1"/>
    <s v="technology/hardware"/>
    <n v="1.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18:07:00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09:16:27"/>
    <b v="0"/>
    <n v="18"/>
    <b v="0"/>
    <s v="publishing/children's books"/>
    <n v="0.28999999999999998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8T23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17:29:58"/>
    <b v="0"/>
    <n v="22"/>
    <b v="0"/>
    <s v="publishing/children's books"/>
    <n v="0.0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5:42:48"/>
    <b v="0"/>
    <n v="49"/>
    <b v="0"/>
    <s v="publishing/children's books"/>
    <n v="0.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0:45:11"/>
    <b v="0"/>
    <n v="19"/>
    <b v="0"/>
    <s v="publishing/children's books"/>
    <n v="0.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19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09:03:2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0:10: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2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3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0:21:44"/>
    <b v="0"/>
    <n v="14"/>
    <b v="0"/>
    <s v="publishing/children's books"/>
    <n v="0.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3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07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0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3:36:41"/>
    <b v="0"/>
    <n v="33"/>
    <b v="0"/>
    <s v="publishing/children's books"/>
    <n v="0.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07:45: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2:36:2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0:47:4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3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17:31:3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5:53:1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5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1:00:00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5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08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5:00:50"/>
    <b v="0"/>
    <n v="3"/>
    <b v="0"/>
    <s v="publishing/children's books"/>
    <n v="0.0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5:45:23"/>
    <b v="0"/>
    <n v="34"/>
    <b v="0"/>
    <s v="publishing/children's books"/>
    <n v="0.1400000000000000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1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07:55:30"/>
    <b v="0"/>
    <n v="33"/>
    <b v="0"/>
    <s v="publishing/children's books"/>
    <n v="0.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09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2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2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19:02:08"/>
    <b v="0"/>
    <n v="13"/>
    <b v="0"/>
    <s v="publishing/children's books"/>
    <n v="0.1400000000000000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6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1T23:07:56"/>
    <b v="0"/>
    <n v="36"/>
    <b v="0"/>
    <s v="publishing/children's books"/>
    <n v="0.0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08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5:28:26"/>
    <b v="0"/>
    <n v="15"/>
    <b v="0"/>
    <s v="publishing/children's books"/>
    <n v="0.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07:03:4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2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1T23:00:00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0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4:50:46"/>
    <b v="0"/>
    <n v="61"/>
    <b v="1"/>
    <s v="theater/plays"/>
    <n v="1.1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0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3:00:00"/>
    <b v="0"/>
    <n v="142"/>
    <b v="1"/>
    <s v="theater/plays"/>
    <n v="1.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5:39:40"/>
    <b v="0"/>
    <n v="74"/>
    <b v="1"/>
    <s v="theater/plays"/>
    <n v="1.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0:45: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08:50: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0:00:00"/>
    <b v="0"/>
    <n v="24"/>
    <b v="1"/>
    <s v="theater/plays"/>
    <n v="1.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4:31:43"/>
    <b v="0"/>
    <n v="66"/>
    <b v="1"/>
    <s v="theater/plays"/>
    <n v="1.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0:00:00"/>
    <b v="0"/>
    <n v="28"/>
    <b v="1"/>
    <s v="theater/plays"/>
    <n v="1.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1T21:32:39"/>
    <b v="0"/>
    <n v="24"/>
    <b v="1"/>
    <s v="theater/plays"/>
    <n v="1.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2:03:25"/>
    <b v="0"/>
    <n v="73"/>
    <b v="1"/>
    <s v="theater/plays"/>
    <n v="1.11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1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5:00:00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4:40: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4:34:00"/>
    <b v="0"/>
    <n v="94"/>
    <b v="1"/>
    <s v="theater/plays"/>
    <n v="1.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08:00:00"/>
    <b v="0"/>
    <n v="139"/>
    <b v="1"/>
    <s v="theater/plays"/>
    <n v="1.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08:00:00"/>
    <b v="0"/>
    <n v="130"/>
    <b v="1"/>
    <s v="theater/plays"/>
    <n v="1.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5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3:00:00"/>
    <b v="0"/>
    <n v="13"/>
    <b v="1"/>
    <s v="theater/plays"/>
    <n v="1.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07:31:47"/>
    <b v="0"/>
    <n v="90"/>
    <b v="1"/>
    <s v="theater/plays"/>
    <n v="1.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6:00:00"/>
    <b v="0"/>
    <n v="141"/>
    <b v="1"/>
    <s v="theater/plays"/>
    <n v="1.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2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4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3:00:0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2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2:18:55"/>
    <b v="0"/>
    <n v="69"/>
    <b v="1"/>
    <s v="theater/plays"/>
    <n v="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6:39:00"/>
    <b v="0"/>
    <n v="21"/>
    <b v="1"/>
    <s v="theater/plays"/>
    <n v="1.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19:59:00"/>
    <b v="0"/>
    <n v="57"/>
    <b v="1"/>
    <s v="theater/plays"/>
    <n v="1.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3:55:03"/>
    <b v="0"/>
    <n v="108"/>
    <b v="1"/>
    <s v="theater/plays"/>
    <n v="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0:00:00"/>
    <b v="0"/>
    <n v="83"/>
    <b v="1"/>
    <s v="theater/plays"/>
    <n v="1.12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09:49:21"/>
    <b v="0"/>
    <n v="96"/>
    <b v="1"/>
    <s v="theater/plays"/>
    <n v="1.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1:35: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0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08:00:00"/>
    <b v="0"/>
    <n v="169"/>
    <b v="1"/>
    <s v="theater/plays"/>
    <n v="1.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07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6:21:26"/>
    <b v="0"/>
    <n v="102"/>
    <b v="1"/>
    <s v="theater/plays"/>
    <n v="1.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4:36:49"/>
    <b v="0"/>
    <n v="104"/>
    <b v="1"/>
    <s v="theater/plays"/>
    <n v="1.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6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4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07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4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17:43:00"/>
    <b v="0"/>
    <n v="15"/>
    <b v="1"/>
    <s v="theater/plays"/>
    <n v="1.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1:01:26"/>
    <b v="0"/>
    <n v="51"/>
    <b v="1"/>
    <s v="theater/plays"/>
    <n v="1.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09T23:00:00"/>
    <b v="0"/>
    <n v="19"/>
    <b v="1"/>
    <s v="theater/plays"/>
    <n v="1.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08:30:00"/>
    <b v="0"/>
    <n v="23"/>
    <b v="1"/>
    <s v="theater/plays"/>
    <n v="1.2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5:00:00"/>
    <b v="0"/>
    <n v="97"/>
    <b v="1"/>
    <s v="theater/plays"/>
    <n v="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2:25:18"/>
    <b v="0"/>
    <n v="76"/>
    <b v="1"/>
    <s v="theater/plays"/>
    <n v="1.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19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1:47:50"/>
    <b v="0"/>
    <n v="52"/>
    <b v="1"/>
    <s v="theater/plays"/>
    <n v="1.11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4:00:00"/>
    <b v="0"/>
    <n v="95"/>
    <b v="1"/>
    <s v="theater/plays"/>
    <n v="1.14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18:00:00"/>
    <b v="0"/>
    <n v="35"/>
    <b v="1"/>
    <s v="theater/plays"/>
    <n v="1.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5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6:00:00"/>
    <b v="0"/>
    <n v="93"/>
    <b v="1"/>
    <s v="theater/plays"/>
    <n v="1.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0:59:00"/>
    <b v="0"/>
    <n v="11"/>
    <b v="1"/>
    <s v="theater/plays"/>
    <n v="1.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4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4:00:00"/>
    <b v="0"/>
    <n v="54"/>
    <b v="1"/>
    <s v="theater/plays"/>
    <n v="1.2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0:59:00"/>
    <b v="0"/>
    <n v="31"/>
    <b v="1"/>
    <s v="theater/plays"/>
    <n v="1.11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09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0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3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0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5:06:2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6:23:53"/>
    <b v="0"/>
    <n v="39"/>
    <b v="0"/>
    <s v="theater/plays"/>
    <n v="0.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08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1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07:34:1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2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6:10:11"/>
    <b v="0"/>
    <n v="13"/>
    <b v="0"/>
    <s v="theater/plays"/>
    <n v="0.0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5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17:05:03"/>
    <b v="0"/>
    <n v="6"/>
    <b v="0"/>
    <s v="theater/plays"/>
    <n v="0.0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0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09:11:59"/>
    <b v="0"/>
    <n v="14"/>
    <b v="0"/>
    <s v="theater/plays"/>
    <n v="0.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5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3:34:00"/>
    <b v="0"/>
    <n v="6"/>
    <b v="0"/>
    <s v="theater/plays"/>
    <n v="0.0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0:00:00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3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0:41:4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1:12:56"/>
    <b v="0"/>
    <n v="9"/>
    <b v="0"/>
    <s v="theater/plays"/>
    <n v="7.0000000000000007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6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0:57:0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08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5:18:00"/>
    <b v="0"/>
    <n v="3"/>
    <b v="0"/>
    <s v="theater/plays"/>
    <n v="0.0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18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4:00:00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0:00:00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1:50:54"/>
    <b v="0"/>
    <n v="60"/>
    <b v="0"/>
    <s v="theater/plays"/>
    <n v="0.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6:14:4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0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09:43:33"/>
    <b v="0"/>
    <n v="13"/>
    <b v="0"/>
    <s v="theater/plays"/>
    <n v="0.0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18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1:37:11"/>
    <b v="0"/>
    <n v="8"/>
    <b v="0"/>
    <s v="theater/plays"/>
    <n v="0.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2:16:26"/>
    <b v="0"/>
    <n v="3"/>
    <b v="0"/>
    <s v="theater/plays"/>
    <n v="0.0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19:04:5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09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09:00:00"/>
    <b v="0"/>
    <n v="6"/>
    <b v="0"/>
    <s v="theater/plays"/>
    <n v="0.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6:46:3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09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09:05:00"/>
    <b v="0"/>
    <n v="29"/>
    <b v="0"/>
    <s v="theater/plays"/>
    <n v="0.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07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6:18:3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0:59:00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09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6:50: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19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2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0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2:43:05"/>
    <b v="0"/>
    <n v="14"/>
    <b v="0"/>
    <s v="theater/plays"/>
    <n v="0.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19:00:00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2:12:0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3:00:00"/>
    <b v="0"/>
    <n v="17"/>
    <b v="0"/>
    <s v="theater/plays"/>
    <n v="0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18:00:00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4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3:00:00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1T22:00:00"/>
    <b v="0"/>
    <n v="12"/>
    <b v="0"/>
    <s v="theater/plays"/>
    <n v="0.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07:29:05"/>
    <b v="0"/>
    <n v="3"/>
    <b v="0"/>
    <s v="theater/plays"/>
    <n v="0.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07:57:33"/>
    <b v="0"/>
    <n v="12"/>
    <b v="0"/>
    <s v="theater/plays"/>
    <n v="0.0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17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8T21:37:12"/>
    <b v="0"/>
    <n v="7"/>
    <b v="0"/>
    <s v="theater/plays"/>
    <n v="0.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3:42:1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2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0:00: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4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17:21:53"/>
    <b v="0"/>
    <n v="17"/>
    <b v="0"/>
    <s v="theater/plays"/>
    <n v="0.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17:00:00"/>
    <b v="0"/>
    <n v="7"/>
    <b v="0"/>
    <s v="theater/plays"/>
    <n v="0.0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3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09:33:3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1:46:00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2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0:27:06"/>
    <b v="0"/>
    <n v="14"/>
    <b v="0"/>
    <s v="theater/plays"/>
    <n v="0.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19:09:34"/>
    <b v="0"/>
    <n v="26"/>
    <b v="0"/>
    <s v="theater/plays"/>
    <n v="0.1400000000000000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4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2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0:33:10"/>
    <b v="0"/>
    <n v="3"/>
    <b v="0"/>
    <s v="theater/plays"/>
    <n v="0.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3:26:29"/>
    <b v="0"/>
    <n v="7"/>
    <b v="0"/>
    <s v="theater/plays"/>
    <n v="0.0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5T21:37:27"/>
    <b v="0"/>
    <n v="9"/>
    <b v="0"/>
    <s v="theater/plays"/>
    <n v="0.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07:06:4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6:52:0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0:01:10"/>
    <b v="0"/>
    <n v="13"/>
    <b v="0"/>
    <s v="theater/plays"/>
    <n v="0.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3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2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19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19:59:00"/>
    <b v="0"/>
    <n v="147"/>
    <b v="1"/>
    <s v="theater/musical"/>
    <n v="1.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6:01:08"/>
    <b v="0"/>
    <n v="199"/>
    <b v="1"/>
    <s v="theater/musical"/>
    <n v="1.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0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4T21:00:00"/>
    <b v="0"/>
    <n v="21"/>
    <b v="1"/>
    <s v="theater/musical"/>
    <n v="1.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5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5:32:38"/>
    <b v="0"/>
    <n v="32"/>
    <b v="1"/>
    <s v="theater/musical"/>
    <n v="1.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6:01:04"/>
    <b v="0"/>
    <n v="62"/>
    <b v="1"/>
    <s v="theater/musical"/>
    <n v="1.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4T22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3:00:00"/>
    <b v="0"/>
    <n v="38"/>
    <b v="1"/>
    <s v="theater/musical"/>
    <n v="1.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4:57:33"/>
    <b v="0"/>
    <n v="54"/>
    <b v="1"/>
    <s v="theater/musical"/>
    <n v="1.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07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09:00:00"/>
    <b v="0"/>
    <n v="39"/>
    <b v="1"/>
    <s v="theater/musical"/>
    <n v="1.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0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2:58:33"/>
    <b v="0"/>
    <n v="55"/>
    <b v="1"/>
    <s v="theater/musical"/>
    <n v="1.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08:53:34"/>
    <b v="0"/>
    <n v="32"/>
    <b v="1"/>
    <s v="theater/musical"/>
    <n v="1.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17:00:00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0:33:38"/>
    <b v="0"/>
    <n v="33"/>
    <b v="1"/>
    <s v="theater/musical"/>
    <n v="1.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5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2:18:00"/>
    <b v="0"/>
    <n v="202"/>
    <b v="0"/>
    <s v="theater/spaces"/>
    <n v="0.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19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3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19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4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09:11:00"/>
    <b v="0"/>
    <n v="13"/>
    <b v="0"/>
    <s v="theater/spaces"/>
    <n v="0.0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07:34:5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2:45: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0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1:16:13"/>
    <b v="0"/>
    <n v="58"/>
    <b v="0"/>
    <s v="theater/spaces"/>
    <n v="0.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0:00:00"/>
    <b v="0"/>
    <n v="8"/>
    <b v="0"/>
    <s v="theater/spaces"/>
    <n v="0.0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1:00: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5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09:47:2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5:00: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5:16:12"/>
    <b v="0"/>
    <n v="3"/>
    <b v="0"/>
    <s v="theater/spaces"/>
    <n v="0.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09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6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0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0:00:00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2-28T22:59:00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3:17:04"/>
    <b v="0"/>
    <n v="98"/>
    <b v="1"/>
    <s v="theater/plays"/>
    <n v="1.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3:32:00"/>
    <b v="0"/>
    <n v="196"/>
    <b v="1"/>
    <s v="theater/plays"/>
    <n v="1.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09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09:43:32"/>
    <b v="0"/>
    <n v="128"/>
    <b v="1"/>
    <s v="theater/plays"/>
    <n v="1.13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19:44:52"/>
    <b v="0"/>
    <n v="71"/>
    <b v="1"/>
    <s v="theater/plays"/>
    <n v="1.13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19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4:51:00"/>
    <b v="0"/>
    <n v="17"/>
    <b v="1"/>
    <s v="theater/plays"/>
    <n v="1.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08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07:47:58"/>
    <b v="0"/>
    <n v="43"/>
    <b v="1"/>
    <s v="theater/plays"/>
    <n v="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17:00:00"/>
    <b v="0"/>
    <n v="17"/>
    <b v="1"/>
    <s v="theater/plays"/>
    <n v="1.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0:00:00"/>
    <b v="0"/>
    <n v="33"/>
    <b v="1"/>
    <s v="theater/plays"/>
    <n v="1.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17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19:00:00"/>
    <b v="0"/>
    <n v="113"/>
    <b v="1"/>
    <s v="theater/plays"/>
    <n v="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4:00:00"/>
    <b v="0"/>
    <n v="14"/>
    <b v="1"/>
    <s v="theater/plays"/>
    <n v="1.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18:14:00"/>
    <b v="0"/>
    <n v="30"/>
    <b v="1"/>
    <s v="theater/plays"/>
    <n v="1.13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19T21:59:00"/>
    <b v="0"/>
    <n v="16"/>
    <b v="1"/>
    <s v="theater/plays"/>
    <n v="1.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5T22:00:00"/>
    <b v="0"/>
    <n v="46"/>
    <b v="1"/>
    <s v="theater/plays"/>
    <n v="1.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18:00:00"/>
    <b v="0"/>
    <n v="24"/>
    <b v="1"/>
    <s v="theater/plays"/>
    <n v="1.09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5:25:56"/>
    <b v="1"/>
    <n v="97"/>
    <b v="1"/>
    <s v="theater/spaces"/>
    <n v="1.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08:29:03"/>
    <b v="1"/>
    <n v="59"/>
    <b v="1"/>
    <s v="theater/spaces"/>
    <n v="1.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08:10:36"/>
    <b v="1"/>
    <n v="1095"/>
    <b v="1"/>
    <s v="theater/spaces"/>
    <n v="1.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3T22:41:21"/>
    <b v="1"/>
    <n v="218"/>
    <b v="1"/>
    <s v="theater/spaces"/>
    <n v="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0:00:00"/>
    <b v="0"/>
    <n v="111"/>
    <b v="1"/>
    <s v="theater/spaces"/>
    <n v="1.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3:00:06"/>
    <b v="0"/>
    <n v="56"/>
    <b v="1"/>
    <s v="theater/spaces"/>
    <n v="1.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6:00:00"/>
    <b v="0"/>
    <n v="265"/>
    <b v="1"/>
    <s v="theater/spaces"/>
    <n v="1.10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0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0:59:00"/>
    <b v="0"/>
    <n v="364"/>
    <b v="1"/>
    <s v="theater/spaces"/>
    <n v="1.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5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2:05:30"/>
    <b v="0"/>
    <n v="93"/>
    <b v="1"/>
    <s v="theater/spaces"/>
    <n v="1.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0:25:10"/>
    <b v="0"/>
    <n v="64"/>
    <b v="1"/>
    <s v="theater/spaces"/>
    <n v="1.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2:07:47"/>
    <b v="0"/>
    <n v="22"/>
    <b v="1"/>
    <s v="theater/spaces"/>
    <n v="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3:29:32"/>
    <b v="0"/>
    <n v="59"/>
    <b v="1"/>
    <s v="theater/spaces"/>
    <n v="4.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07:57:51"/>
    <b v="0"/>
    <n v="249"/>
    <b v="1"/>
    <s v="theater/spaces"/>
    <n v="1.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3:54:00"/>
    <b v="0"/>
    <n v="392"/>
    <b v="1"/>
    <s v="theater/spaces"/>
    <n v="1.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0:59:00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0:25:00"/>
    <b v="0"/>
    <n v="433"/>
    <b v="1"/>
    <s v="theater/spaces"/>
    <n v="1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18:00:0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0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3:29:42"/>
    <b v="0"/>
    <n v="175"/>
    <b v="1"/>
    <s v="theater/spaces"/>
    <n v="3.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2:04:12"/>
    <b v="0"/>
    <n v="104"/>
    <b v="1"/>
    <s v="theater/spaces"/>
    <n v="1.09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2-29T21:59:00"/>
    <b v="0"/>
    <n v="17"/>
    <b v="1"/>
    <s v="theater/spaces"/>
    <n v="1.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4:08:44"/>
    <b v="0"/>
    <n v="277"/>
    <b v="1"/>
    <s v="theater/spaces"/>
    <n v="1.12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08:11:45"/>
    <b v="0"/>
    <n v="118"/>
    <b v="1"/>
    <s v="theater/spaces"/>
    <n v="1.2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0:09:51"/>
    <b v="0"/>
    <n v="97"/>
    <b v="1"/>
    <s v="theater/spaces"/>
    <n v="1.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4T21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0T21:05:19"/>
    <b v="0"/>
    <n v="26"/>
    <b v="1"/>
    <s v="theater/spaces"/>
    <n v="1.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6:40:40"/>
    <b v="0"/>
    <n v="128"/>
    <b v="1"/>
    <s v="theater/spaces"/>
    <n v="1.2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1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4:59:00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08:52:10"/>
    <b v="0"/>
    <n v="55"/>
    <b v="1"/>
    <s v="theater/spaces"/>
    <n v="1.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2:04:09"/>
    <b v="0"/>
    <n v="107"/>
    <b v="1"/>
    <s v="theater/spaces"/>
    <n v="1.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4T21:00:00"/>
    <b v="0"/>
    <n v="557"/>
    <b v="1"/>
    <s v="theater/spaces"/>
    <n v="1.12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0:00:00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5:09:12"/>
    <b v="0"/>
    <n v="36"/>
    <b v="1"/>
    <s v="theater/spaces"/>
    <n v="1.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2:24:03"/>
    <b v="0"/>
    <n v="159"/>
    <b v="1"/>
    <s v="theater/spaces"/>
    <n v="1.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4:00:00"/>
    <b v="0"/>
    <n v="41"/>
    <b v="1"/>
    <s v="theater/spaces"/>
    <n v="1.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19:00:00"/>
    <b v="0"/>
    <n v="226"/>
    <b v="1"/>
    <s v="theater/spaces"/>
    <n v="1.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2:18:53"/>
    <b v="0"/>
    <n v="30"/>
    <b v="1"/>
    <s v="theater/spaces"/>
    <n v="1.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1T21:59:00"/>
    <b v="0"/>
    <n v="103"/>
    <b v="1"/>
    <s v="theater/spaces"/>
    <n v="1.15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4:53:29"/>
    <b v="0"/>
    <n v="62"/>
    <b v="1"/>
    <s v="theater/spaces"/>
    <n v="1.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08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5:51:15"/>
    <b v="0"/>
    <n v="182"/>
    <b v="1"/>
    <s v="theater/spaces"/>
    <n v="2.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08:00:00"/>
    <b v="0"/>
    <n v="145"/>
    <b v="1"/>
    <s v="theater/spaces"/>
    <n v="3.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3:01:3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07:54:1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4T22:20:25"/>
    <b v="0"/>
    <n v="99"/>
    <b v="1"/>
    <s v="theater/spaces"/>
    <n v="1.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0:35:00"/>
    <b v="0"/>
    <n v="348"/>
    <b v="1"/>
    <s v="theater/spaces"/>
    <n v="1.10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09:56:11"/>
    <b v="0"/>
    <n v="41"/>
    <b v="1"/>
    <s v="theater/spaces"/>
    <n v="1.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3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17:04:1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18:38:45"/>
    <b v="0"/>
    <n v="23"/>
    <b v="1"/>
    <s v="theater/spaces"/>
    <n v="1.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19:59:00"/>
    <b v="0"/>
    <n v="1260"/>
    <b v="1"/>
    <s v="theater/spaces"/>
    <n v="1.12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5:26:49"/>
    <b v="0"/>
    <n v="307"/>
    <b v="1"/>
    <s v="theater/spaces"/>
    <n v="1.09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3:59:00"/>
    <b v="0"/>
    <n v="329"/>
    <b v="1"/>
    <s v="theater/spaces"/>
    <n v="1.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0:59:00"/>
    <b v="0"/>
    <n v="32"/>
    <b v="1"/>
    <s v="theater/spaces"/>
    <n v="2.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3T22:03:17"/>
    <b v="0"/>
    <n v="27"/>
    <b v="1"/>
    <s v="theater/spaces"/>
    <n v="1.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8T23:59:00"/>
    <b v="0"/>
    <n v="236"/>
    <b v="1"/>
    <s v="theater/spaces"/>
    <n v="1.09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5:00:00"/>
    <b v="0"/>
    <n v="42"/>
    <b v="1"/>
    <s v="theater/spaces"/>
    <n v="1.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2:50:48"/>
    <b v="0"/>
    <n v="95"/>
    <b v="1"/>
    <s v="theater/spaces"/>
    <n v="1.10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08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18:50:00"/>
    <b v="0"/>
    <n v="128"/>
    <b v="1"/>
    <s v="theater/spaces"/>
    <n v="1.10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09:26:38"/>
    <b v="0"/>
    <n v="156"/>
    <b v="1"/>
    <s v="theater/spaces"/>
    <n v="1.09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19:44:15"/>
    <b v="0"/>
    <n v="64"/>
    <b v="1"/>
    <s v="theater/spaces"/>
    <n v="1.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0:52:00"/>
    <b v="0"/>
    <n v="58"/>
    <b v="1"/>
    <s v="theater/spaces"/>
    <n v="1.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5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3:22:00"/>
    <b v="0"/>
    <n v="47"/>
    <b v="1"/>
    <s v="theater/spaces"/>
    <n v="1.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6:20:55"/>
    <b v="0"/>
    <n v="54"/>
    <b v="1"/>
    <s v="theater/spaces"/>
    <n v="1.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0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1:59:05"/>
    <b v="1"/>
    <n v="35"/>
    <b v="0"/>
    <s v="theater/spaces"/>
    <n v="0.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07:59:00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19:59:00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17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4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07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6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0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4:27:2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7T22:35: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0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0:00:00"/>
    <b v="0"/>
    <n v="67"/>
    <b v="0"/>
    <s v="theater/spaces"/>
    <n v="0.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4:08:58"/>
    <b v="0"/>
    <n v="23"/>
    <b v="0"/>
    <s v="theater/spaces"/>
    <n v="0.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1T22:59:00"/>
    <b v="0"/>
    <n v="72"/>
    <b v="0"/>
    <s v="theater/spaces"/>
    <n v="0.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17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09T21:28:57"/>
    <b v="0"/>
    <n v="15"/>
    <b v="0"/>
    <s v="theater/spaces"/>
    <n v="0.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4:31:1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08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2:00:34"/>
    <b v="0"/>
    <n v="7"/>
    <b v="0"/>
    <s v="theater/spaces"/>
    <n v="0.140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09:36:09"/>
    <b v="0"/>
    <n v="16"/>
    <b v="0"/>
    <s v="theater/spaces"/>
    <n v="0.0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0T21:59:00"/>
    <b v="0"/>
    <n v="117"/>
    <b v="0"/>
    <s v="theater/spaces"/>
    <n v="0.6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17:46:00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1:19: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5:42:3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18:27:2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07:38:4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4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19:19:5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08:07:15"/>
    <b v="0"/>
    <n v="27"/>
    <b v="0"/>
    <s v="theater/spaces"/>
    <n v="0.0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17:40: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0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5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8-31T21:00:00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0:48:00"/>
    <b v="0"/>
    <n v="6"/>
    <b v="0"/>
    <s v="theater/spaces"/>
    <n v="0.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3:12:39"/>
    <b v="0"/>
    <n v="9"/>
    <b v="0"/>
    <s v="theater/spaces"/>
    <n v="0.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08:05: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0:36:3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5:41:00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17:59:00"/>
    <b v="0"/>
    <n v="45"/>
    <b v="0"/>
    <s v="theater/spaces"/>
    <n v="0.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0:39:05"/>
    <b v="0"/>
    <n v="9"/>
    <b v="0"/>
    <s v="theater/spaces"/>
    <n v="0.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4:45:43"/>
    <b v="0"/>
    <n v="9"/>
    <b v="0"/>
    <s v="theater/spaces"/>
    <n v="0.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4:00:00"/>
    <b v="0"/>
    <n v="21"/>
    <b v="0"/>
    <s v="theater/spaces"/>
    <n v="0.0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19:59:00"/>
    <b v="0"/>
    <n v="17"/>
    <b v="0"/>
    <s v="theater/spaces"/>
    <n v="0.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1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6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1:48:46"/>
    <b v="0"/>
    <n v="14"/>
    <b v="0"/>
    <s v="theater/spaces"/>
    <n v="0.0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6:00:00"/>
    <b v="0"/>
    <n v="42"/>
    <b v="0"/>
    <s v="theater/spaces"/>
    <n v="0.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6:17:00"/>
    <b v="0"/>
    <n v="27"/>
    <b v="0"/>
    <s v="theater/spaces"/>
    <n v="0.0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0:33:1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6:56:15"/>
    <b v="0"/>
    <n v="13"/>
    <b v="0"/>
    <s v="theater/spaces"/>
    <n v="0.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5T23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0:10:18"/>
    <b v="0"/>
    <n v="90"/>
    <b v="0"/>
    <s v="theater/spaces"/>
    <n v="0.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19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18:00:00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8T21:00:00"/>
    <b v="0"/>
    <n v="31"/>
    <b v="0"/>
    <s v="theater/spaces"/>
    <n v="0.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4:00:00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1:32:31"/>
    <b v="0"/>
    <n v="29"/>
    <b v="0"/>
    <s v="theater/spaces"/>
    <n v="0.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07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19:00:10"/>
    <b v="0"/>
    <n v="114"/>
    <b v="0"/>
    <s v="theater/spaces"/>
    <n v="0.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6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6:17:00"/>
    <b v="0"/>
    <n v="76"/>
    <b v="0"/>
    <s v="theater/spaces"/>
    <n v="0.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18:55:34"/>
    <b v="0"/>
    <n v="9"/>
    <b v="0"/>
    <s v="theater/spaces"/>
    <n v="0.0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09:33:02"/>
    <b v="0"/>
    <n v="37"/>
    <b v="0"/>
    <s v="theater/spaces"/>
    <n v="0.0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07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2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4:22:0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5:12:0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07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6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3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08:18:5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5:22:1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5:49:58"/>
    <b v="0"/>
    <n v="348"/>
    <b v="0"/>
    <s v="theater/spaces"/>
    <n v="0.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0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0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5:26:02"/>
    <b v="0"/>
    <n v="17"/>
    <b v="0"/>
    <s v="theater/spaces"/>
    <n v="0.0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2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0:49:01"/>
    <b v="0"/>
    <n v="117"/>
    <b v="0"/>
    <s v="theater/plays"/>
    <n v="1.09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1:13:3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0:59:00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4:54:0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0T23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4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08:16:5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19:38:41"/>
    <b v="0"/>
    <n v="7"/>
    <b v="0"/>
    <s v="theater/plays"/>
    <n v="0.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4:59:00"/>
    <b v="0"/>
    <n v="22"/>
    <b v="0"/>
    <s v="theater/plays"/>
    <n v="1.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1:12:00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07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0:33:0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08:15: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2:00:00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3:18:5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0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8T22:00:00"/>
    <b v="0"/>
    <n v="30"/>
    <b v="0"/>
    <s v="theater/plays"/>
    <n v="0.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5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07:22:4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6:15:55"/>
    <b v="1"/>
    <n v="213"/>
    <b v="1"/>
    <s v="theater/plays"/>
    <n v="1.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0:00:00"/>
    <b v="1"/>
    <n v="57"/>
    <b v="1"/>
    <s v="theater/plays"/>
    <n v="1.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18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0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2:09:34"/>
    <b v="1"/>
    <n v="34"/>
    <b v="1"/>
    <s v="theater/plays"/>
    <n v="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2:49:27"/>
    <b v="1"/>
    <n v="67"/>
    <b v="1"/>
    <s v="theater/plays"/>
    <n v="1.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0:59:00"/>
    <b v="1"/>
    <n v="241"/>
    <b v="1"/>
    <s v="theater/plays"/>
    <n v="3.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2:00:58"/>
    <b v="1"/>
    <n v="123"/>
    <b v="1"/>
    <s v="theater/plays"/>
    <n v="1.12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3:58:45"/>
    <b v="1"/>
    <n v="302"/>
    <b v="1"/>
    <s v="theater/plays"/>
    <n v="1.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4:52:24"/>
    <b v="1"/>
    <n v="89"/>
    <b v="1"/>
    <s v="theater/plays"/>
    <n v="1.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8T21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2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5:00:00"/>
    <b v="1"/>
    <n v="52"/>
    <b v="1"/>
    <s v="theater/plays"/>
    <n v="1.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0:59:00"/>
    <b v="1"/>
    <n v="57"/>
    <b v="1"/>
    <s v="theater/plays"/>
    <n v="1.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4:52:02"/>
    <b v="1"/>
    <n v="74"/>
    <b v="1"/>
    <s v="theater/plays"/>
    <n v="1.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18:00:00"/>
    <b v="1"/>
    <n v="63"/>
    <b v="1"/>
    <s v="theater/plays"/>
    <n v="1.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0:05:25"/>
    <b v="1"/>
    <n v="72"/>
    <b v="1"/>
    <s v="theater/plays"/>
    <n v="1.11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1:20:15"/>
    <b v="1"/>
    <n v="71"/>
    <b v="1"/>
    <s v="theater/plays"/>
    <n v="1.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19:59:00"/>
    <b v="1"/>
    <n v="21"/>
    <b v="1"/>
    <s v="theater/plays"/>
    <n v="1.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5T23:59:00"/>
    <b v="1"/>
    <n v="930"/>
    <b v="1"/>
    <s v="theater/plays"/>
    <n v="1.6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0:13:01"/>
    <b v="1"/>
    <n v="55"/>
    <b v="1"/>
    <s v="theater/plays"/>
    <n v="1.15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4:00:00"/>
    <b v="1"/>
    <n v="61"/>
    <b v="1"/>
    <s v="theater/plays"/>
    <n v="1.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0:59:00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0:00:00"/>
    <b v="1"/>
    <n v="71"/>
    <b v="1"/>
    <s v="theater/plays"/>
    <n v="1.12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6:35:58"/>
    <b v="1"/>
    <n v="117"/>
    <b v="1"/>
    <s v="theater/plays"/>
    <n v="1.09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09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3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2:45:08"/>
    <b v="1"/>
    <n v="23"/>
    <b v="1"/>
    <s v="theater/plays"/>
    <n v="1.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3:17:0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07:00:00"/>
    <b v="1"/>
    <n v="55"/>
    <b v="1"/>
    <s v="theater/plays"/>
    <n v="1.14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08:00:09"/>
    <b v="1"/>
    <n v="51"/>
    <b v="1"/>
    <s v="theater/plays"/>
    <n v="1.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6:31:15"/>
    <b v="1"/>
    <n v="78"/>
    <b v="1"/>
    <s v="theater/plays"/>
    <n v="1.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08:51:11"/>
    <b v="1"/>
    <n v="62"/>
    <b v="1"/>
    <s v="theater/plays"/>
    <n v="1.13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1:54:09"/>
    <b v="1"/>
    <n v="45"/>
    <b v="1"/>
    <s v="theater/plays"/>
    <n v="1.2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08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09:00:00"/>
    <b v="1"/>
    <n v="151"/>
    <b v="1"/>
    <s v="theater/plays"/>
    <n v="1.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1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5:50:31"/>
    <b v="1"/>
    <n v="46"/>
    <b v="1"/>
    <s v="theater/plays"/>
    <n v="1.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5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3:00:00"/>
    <b v="1"/>
    <n v="70"/>
    <b v="1"/>
    <s v="theater/plays"/>
    <n v="1.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07:59:33"/>
    <b v="1"/>
    <n v="244"/>
    <b v="1"/>
    <s v="theater/plays"/>
    <n v="1.15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1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0:18:52"/>
    <b v="0"/>
    <n v="19"/>
    <b v="0"/>
    <s v="theater/musical"/>
    <n v="0.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0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0:07:4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4:00:00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5:14:16"/>
    <b v="0"/>
    <n v="24"/>
    <b v="0"/>
    <s v="theater/musical"/>
    <n v="0.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17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6:15:42"/>
    <b v="0"/>
    <n v="39"/>
    <b v="0"/>
    <s v="theater/musical"/>
    <n v="0.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6:00:0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3:50: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2:11:1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3:00:00"/>
    <b v="0"/>
    <n v="53"/>
    <b v="0"/>
    <s v="theater/musical"/>
    <n v="0.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29T21:34: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0:24:3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3T21:59:00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5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08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0:59:3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8T22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2T21:40:07"/>
    <b v="0"/>
    <n v="36"/>
    <b v="0"/>
    <s v="theater/musical"/>
    <n v="0.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6:31:17"/>
    <b v="1"/>
    <n v="82"/>
    <b v="1"/>
    <s v="theater/plays"/>
    <n v="1.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5:00:00"/>
    <b v="1"/>
    <n v="226"/>
    <b v="1"/>
    <s v="theater/plays"/>
    <n v="1.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19:59:00"/>
    <b v="1"/>
    <n v="60"/>
    <b v="1"/>
    <s v="theater/plays"/>
    <n v="1.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18:00:00"/>
    <b v="1"/>
    <n v="322"/>
    <b v="1"/>
    <s v="theater/plays"/>
    <n v="1.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1:05:51"/>
    <b v="1"/>
    <n v="94"/>
    <b v="1"/>
    <s v="theater/plays"/>
    <n v="1.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0:19:19"/>
    <b v="1"/>
    <n v="47"/>
    <b v="1"/>
    <s v="theater/plays"/>
    <n v="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5:55:00"/>
    <b v="1"/>
    <n v="115"/>
    <b v="1"/>
    <s v="theater/plays"/>
    <n v="1.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19:59:00"/>
    <b v="1"/>
    <n v="134"/>
    <b v="1"/>
    <s v="theater/plays"/>
    <n v="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6:30:00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5:06:24"/>
    <b v="1"/>
    <n v="104"/>
    <b v="1"/>
    <s v="theater/plays"/>
    <n v="1.15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6:00:00"/>
    <b v="1"/>
    <n v="184"/>
    <b v="1"/>
    <s v="theater/plays"/>
    <n v="1.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4:35:47"/>
    <b v="1"/>
    <n v="119"/>
    <b v="1"/>
    <s v="theater/plays"/>
    <n v="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3:00:00"/>
    <b v="1"/>
    <n v="59"/>
    <b v="1"/>
    <s v="theater/plays"/>
    <n v="1.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08:43:23"/>
    <b v="1"/>
    <n v="113"/>
    <b v="1"/>
    <s v="theater/plays"/>
    <n v="1.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3:29:00"/>
    <b v="1"/>
    <n v="84"/>
    <b v="1"/>
    <s v="theater/plays"/>
    <n v="1.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2:02:56"/>
    <b v="1"/>
    <n v="74"/>
    <b v="1"/>
    <s v="theater/plays"/>
    <n v="1.10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09T21:00:00"/>
    <b v="1"/>
    <n v="216"/>
    <b v="1"/>
    <s v="theater/plays"/>
    <n v="1.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3:00:00"/>
    <b v="1"/>
    <n v="39"/>
    <b v="1"/>
    <s v="theater/plays"/>
    <n v="1.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6:00:12"/>
    <b v="1"/>
    <n v="21"/>
    <b v="1"/>
    <s v="theater/plays"/>
    <n v="1.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3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0:59:00"/>
    <b v="1"/>
    <n v="37"/>
    <b v="1"/>
    <s v="theater/plays"/>
    <n v="1.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19T23:59:58"/>
    <b v="1"/>
    <n v="202"/>
    <b v="1"/>
    <s v="theater/plays"/>
    <n v="1.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19:59:00"/>
    <b v="1"/>
    <n v="37"/>
    <b v="1"/>
    <s v="theater/plays"/>
    <n v="1.10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4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19:59:00"/>
    <b v="1"/>
    <n v="26"/>
    <b v="1"/>
    <s v="theater/plays"/>
    <n v="1.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1:19:15"/>
    <b v="0"/>
    <n v="61"/>
    <b v="1"/>
    <s v="theater/plays"/>
    <n v="1.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5:31:00"/>
    <b v="0"/>
    <n v="115"/>
    <b v="1"/>
    <s v="theater/plays"/>
    <n v="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0:20:51"/>
    <b v="1"/>
    <n v="181"/>
    <b v="1"/>
    <s v="theater/plays"/>
    <n v="1.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4:00:33"/>
    <b v="0"/>
    <n v="110"/>
    <b v="1"/>
    <s v="theater/plays"/>
    <n v="1.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19:59:00"/>
    <b v="1"/>
    <n v="269"/>
    <b v="1"/>
    <s v="theater/plays"/>
    <n v="1.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4:14:58"/>
    <b v="1"/>
    <n v="79"/>
    <b v="1"/>
    <s v="theater/plays"/>
    <n v="1.12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5:59:00"/>
    <b v="1"/>
    <n v="104"/>
    <b v="1"/>
    <s v="theater/plays"/>
    <n v="1.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5:00:00"/>
    <b v="0"/>
    <n v="34"/>
    <b v="1"/>
    <s v="theater/plays"/>
    <n v="1.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3T22:59:00"/>
    <b v="1"/>
    <n v="167"/>
    <b v="1"/>
    <s v="theater/plays"/>
    <n v="1.14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0:08:12"/>
    <b v="1"/>
    <n v="183"/>
    <b v="1"/>
    <s v="theater/plays"/>
    <n v="1.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6:00:00"/>
    <b v="1"/>
    <n v="71"/>
    <b v="1"/>
    <s v="theater/plays"/>
    <n v="1.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09:39:42"/>
    <b v="0"/>
    <n v="69"/>
    <b v="1"/>
    <s v="theater/plays"/>
    <n v="1.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18:00:00"/>
    <b v="0"/>
    <n v="270"/>
    <b v="1"/>
    <s v="theater/plays"/>
    <n v="1.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19:59:00"/>
    <b v="1"/>
    <n v="193"/>
    <b v="1"/>
    <s v="theater/plays"/>
    <n v="1.11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2:25:12"/>
    <b v="1"/>
    <n v="57"/>
    <b v="1"/>
    <s v="theater/plays"/>
    <n v="1.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2:19:17"/>
    <b v="1"/>
    <n v="200"/>
    <b v="1"/>
    <s v="theater/plays"/>
    <n v="1.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09:55:14"/>
    <b v="1"/>
    <n v="88"/>
    <b v="1"/>
    <s v="theater/plays"/>
    <n v="1.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0:48:44"/>
    <b v="1"/>
    <n v="213"/>
    <b v="1"/>
    <s v="theater/plays"/>
    <n v="1.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09:32:4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3:20: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19:45:00"/>
    <b v="1"/>
    <n v="115"/>
    <b v="1"/>
    <s v="theater/plays"/>
    <n v="1.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17:03:29"/>
    <b v="1"/>
    <n v="186"/>
    <b v="1"/>
    <s v="theater/plays"/>
    <n v="1.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0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19:59:00"/>
    <b v="1"/>
    <n v="176"/>
    <b v="1"/>
    <s v="theater/plays"/>
    <n v="1.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5:25:52"/>
    <b v="0"/>
    <n v="41"/>
    <b v="1"/>
    <s v="theater/plays"/>
    <n v="1.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3:17:4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19:59:00"/>
    <b v="1"/>
    <n v="97"/>
    <b v="1"/>
    <s v="theater/plays"/>
    <n v="1.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09:08:38"/>
    <b v="1"/>
    <n v="73"/>
    <b v="1"/>
    <s v="theater/plays"/>
    <n v="1.09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09:24:36"/>
    <b v="1"/>
    <n v="49"/>
    <b v="1"/>
    <s v="theater/plays"/>
    <n v="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0:00:00"/>
    <b v="1"/>
    <n v="134"/>
    <b v="1"/>
    <s v="theater/plays"/>
    <n v="1.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3:00:00"/>
    <b v="1"/>
    <n v="68"/>
    <b v="1"/>
    <s v="theater/plays"/>
    <n v="1.12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4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09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3:00:00"/>
    <b v="1"/>
    <n v="163"/>
    <b v="1"/>
    <s v="theater/plays"/>
    <n v="1.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0:11:00"/>
    <b v="1"/>
    <n v="288"/>
    <b v="1"/>
    <s v="theater/plays"/>
    <n v="1.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3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3:00:00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4:47:4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3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5:00:09"/>
    <b v="1"/>
    <n v="145"/>
    <b v="1"/>
    <s v="theater/plays"/>
    <n v="1.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1:00:00"/>
    <b v="1"/>
    <n v="21"/>
    <b v="1"/>
    <s v="theater/plays"/>
    <n v="1.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3:00:00"/>
    <b v="1"/>
    <n v="286"/>
    <b v="1"/>
    <s v="theater/plays"/>
    <n v="1.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0:30:00"/>
    <b v="1"/>
    <n v="12"/>
    <b v="1"/>
    <s v="theater/plays"/>
    <n v="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19:59:00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09:23:2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2:21:43"/>
    <b v="1"/>
    <n v="34"/>
    <b v="1"/>
    <s v="theater/plays"/>
    <n v="1.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17:27:39"/>
    <b v="0"/>
    <n v="63"/>
    <b v="1"/>
    <s v="theater/plays"/>
    <n v="1.13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5-31T21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6:28:25"/>
    <b v="0"/>
    <n v="47"/>
    <b v="1"/>
    <s v="theater/plays"/>
    <n v="1.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0:39:48"/>
    <b v="0"/>
    <n v="237"/>
    <b v="1"/>
    <s v="theater/plays"/>
    <n v="1.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3:00:00"/>
    <b v="0"/>
    <n v="47"/>
    <b v="1"/>
    <s v="theater/plays"/>
    <n v="1.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8T21:59:00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7T21:00:00"/>
    <b v="0"/>
    <n v="81"/>
    <b v="1"/>
    <s v="theater/plays"/>
    <n v="1.12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2:09:42"/>
    <b v="0"/>
    <n v="122"/>
    <b v="1"/>
    <s v="theater/plays"/>
    <n v="1.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0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5:00:00"/>
    <b v="0"/>
    <n v="207"/>
    <b v="1"/>
    <s v="theater/plays"/>
    <n v="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0:50:02"/>
    <b v="0"/>
    <n v="25"/>
    <b v="1"/>
    <s v="theater/plays"/>
    <n v="1.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4:21:31"/>
    <b v="0"/>
    <n v="72"/>
    <b v="1"/>
    <s v="theater/plays"/>
    <n v="1.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19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1:29:08"/>
    <b v="0"/>
    <n v="15"/>
    <b v="1"/>
    <s v="theater/plays"/>
    <n v="2.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2:12:32"/>
    <b v="0"/>
    <n v="91"/>
    <b v="1"/>
    <s v="theater/plays"/>
    <n v="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4:59:14"/>
    <b v="0"/>
    <n v="24"/>
    <b v="1"/>
    <s v="theater/plays"/>
    <n v="1.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2:37:09"/>
    <b v="0"/>
    <n v="27"/>
    <b v="1"/>
    <s v="theater/plays"/>
    <n v="1.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4:00:00"/>
    <b v="0"/>
    <n v="47"/>
    <b v="1"/>
    <s v="theater/plays"/>
    <n v="1.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4:59:00"/>
    <b v="0"/>
    <n v="44"/>
    <b v="1"/>
    <s v="theater/plays"/>
    <n v="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6:00:00"/>
    <b v="0"/>
    <n v="72"/>
    <b v="1"/>
    <s v="theater/plays"/>
    <n v="1.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4:01:03"/>
    <b v="0"/>
    <n v="63"/>
    <b v="1"/>
    <s v="theater/plays"/>
    <n v="1.15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09:51:02"/>
    <b v="0"/>
    <n v="88"/>
    <b v="1"/>
    <s v="theater/plays"/>
    <n v="1.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7-31T22:59:00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0:26:1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6:38:0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6:59:12"/>
    <b v="0"/>
    <n v="175"/>
    <b v="1"/>
    <s v="theater/plays"/>
    <n v="1.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2:32:2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19:00:00"/>
    <b v="0"/>
    <n v="54"/>
    <b v="1"/>
    <s v="theater/plays"/>
    <n v="1.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17:22:19"/>
    <b v="0"/>
    <n v="20"/>
    <b v="1"/>
    <s v="theater/plays"/>
    <n v="1.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3:02:45"/>
    <b v="0"/>
    <n v="57"/>
    <b v="1"/>
    <s v="theater/plays"/>
    <n v="1.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07:36:1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4:17:05"/>
    <b v="0"/>
    <n v="31"/>
    <b v="1"/>
    <s v="theater/plays"/>
    <n v="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6T23:00:10"/>
    <b v="0"/>
    <n v="45"/>
    <b v="1"/>
    <s v="theater/plays"/>
    <n v="1.10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4:00:00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17:00:00"/>
    <b v="0"/>
    <n v="29"/>
    <b v="1"/>
    <s v="theater/plays"/>
    <n v="1.15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2:05:00"/>
    <b v="0"/>
    <n v="58"/>
    <b v="1"/>
    <s v="theater/plays"/>
    <n v="2.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5T23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5:54:00"/>
    <b v="0"/>
    <n v="125"/>
    <b v="1"/>
    <s v="theater/plays"/>
    <n v="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6:57:04"/>
    <b v="0"/>
    <n v="18"/>
    <b v="1"/>
    <s v="theater/plays"/>
    <n v="1.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18:30:00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6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17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19:59:00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19:55:00"/>
    <b v="0"/>
    <n v="23"/>
    <b v="1"/>
    <s v="theater/plays"/>
    <n v="1.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0:46:48"/>
    <b v="0"/>
    <n v="49"/>
    <b v="1"/>
    <s v="theater/plays"/>
    <n v="1.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5:59:5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09:51:1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08:08:25"/>
    <b v="0"/>
    <n v="57"/>
    <b v="1"/>
    <s v="theater/plays"/>
    <n v="1.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0:59:26"/>
    <b v="0"/>
    <n v="33"/>
    <b v="1"/>
    <s v="theater/plays"/>
    <n v="1.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17:00:00"/>
    <b v="0"/>
    <n v="9"/>
    <b v="1"/>
    <s v="theater/plays"/>
    <n v="1.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5:00:00"/>
    <b v="0"/>
    <n v="26"/>
    <b v="1"/>
    <s v="theater/plays"/>
    <n v="1.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2:17:48"/>
    <b v="0"/>
    <n v="69"/>
    <b v="1"/>
    <s v="theater/plays"/>
    <n v="1.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08:44:4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2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08:14:40"/>
    <b v="0"/>
    <n v="111"/>
    <b v="1"/>
    <s v="theater/plays"/>
    <n v="1.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4:30:22"/>
    <b v="0"/>
    <n v="46"/>
    <b v="1"/>
    <s v="theater/plays"/>
    <n v="1.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5:00:00"/>
    <b v="0"/>
    <n v="63"/>
    <b v="1"/>
    <s v="theater/plays"/>
    <n v="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0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3:00:00"/>
    <b v="0"/>
    <n v="34"/>
    <b v="1"/>
    <s v="theater/plays"/>
    <n v="1.10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5:48:00"/>
    <b v="0"/>
    <n v="112"/>
    <b v="1"/>
    <s v="theater/plays"/>
    <n v="1.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07:58:38"/>
    <b v="0"/>
    <n v="47"/>
    <b v="1"/>
    <s v="theater/plays"/>
    <n v="1.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5:22:34"/>
    <b v="0"/>
    <n v="38"/>
    <b v="1"/>
    <s v="theater/plays"/>
    <n v="1.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09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0:59:00"/>
    <b v="0"/>
    <n v="78"/>
    <b v="1"/>
    <s v="theater/plays"/>
    <n v="1.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5:18:00"/>
    <b v="0"/>
    <n v="23"/>
    <b v="1"/>
    <s v="theater/plays"/>
    <n v="1.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0:48:13"/>
    <b v="0"/>
    <n v="40"/>
    <b v="1"/>
    <s v="theater/plays"/>
    <n v="1.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6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6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3:00:00"/>
    <b v="0"/>
    <n v="22"/>
    <b v="1"/>
    <s v="theater/plays"/>
    <n v="1.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19:59:00"/>
    <b v="0"/>
    <n v="79"/>
    <b v="1"/>
    <s v="theater/plays"/>
    <n v="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09:00:00"/>
    <b v="0"/>
    <n v="14"/>
    <b v="1"/>
    <s v="theater/plays"/>
    <n v="1.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5:00:00"/>
    <b v="0"/>
    <n v="51"/>
    <b v="1"/>
    <s v="theater/plays"/>
    <n v="1.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3:00:00"/>
    <b v="0"/>
    <n v="54"/>
    <b v="1"/>
    <s v="theater/plays"/>
    <n v="1.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5:00:00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5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0:01:00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3:17:00"/>
    <b v="0"/>
    <n v="15"/>
    <b v="1"/>
    <s v="theater/plays"/>
    <n v="1.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1:34:32"/>
    <b v="0"/>
    <n v="27"/>
    <b v="1"/>
    <s v="theater/plays"/>
    <n v="1.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2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0:27:59"/>
    <b v="0"/>
    <n v="162"/>
    <b v="1"/>
    <s v="theater/plays"/>
    <n v="1.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17:22:14"/>
    <b v="0"/>
    <n v="23"/>
    <b v="1"/>
    <s v="theater/plays"/>
    <n v="1.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07:59:00"/>
    <b v="0"/>
    <n v="72"/>
    <b v="1"/>
    <s v="theater/plays"/>
    <n v="1.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07:59:00"/>
    <b v="0"/>
    <n v="68"/>
    <b v="1"/>
    <s v="theater/plays"/>
    <n v="1.12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0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08:00:00"/>
    <b v="0"/>
    <n v="26"/>
    <b v="1"/>
    <s v="theater/plays"/>
    <n v="1.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3:00:00"/>
    <b v="0"/>
    <n v="72"/>
    <b v="1"/>
    <s v="theater/plays"/>
    <n v="1.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18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17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4:24:54"/>
    <b v="0"/>
    <n v="30"/>
    <b v="1"/>
    <s v="theater/plays"/>
    <n v="1.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4-12-31T21:00:00"/>
    <b v="0"/>
    <n v="23"/>
    <b v="1"/>
    <s v="theater/plays"/>
    <n v="1.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6:59:40"/>
    <b v="0"/>
    <n v="54"/>
    <b v="1"/>
    <s v="theater/plays"/>
    <n v="1.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0:00:00"/>
    <b v="0"/>
    <n v="26"/>
    <b v="1"/>
    <s v="theater/plays"/>
    <n v="1.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2:59:25"/>
    <b v="0"/>
    <n v="9"/>
    <b v="1"/>
    <s v="theater/plays"/>
    <n v="1.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0:59:00"/>
    <b v="0"/>
    <n v="27"/>
    <b v="1"/>
    <s v="theater/plays"/>
    <n v="1.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08:00:00"/>
    <b v="0"/>
    <n v="30"/>
    <b v="1"/>
    <s v="theater/plays"/>
    <n v="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09:33:36"/>
    <b v="0"/>
    <n v="52"/>
    <b v="1"/>
    <s v="theater/plays"/>
    <n v="1.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6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07:49:5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08:56:00"/>
    <b v="0"/>
    <n v="77"/>
    <b v="1"/>
    <s v="theater/plays"/>
    <n v="1.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5:08:00"/>
    <b v="0"/>
    <n v="21"/>
    <b v="1"/>
    <s v="theater/plays"/>
    <n v="1.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5:00:00"/>
    <b v="0"/>
    <n v="38"/>
    <b v="1"/>
    <s v="theater/plays"/>
    <n v="1.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5:52:58"/>
    <b v="0"/>
    <n v="28"/>
    <b v="1"/>
    <s v="theater/plays"/>
    <n v="1.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19:26:23"/>
    <b v="0"/>
    <n v="48"/>
    <b v="1"/>
    <s v="theater/plays"/>
    <n v="1.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4:59:00"/>
    <b v="0"/>
    <n v="46"/>
    <b v="1"/>
    <s v="theater/plays"/>
    <n v="1.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0:47:00"/>
    <b v="0"/>
    <n v="30"/>
    <b v="1"/>
    <s v="theater/plays"/>
    <n v="1.12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19:00:00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2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07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0:18:08"/>
    <b v="0"/>
    <n v="35"/>
    <b v="1"/>
    <s v="theater/plays"/>
    <n v="1.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3:04:0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5:31:22"/>
    <b v="0"/>
    <n v="62"/>
    <b v="1"/>
    <s v="theater/plays"/>
    <n v="1.1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0:35:45"/>
    <b v="0"/>
    <n v="22"/>
    <b v="1"/>
    <s v="theater/plays"/>
    <n v="1.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4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2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6:46:00"/>
    <b v="0"/>
    <n v="44"/>
    <b v="1"/>
    <s v="theater/plays"/>
    <n v="1.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6:17:2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0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19:59:00"/>
    <b v="0"/>
    <n v="28"/>
    <b v="1"/>
    <s v="theater/plays"/>
    <n v="1.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4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09:00:00"/>
    <b v="0"/>
    <n v="65"/>
    <b v="1"/>
    <s v="theater/plays"/>
    <n v="1.11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4:05:25"/>
    <b v="0"/>
    <n v="46"/>
    <b v="1"/>
    <s v="theater/plays"/>
    <n v="1.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4:53:34"/>
    <b v="0"/>
    <n v="85"/>
    <b v="1"/>
    <s v="theater/plays"/>
    <n v="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09:22:26"/>
    <b v="0"/>
    <n v="66"/>
    <b v="1"/>
    <s v="theater/plays"/>
    <n v="1.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18:31:00"/>
    <b v="0"/>
    <n v="165"/>
    <b v="1"/>
    <s v="theater/plays"/>
    <n v="1.10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3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4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5:59:00"/>
    <b v="0"/>
    <n v="17"/>
    <b v="1"/>
    <s v="theater/plays"/>
    <n v="1.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3:49:36"/>
    <b v="0"/>
    <n v="91"/>
    <b v="1"/>
    <s v="theater/plays"/>
    <n v="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2:08:09"/>
    <b v="0"/>
    <n v="67"/>
    <b v="1"/>
    <s v="theater/plays"/>
    <n v="1.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5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2:58:00"/>
    <b v="0"/>
    <n v="21"/>
    <b v="1"/>
    <s v="theater/plays"/>
    <n v="1.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5T23:00:00"/>
    <b v="0"/>
    <n v="40"/>
    <b v="1"/>
    <s v="theater/plays"/>
    <n v="1.09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6:32:52"/>
    <b v="0"/>
    <n v="78"/>
    <b v="1"/>
    <s v="theater/plays"/>
    <n v="1.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5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0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1-30T23:59:00"/>
    <b v="0"/>
    <n v="44"/>
    <b v="1"/>
    <s v="theater/plays"/>
    <n v="1.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5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0:30:00"/>
    <b v="0"/>
    <n v="30"/>
    <b v="1"/>
    <s v="theater/plays"/>
    <n v="1.2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6:43:00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2:01:47"/>
    <b v="0"/>
    <n v="56"/>
    <b v="1"/>
    <s v="theater/plays"/>
    <n v="1.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3:30:00"/>
    <b v="0"/>
    <n v="46"/>
    <b v="1"/>
    <s v="theater/plays"/>
    <n v="1.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6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0:59:23"/>
    <b v="0"/>
    <n v="98"/>
    <b v="1"/>
    <s v="theater/plays"/>
    <n v="1.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6:00:00"/>
    <b v="0"/>
    <n v="46"/>
    <b v="1"/>
    <s v="theater/plays"/>
    <n v="1.09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3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4T22:59:00"/>
    <b v="0"/>
    <n v="76"/>
    <b v="1"/>
    <s v="theater/plays"/>
    <n v="1.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6:48:56"/>
    <b v="0"/>
    <n v="104"/>
    <b v="1"/>
    <s v="theater/plays"/>
    <n v="1.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18:00:00"/>
    <b v="0"/>
    <n v="87"/>
    <b v="1"/>
    <s v="theater/plays"/>
    <n v="1.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07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09:00:00"/>
    <b v="0"/>
    <n v="51"/>
    <b v="1"/>
    <s v="theater/plays"/>
    <n v="1.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6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4:41:41"/>
    <b v="0"/>
    <n v="72"/>
    <b v="1"/>
    <s v="theater/plays"/>
    <n v="1.09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09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4:00:00"/>
    <b v="0"/>
    <n v="42"/>
    <b v="1"/>
    <s v="theater/plays"/>
    <n v="1.10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19:00:00"/>
    <b v="0"/>
    <n v="71"/>
    <b v="1"/>
    <s v="theater/plays"/>
    <n v="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1:07:49"/>
    <b v="0"/>
    <n v="168"/>
    <b v="1"/>
    <s v="theater/plays"/>
    <n v="1.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19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08:28:00"/>
    <b v="0"/>
    <n v="37"/>
    <b v="1"/>
    <s v="theater/plays"/>
    <n v="1.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09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3:00:00"/>
    <b v="0"/>
    <n v="14"/>
    <b v="1"/>
    <s v="theater/plays"/>
    <n v="1.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0:59:00"/>
    <b v="0"/>
    <n v="18"/>
    <b v="1"/>
    <s v="theater/plays"/>
    <n v="1.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08:15:00"/>
    <b v="0"/>
    <n v="82"/>
    <b v="1"/>
    <s v="theater/plays"/>
    <n v="1.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2:17:00"/>
    <b v="0"/>
    <n v="43"/>
    <b v="1"/>
    <s v="theater/plays"/>
    <n v="1.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2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4:35:46"/>
    <b v="0"/>
    <n v="45"/>
    <b v="1"/>
    <s v="theater/plays"/>
    <n v="1.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5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4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4:20:00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2:20: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18:51:29"/>
    <b v="0"/>
    <n v="45"/>
    <b v="1"/>
    <s v="theater/plays"/>
    <n v="1.10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0:00:00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07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09:22:07"/>
    <b v="0"/>
    <n v="16"/>
    <b v="1"/>
    <s v="theater/plays"/>
    <n v="1.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19:59:00"/>
    <b v="0"/>
    <n v="37"/>
    <b v="1"/>
    <s v="theater/plays"/>
    <n v="1.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5:29:1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08:45:59"/>
    <b v="0"/>
    <n v="21"/>
    <b v="1"/>
    <s v="theater/plays"/>
    <n v="1.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0:00:27"/>
    <b v="0"/>
    <n v="69"/>
    <b v="1"/>
    <s v="theater/plays"/>
    <n v="1.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7-31T22:59:00"/>
    <b v="0"/>
    <n v="16"/>
    <b v="1"/>
    <s v="theater/plays"/>
    <n v="1.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1T21:59:00"/>
    <b v="0"/>
    <n v="55"/>
    <b v="1"/>
    <s v="theater/plays"/>
    <n v="1.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0:27:00"/>
    <b v="0"/>
    <n v="27"/>
    <b v="1"/>
    <s v="theater/plays"/>
    <n v="1.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3:31:00"/>
    <b v="0"/>
    <n v="36"/>
    <b v="1"/>
    <s v="theater/plays"/>
    <n v="1.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4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19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0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19:59:00"/>
    <b v="0"/>
    <n v="114"/>
    <b v="1"/>
    <s v="theater/plays"/>
    <n v="1.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19:07:17"/>
    <b v="0"/>
    <n v="93"/>
    <b v="1"/>
    <s v="theater/plays"/>
    <n v="1.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08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5:27:30"/>
    <b v="0"/>
    <n v="61"/>
    <b v="1"/>
    <s v="theater/plays"/>
    <n v="1.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07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19:00:00"/>
    <b v="0"/>
    <n v="17"/>
    <b v="1"/>
    <s v="theater/plays"/>
    <n v="1.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07:24:05"/>
    <b v="0"/>
    <n v="63"/>
    <b v="1"/>
    <s v="theater/plays"/>
    <n v="1.12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3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2:00:00"/>
    <b v="0"/>
    <n v="30"/>
    <b v="1"/>
    <s v="theater/plays"/>
    <n v="2.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5T21:59:00"/>
    <b v="0"/>
    <n v="23"/>
    <b v="1"/>
    <s v="theater/plays"/>
    <n v="1.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2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4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6:00:00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19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19:00:00"/>
    <b v="0"/>
    <n v="39"/>
    <b v="1"/>
    <s v="theater/plays"/>
    <n v="1.14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3:00:00"/>
    <b v="0"/>
    <n v="57"/>
    <b v="1"/>
    <s v="theater/plays"/>
    <n v="1.12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2:31:2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3:00:00"/>
    <b v="0"/>
    <n v="13"/>
    <b v="1"/>
    <s v="theater/plays"/>
    <n v="1.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1T21:56:28"/>
    <b v="0"/>
    <n v="95"/>
    <b v="1"/>
    <s v="theater/plays"/>
    <n v="1.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0:31:06"/>
    <b v="0"/>
    <n v="80"/>
    <b v="1"/>
    <s v="theater/plays"/>
    <n v="1.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08:03:01"/>
    <b v="0"/>
    <n v="133"/>
    <b v="1"/>
    <s v="theater/plays"/>
    <n v="1.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0:14:59"/>
    <b v="0"/>
    <n v="44"/>
    <b v="1"/>
    <s v="theater/plays"/>
    <n v="1.13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08:38:00"/>
    <b v="0"/>
    <n v="30"/>
    <b v="1"/>
    <s v="theater/plays"/>
    <n v="1.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2T22:59:00"/>
    <b v="0"/>
    <n v="56"/>
    <b v="1"/>
    <s v="theater/plays"/>
    <n v="1.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4:34:12"/>
    <b v="0"/>
    <n v="66"/>
    <b v="1"/>
    <s v="theater/plays"/>
    <n v="1.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08:00:00"/>
    <b v="0"/>
    <n v="29"/>
    <b v="1"/>
    <s v="theater/plays"/>
    <n v="1.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3:00:00"/>
    <b v="0"/>
    <n v="72"/>
    <b v="1"/>
    <s v="theater/plays"/>
    <n v="1.12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1:15:24"/>
    <b v="0"/>
    <n v="27"/>
    <b v="1"/>
    <s v="theater/plays"/>
    <n v="1.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7T21:59:4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6:13:17"/>
    <b v="0"/>
    <n v="35"/>
    <b v="1"/>
    <s v="theater/plays"/>
    <n v="1.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6T21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5T22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09:18:00"/>
    <b v="0"/>
    <n v="72"/>
    <b v="1"/>
    <s v="theater/plays"/>
    <n v="1.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2:19:26"/>
    <b v="0"/>
    <n v="78"/>
    <b v="1"/>
    <s v="theater/plays"/>
    <n v="1.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4:00:00"/>
    <b v="0"/>
    <n v="49"/>
    <b v="1"/>
    <s v="theater/plays"/>
    <n v="1.09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3:44:00"/>
    <b v="0"/>
    <n v="42"/>
    <b v="1"/>
    <s v="theater/plays"/>
    <n v="1.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6-30T22:59:00"/>
    <b v="0"/>
    <n v="35"/>
    <b v="1"/>
    <s v="theater/plays"/>
    <n v="1.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0:59:00"/>
    <b v="0"/>
    <n v="42"/>
    <b v="1"/>
    <s v="theater/plays"/>
    <n v="1.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0:19:55"/>
    <b v="0"/>
    <n v="42"/>
    <b v="1"/>
    <s v="theater/plays"/>
    <n v="1.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19:59:00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3:28:48"/>
    <b v="0"/>
    <n v="38"/>
    <b v="1"/>
    <s v="theater/plays"/>
    <n v="1.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0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0:00:00"/>
    <b v="0"/>
    <n v="39"/>
    <b v="1"/>
    <s v="theater/plays"/>
    <n v="1.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09:37:2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4:08:5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3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0:55:00"/>
    <b v="0"/>
    <n v="33"/>
    <b v="1"/>
    <s v="theater/plays"/>
    <n v="1.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6:54:06"/>
    <b v="0"/>
    <n v="15"/>
    <b v="1"/>
    <s v="theater/plays"/>
    <n v="1.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0:30:00"/>
    <b v="0"/>
    <n v="19"/>
    <b v="1"/>
    <s v="theater/plays"/>
    <n v="1.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3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0:59:00"/>
    <b v="0"/>
    <n v="44"/>
    <b v="1"/>
    <s v="theater/plays"/>
    <n v="1.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0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0:32:51"/>
    <b v="0"/>
    <n v="46"/>
    <b v="1"/>
    <s v="theater/plays"/>
    <n v="1.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19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3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6:21:00"/>
    <b v="0"/>
    <n v="33"/>
    <b v="1"/>
    <s v="theater/plays"/>
    <n v="1.10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6:22:30"/>
    <b v="0"/>
    <n v="28"/>
    <b v="1"/>
    <s v="theater/plays"/>
    <n v="1.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5:47:00"/>
    <b v="0"/>
    <n v="21"/>
    <b v="1"/>
    <s v="theater/plays"/>
    <n v="1.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0:40:20"/>
    <b v="0"/>
    <n v="13"/>
    <b v="1"/>
    <s v="theater/plays"/>
    <n v="1.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2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5:00:00"/>
    <b v="0"/>
    <n v="80"/>
    <b v="1"/>
    <s v="theater/plays"/>
    <n v="1.13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0:00:00"/>
    <b v="0"/>
    <n v="74"/>
    <b v="1"/>
    <s v="theater/plays"/>
    <n v="1.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08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7T21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19:59:00"/>
    <b v="0"/>
    <n v="86"/>
    <b v="1"/>
    <s v="theater/plays"/>
    <n v="1.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4:01:58"/>
    <b v="0"/>
    <n v="37"/>
    <b v="1"/>
    <s v="theater/plays"/>
    <n v="1.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17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2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07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19:59:00"/>
    <b v="0"/>
    <n v="27"/>
    <b v="1"/>
    <s v="theater/plays"/>
    <n v="1.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1:16:07"/>
    <b v="0"/>
    <n v="8"/>
    <b v="1"/>
    <s v="theater/plays"/>
    <n v="1.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07:00:23"/>
    <b v="0"/>
    <n v="204"/>
    <b v="1"/>
    <s v="theater/plays"/>
    <n v="1.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0:00:00"/>
    <b v="0"/>
    <n v="46"/>
    <b v="1"/>
    <s v="theater/plays"/>
    <n v="1.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3:59:00"/>
    <b v="0"/>
    <n v="17"/>
    <b v="1"/>
    <s v="theater/plays"/>
    <n v="1.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6T23:59:00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2:05:40"/>
    <b v="0"/>
    <n v="83"/>
    <b v="1"/>
    <s v="theater/plays"/>
    <n v="1.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0:08:42"/>
    <b v="0"/>
    <n v="13"/>
    <b v="1"/>
    <s v="theater/plays"/>
    <n v="1.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6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09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6:23:42"/>
    <b v="0"/>
    <n v="85"/>
    <b v="1"/>
    <s v="theater/plays"/>
    <n v="1.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0:07:39"/>
    <b v="0"/>
    <n v="29"/>
    <b v="1"/>
    <s v="theater/plays"/>
    <n v="1.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1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1:22:3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19:59:00"/>
    <b v="0"/>
    <n v="19"/>
    <b v="1"/>
    <s v="theater/plays"/>
    <n v="1.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19:59:00"/>
    <b v="0"/>
    <n v="336"/>
    <b v="1"/>
    <s v="theater/plays"/>
    <n v="1.13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17:00:00"/>
    <b v="0"/>
    <n v="13"/>
    <b v="1"/>
    <s v="theater/plays"/>
    <n v="1.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1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3:26:38"/>
    <b v="0"/>
    <n v="64"/>
    <b v="1"/>
    <s v="theater/plays"/>
    <n v="1.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4:07:0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6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6:00:00"/>
    <b v="0"/>
    <n v="104"/>
    <b v="1"/>
    <s v="theater/plays"/>
    <n v="1.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09:00:00"/>
    <b v="0"/>
    <n v="53"/>
    <b v="1"/>
    <s v="theater/plays"/>
    <n v="1.12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3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07:35: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4T22:38:31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3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0:58:00"/>
    <b v="0"/>
    <n v="24"/>
    <b v="1"/>
    <s v="theater/plays"/>
    <n v="1.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18:45:00"/>
    <b v="0"/>
    <n v="74"/>
    <b v="1"/>
    <s v="theater/plays"/>
    <n v="1.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0:36:00"/>
    <b v="0"/>
    <n v="54"/>
    <b v="1"/>
    <s v="theater/plays"/>
    <n v="1.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4:00:00"/>
    <b v="0"/>
    <n v="31"/>
    <b v="1"/>
    <s v="theater/plays"/>
    <n v="1.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1:00:00"/>
    <b v="0"/>
    <n v="25"/>
    <b v="1"/>
    <s v="theater/plays"/>
    <n v="1.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08:00:00"/>
    <b v="0"/>
    <n v="17"/>
    <b v="1"/>
    <s v="theater/plays"/>
    <n v="1.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09:50:08"/>
    <b v="0"/>
    <n v="12"/>
    <b v="1"/>
    <s v="theater/plays"/>
    <n v="1.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4:11:23"/>
    <b v="0"/>
    <n v="38"/>
    <b v="1"/>
    <s v="theater/plays"/>
    <n v="1.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1:27:24"/>
    <b v="0"/>
    <n v="41"/>
    <b v="1"/>
    <s v="theater/plays"/>
    <n v="1.09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09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08:31:36"/>
    <b v="0"/>
    <n v="41"/>
    <b v="1"/>
    <s v="theater/plays"/>
    <n v="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0T23:00:00"/>
    <b v="0"/>
    <n v="26"/>
    <b v="1"/>
    <s v="theater/plays"/>
    <n v="1.13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2:36:5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5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2:00:46"/>
    <b v="0"/>
    <n v="78"/>
    <b v="1"/>
    <s v="theater/plays"/>
    <n v="1.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5:37:28"/>
    <b v="0"/>
    <n v="45"/>
    <b v="1"/>
    <s v="theater/plays"/>
    <n v="1.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19:59:00"/>
    <b v="0"/>
    <n v="102"/>
    <b v="1"/>
    <s v="theater/plays"/>
    <n v="1.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6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5T22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09:36:17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09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0:59:00"/>
    <b v="0"/>
    <n v="27"/>
    <b v="1"/>
    <s v="theater/plays"/>
    <n v="1.13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3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18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1:13:25"/>
    <b v="0"/>
    <n v="24"/>
    <b v="1"/>
    <s v="theater/plays"/>
    <n v="1.09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2T23:35:44"/>
    <b v="0"/>
    <n v="112"/>
    <b v="1"/>
    <s v="theater/plays"/>
    <n v="1.15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09:11:30"/>
    <b v="0"/>
    <n v="23"/>
    <b v="1"/>
    <s v="theater/plays"/>
    <n v="1.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08:44:30"/>
    <b v="0"/>
    <n v="54"/>
    <b v="1"/>
    <s v="theater/plays"/>
    <n v="1.09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1:00:00"/>
    <b v="0"/>
    <n v="28"/>
    <b v="1"/>
    <s v="theater/plays"/>
    <n v="1.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5:00:00"/>
    <b v="0"/>
    <n v="11"/>
    <b v="1"/>
    <s v="theater/plays"/>
    <n v="1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07:32:27"/>
    <b v="0"/>
    <n v="62"/>
    <b v="1"/>
    <s v="theater/plays"/>
    <n v="1.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0:00:34"/>
    <b v="0"/>
    <n v="73"/>
    <b v="1"/>
    <s v="theater/plays"/>
    <n v="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0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0:59:00"/>
    <b v="0"/>
    <n v="35"/>
    <b v="1"/>
    <s v="theater/plays"/>
    <n v="1.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2:26:00"/>
    <b v="0"/>
    <n v="43"/>
    <b v="1"/>
    <s v="theater/plays"/>
    <n v="1.11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17:36:22"/>
    <b v="0"/>
    <n v="36"/>
    <b v="1"/>
    <s v="theater/plays"/>
    <n v="1.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2T22:59:00"/>
    <b v="0"/>
    <n v="62"/>
    <b v="1"/>
    <s v="theater/plays"/>
    <n v="1.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09:09:4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2T21:59:00"/>
    <b v="0"/>
    <n v="33"/>
    <b v="1"/>
    <s v="theater/plays"/>
    <n v="1.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0:59:00"/>
    <b v="0"/>
    <n v="27"/>
    <b v="1"/>
    <s v="theater/plays"/>
    <n v="1.10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6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2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5:58:02"/>
    <b v="0"/>
    <n v="53"/>
    <b v="1"/>
    <s v="theater/plays"/>
    <n v="1.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3:27:59"/>
    <b v="0"/>
    <n v="49"/>
    <b v="1"/>
    <s v="theater/plays"/>
    <n v="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3:44:40"/>
    <b v="0"/>
    <n v="57"/>
    <b v="1"/>
    <s v="theater/plays"/>
    <n v="1.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8T22:59:00"/>
    <b v="0"/>
    <n v="69"/>
    <b v="1"/>
    <s v="theater/plays"/>
    <n v="1.12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1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6:30:57"/>
    <b v="0"/>
    <n v="64"/>
    <b v="1"/>
    <s v="theater/plays"/>
    <n v="1.3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6:00:00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6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4:48:05"/>
    <b v="0"/>
    <n v="21"/>
    <b v="1"/>
    <s v="theater/plays"/>
    <n v="1.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2:22:16"/>
    <b v="0"/>
    <n v="31"/>
    <b v="1"/>
    <s v="theater/plays"/>
    <n v="1.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0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09:26:51"/>
    <b v="0"/>
    <n v="57"/>
    <b v="1"/>
    <s v="theater/plays"/>
    <n v="1.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6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17:00:16"/>
    <b v="0"/>
    <n v="71"/>
    <b v="1"/>
    <s v="theater/plays"/>
    <n v="1.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6:14:56"/>
    <b v="0"/>
    <n v="72"/>
    <b v="1"/>
    <s v="theater/plays"/>
    <n v="1.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3:47:44"/>
    <b v="0"/>
    <n v="45"/>
    <b v="1"/>
    <s v="theater/plays"/>
    <n v="1.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6:00:00"/>
    <b v="0"/>
    <n v="51"/>
    <b v="1"/>
    <s v="theater/plays"/>
    <n v="1.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07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4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0:00:00"/>
    <b v="0"/>
    <n v="197"/>
    <b v="1"/>
    <s v="theater/plays"/>
    <n v="1.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3:00:00"/>
    <b v="0"/>
    <n v="70"/>
    <b v="1"/>
    <s v="theater/plays"/>
    <n v="1.10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19:23:00"/>
    <b v="0"/>
    <n v="21"/>
    <b v="1"/>
    <s v="theater/plays"/>
    <n v="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5T23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0:34:50"/>
    <b v="0"/>
    <n v="39"/>
    <b v="1"/>
    <s v="theater/plays"/>
    <n v="1.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07:39:37"/>
    <b v="0"/>
    <n v="78"/>
    <b v="1"/>
    <s v="theater/plays"/>
    <n v="1.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08:00:57"/>
    <b v="0"/>
    <n v="48"/>
    <b v="1"/>
    <s v="theater/plays"/>
    <n v="1.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19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2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09:00:00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3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19:59:00"/>
    <b v="0"/>
    <n v="59"/>
    <b v="0"/>
    <s v="theater/musical"/>
    <n v="0.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4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17:00:00"/>
    <b v="0"/>
    <n v="31"/>
    <b v="0"/>
    <s v="theater/musical"/>
    <n v="0.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19:59:00"/>
    <b v="0"/>
    <n v="18"/>
    <b v="0"/>
    <s v="theater/musical"/>
    <n v="0.0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3:11:1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08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08:48:55"/>
    <b v="0"/>
    <n v="14"/>
    <b v="0"/>
    <s v="theater/musical"/>
    <n v="0.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07:08:5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07:11:00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0:45:30"/>
    <b v="0"/>
    <n v="3"/>
    <b v="0"/>
    <s v="theater/musical"/>
    <n v="0.0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4T21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09:00:00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0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0:59:00"/>
    <b v="0"/>
    <n v="12"/>
    <b v="0"/>
    <s v="theater/musical"/>
    <n v="0.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6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5:30:00"/>
    <b v="0"/>
    <n v="8"/>
    <b v="0"/>
    <s v="theater/musical"/>
    <n v="0.0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09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4T23:00:45"/>
    <b v="0"/>
    <n v="73"/>
    <b v="1"/>
    <s v="theater/plays"/>
    <n v="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09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3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07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19:59:00"/>
    <b v="0"/>
    <n v="17"/>
    <b v="1"/>
    <s v="theater/plays"/>
    <n v="2.509999999999999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0:43:27"/>
    <b v="0"/>
    <n v="33"/>
    <b v="1"/>
    <s v="theater/plays"/>
    <n v="1.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09:00:00"/>
    <b v="0"/>
    <n v="38"/>
    <b v="1"/>
    <s v="theater/plays"/>
    <n v="1.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7T22:59:00"/>
    <b v="0"/>
    <n v="79"/>
    <b v="1"/>
    <s v="theater/plays"/>
    <n v="1.15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4:59:00"/>
    <b v="0"/>
    <n v="46"/>
    <b v="1"/>
    <s v="theater/plays"/>
    <n v="1.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3:42:00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19:59:0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6:39:00"/>
    <b v="0"/>
    <n v="13"/>
    <b v="1"/>
    <s v="theater/plays"/>
    <n v="1.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3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0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0:16:5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3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5T21:58:09"/>
    <b v="0"/>
    <n v="19"/>
    <b v="1"/>
    <s v="theater/plays"/>
    <n v="1.09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1:54:00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3T23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5:16:59"/>
    <b v="0"/>
    <n v="58"/>
    <b v="1"/>
    <s v="theater/plays"/>
    <n v="1.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0:33:00"/>
    <b v="0"/>
    <n v="28"/>
    <b v="1"/>
    <s v="theater/plays"/>
    <n v="1.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08:12:17"/>
    <b v="0"/>
    <n v="17"/>
    <b v="1"/>
    <s v="theater/plays"/>
    <n v="1.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5:00:00"/>
    <b v="0"/>
    <n v="12"/>
    <b v="1"/>
    <s v="theater/plays"/>
    <n v="1.10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19:59:00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4:43:04"/>
    <b v="0"/>
    <n v="57"/>
    <b v="1"/>
    <s v="theater/plays"/>
    <n v="1.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4:52:00"/>
    <b v="0"/>
    <n v="114"/>
    <b v="1"/>
    <s v="theater/plays"/>
    <n v="1.13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2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5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1:34:44"/>
    <b v="0"/>
    <n v="16"/>
    <b v="1"/>
    <s v="theater/plays"/>
    <n v="1.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19:59:00"/>
    <b v="0"/>
    <n v="199"/>
    <b v="1"/>
    <s v="theater/plays"/>
    <n v="1.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4:44:58"/>
    <b v="0"/>
    <n v="31"/>
    <b v="1"/>
    <s v="theater/plays"/>
    <n v="1.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0:59:00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2:53:5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07:38:10"/>
    <b v="0"/>
    <n v="18"/>
    <b v="1"/>
    <s v="theater/plays"/>
    <n v="1.12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5T22:59:00"/>
    <b v="0"/>
    <n v="67"/>
    <b v="1"/>
    <s v="theater/plays"/>
    <n v="1.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18:48:16"/>
    <b v="0"/>
    <n v="66"/>
    <b v="1"/>
    <s v="theater/plays"/>
    <n v="1.11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0:19:46"/>
    <b v="0"/>
    <n v="23"/>
    <b v="1"/>
    <s v="theater/plays"/>
    <n v="1.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3:00:00"/>
    <b v="0"/>
    <n v="126"/>
    <b v="1"/>
    <s v="theater/plays"/>
    <n v="1.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19:59:00"/>
    <b v="0"/>
    <n v="6"/>
    <b v="1"/>
    <s v="theater/plays"/>
    <n v="1.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6T21:14:1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0:53:24"/>
    <b v="0"/>
    <n v="39"/>
    <b v="1"/>
    <s v="theater/plays"/>
    <n v="1.09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4:25:00"/>
    <b v="0"/>
    <n v="62"/>
    <b v="1"/>
    <s v="theater/plays"/>
    <n v="1.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07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0:59:00"/>
    <b v="0"/>
    <n v="274"/>
    <b v="1"/>
    <s v="theater/plays"/>
    <n v="1.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6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4:30:00"/>
    <b v="0"/>
    <n v="14"/>
    <b v="1"/>
    <s v="theater/plays"/>
    <n v="1.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18:00:00"/>
    <b v="0"/>
    <n v="60"/>
    <b v="1"/>
    <s v="theater/plays"/>
    <n v="1.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2:53:30"/>
    <b v="0"/>
    <n v="33"/>
    <b v="1"/>
    <s v="theater/plays"/>
    <n v="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6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3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1:21:27"/>
    <b v="0"/>
    <n v="136"/>
    <b v="1"/>
    <s v="theater/plays"/>
    <n v="1.11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6:26:5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08:00:00"/>
    <b v="0"/>
    <n v="18"/>
    <b v="1"/>
    <s v="theater/plays"/>
    <n v="1.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4:59:53"/>
    <b v="0"/>
    <n v="39"/>
    <b v="1"/>
    <s v="theater/plays"/>
    <n v="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4:59:00"/>
    <b v="0"/>
    <n v="21"/>
    <b v="1"/>
    <s v="theater/plays"/>
    <n v="1.09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2T22:59:00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08:33:14"/>
    <b v="0"/>
    <n v="27"/>
    <b v="1"/>
    <s v="theater/plays"/>
    <n v="1.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0:00:00"/>
    <b v="0"/>
    <n v="35"/>
    <b v="1"/>
    <s v="theater/plays"/>
    <n v="1.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3:55: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1T21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19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08:59:06"/>
    <b v="0"/>
    <n v="35"/>
    <b v="1"/>
    <s v="theater/plays"/>
    <n v="1.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5:49:48"/>
    <b v="0"/>
    <n v="27"/>
    <b v="1"/>
    <s v="theater/plays"/>
    <n v="1.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08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0T22:59:00"/>
    <b v="0"/>
    <n v="104"/>
    <b v="1"/>
    <s v="theater/plays"/>
    <n v="1.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09:42:46"/>
    <b v="0"/>
    <n v="19"/>
    <b v="1"/>
    <s v="theater/plays"/>
    <n v="1.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19:59:00"/>
    <b v="0"/>
    <n v="97"/>
    <b v="1"/>
    <s v="theater/plays"/>
    <n v="1.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4:52:00"/>
    <b v="0"/>
    <n v="27"/>
    <b v="1"/>
    <s v="theater/plays"/>
    <n v="1.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3:18:29"/>
    <b v="0"/>
    <n v="24"/>
    <b v="1"/>
    <s v="theater/plays"/>
    <n v="1.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2:47:2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09:11:15"/>
    <b v="0"/>
    <n v="46"/>
    <b v="1"/>
    <s v="theater/plays"/>
    <n v="2.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09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5:50:06"/>
    <b v="0"/>
    <n v="40"/>
    <b v="1"/>
    <s v="theater/plays"/>
    <n v="1.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5:28:04"/>
    <b v="0"/>
    <n v="44"/>
    <b v="1"/>
    <s v="theater/plays"/>
    <n v="1.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4:59:00"/>
    <b v="0"/>
    <n v="35"/>
    <b v="1"/>
    <s v="theater/plays"/>
    <n v="1.11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1:04:22"/>
    <b v="0"/>
    <n v="63"/>
    <b v="1"/>
    <s v="theater/plays"/>
    <n v="1.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5:00:00"/>
    <b v="0"/>
    <n v="89"/>
    <b v="1"/>
    <s v="theater/plays"/>
    <n v="1.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3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3:00:00"/>
    <b v="0"/>
    <n v="46"/>
    <b v="1"/>
    <s v="theater/plays"/>
    <n v="3.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0:55:00"/>
    <b v="0"/>
    <n v="33"/>
    <b v="1"/>
    <s v="theater/plays"/>
    <n v="1.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0:06:16"/>
    <b v="0"/>
    <n v="31"/>
    <b v="0"/>
    <s v="theater/plays"/>
    <n v="0.0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19:55: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08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19:23:00"/>
    <b v="0"/>
    <n v="12"/>
    <b v="0"/>
    <s v="theater/plays"/>
    <n v="0.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4:00:00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4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3:38:1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08:38:0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0:00:00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1T22:59:00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4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2:47:48"/>
    <b v="0"/>
    <n v="8"/>
    <b v="0"/>
    <s v="theater/plays"/>
    <n v="0.2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17:53:58"/>
    <b v="0"/>
    <n v="14"/>
    <b v="0"/>
    <s v="theater/plays"/>
    <n v="0.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4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5T21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09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19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08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1:20: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4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5T21:59:00"/>
    <b v="0"/>
    <n v="52"/>
    <b v="1"/>
    <s v="theater/musical"/>
    <n v="1.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19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09T23:59:00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5:51:13"/>
    <b v="0"/>
    <n v="11"/>
    <b v="1"/>
    <s v="theater/musical"/>
    <n v="1.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3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6:00:00"/>
    <b v="0"/>
    <n v="30"/>
    <b v="1"/>
    <s v="theater/musical"/>
    <n v="1.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0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2:48:27"/>
    <b v="0"/>
    <n v="28"/>
    <b v="1"/>
    <s v="theater/musical"/>
    <n v="1.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1:33:18"/>
    <b v="0"/>
    <n v="17"/>
    <b v="1"/>
    <s v="theater/musical"/>
    <n v="1.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2:25: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8T21:00:00"/>
    <b v="0"/>
    <n v="26"/>
    <b v="1"/>
    <s v="theater/musical"/>
    <n v="1.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18:35:53"/>
    <b v="0"/>
    <n v="88"/>
    <b v="1"/>
    <s v="theater/musical"/>
    <n v="1.10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4:36:26"/>
    <b v="0"/>
    <n v="91"/>
    <b v="1"/>
    <s v="theater/musical"/>
    <n v="1.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5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1:31:29"/>
    <b v="0"/>
    <n v="28"/>
    <b v="1"/>
    <s v="theater/musical"/>
    <n v="1.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09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6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0:38:02"/>
    <b v="0"/>
    <n v="107"/>
    <b v="1"/>
    <s v="theater/musical"/>
    <n v="1.12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0:00:45"/>
    <b v="0"/>
    <n v="96"/>
    <b v="1"/>
    <s v="theater/musical"/>
    <n v="1.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0:59:00"/>
    <b v="0"/>
    <n v="56"/>
    <b v="1"/>
    <s v="theater/musical"/>
    <n v="1.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09:28:10"/>
    <b v="0"/>
    <n v="58"/>
    <b v="1"/>
    <s v="theater/musical"/>
    <n v="1.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6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4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6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8T22:00:00"/>
    <b v="0"/>
    <n v="33"/>
    <b v="1"/>
    <s v="theater/musical"/>
    <n v="1.10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18:08:00"/>
    <b v="0"/>
    <n v="57"/>
    <b v="1"/>
    <s v="theater/musical"/>
    <n v="1.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1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0:00:00"/>
    <b v="0"/>
    <n v="14"/>
    <b v="1"/>
    <s v="theater/musical"/>
    <n v="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17:00:00"/>
    <b v="0"/>
    <n v="94"/>
    <b v="1"/>
    <s v="theater/musical"/>
    <n v="1.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0:00:00"/>
    <b v="0"/>
    <n v="59"/>
    <b v="1"/>
    <s v="theater/musical"/>
    <n v="1.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1:39:40"/>
    <b v="0"/>
    <n v="36"/>
    <b v="1"/>
    <s v="theater/musical"/>
    <n v="1.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08:39:00"/>
    <b v="0"/>
    <n v="115"/>
    <b v="1"/>
    <s v="theater/musical"/>
    <n v="1.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2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3:11:25"/>
    <b v="0"/>
    <n v="52"/>
    <b v="1"/>
    <s v="theater/musical"/>
    <n v="1.10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5:00:00"/>
    <b v="0"/>
    <n v="27"/>
    <b v="1"/>
    <s v="theater/musical"/>
    <n v="1.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08:00:00"/>
    <b v="0"/>
    <n v="24"/>
    <b v="1"/>
    <s v="theater/musical"/>
    <n v="1.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5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2:03:00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6:54:35"/>
    <b v="0"/>
    <n v="71"/>
    <b v="1"/>
    <s v="theater/musical"/>
    <n v="1.11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19:59:00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08:18:00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1:10: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09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08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2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4:32:0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5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4:30:0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6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3:09:25"/>
    <b v="0"/>
    <n v="37"/>
    <b v="0"/>
    <s v="theater/musical"/>
    <n v="0.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09:20: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4:20: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0:59:00"/>
    <b v="0"/>
    <n v="16"/>
    <b v="0"/>
    <s v="theater/musical"/>
    <n v="0.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08:13:36"/>
    <b v="0"/>
    <n v="9"/>
    <b v="0"/>
    <s v="theater/musical"/>
    <n v="0.0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19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5:19:2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0T23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3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8T22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3:48:59"/>
    <b v="0"/>
    <n v="9"/>
    <b v="0"/>
    <s v="theater/musical"/>
    <n v="0.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1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5:00:00"/>
    <b v="0"/>
    <n v="38"/>
    <b v="1"/>
    <s v="theater/plays"/>
    <n v="1.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1:22:38"/>
    <b v="0"/>
    <n v="26"/>
    <b v="1"/>
    <s v="theater/plays"/>
    <n v="1.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3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19:59:00"/>
    <b v="0"/>
    <n v="11"/>
    <b v="1"/>
    <s v="theater/plays"/>
    <n v="1.10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3:43:00"/>
    <b v="0"/>
    <n v="27"/>
    <b v="1"/>
    <s v="theater/plays"/>
    <n v="1.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19:59:00"/>
    <b v="0"/>
    <n v="34"/>
    <b v="1"/>
    <s v="theater/plays"/>
    <n v="1.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5:00:00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08:33:43"/>
    <b v="0"/>
    <n v="37"/>
    <b v="1"/>
    <s v="theater/plays"/>
    <n v="1.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19:59:00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1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3:02:00"/>
    <b v="0"/>
    <n v="26"/>
    <b v="1"/>
    <s v="theater/plays"/>
    <n v="1.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07:38:3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0:20:07"/>
    <b v="0"/>
    <n v="46"/>
    <b v="1"/>
    <s v="theater/plays"/>
    <n v="1.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4:59:00"/>
    <b v="0"/>
    <n v="76"/>
    <b v="1"/>
    <s v="theater/plays"/>
    <n v="1.10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19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5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17:40:14"/>
    <b v="0"/>
    <n v="49"/>
    <b v="1"/>
    <s v="theater/plays"/>
    <n v="1.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2:09:5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6:00:00"/>
    <b v="0"/>
    <n v="65"/>
    <b v="1"/>
    <s v="theater/plays"/>
    <n v="1.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5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2:46:1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09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3:22:25"/>
    <b v="0"/>
    <n v="9"/>
    <b v="1"/>
    <s v="theater/plays"/>
    <n v="1.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18:45:35"/>
    <b v="0"/>
    <n v="9"/>
    <b v="1"/>
    <s v="theater/plays"/>
    <n v="1.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1:09:00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2:41:07"/>
    <b v="0"/>
    <n v="57"/>
    <b v="1"/>
    <s v="theater/plays"/>
    <n v="1.09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4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0:09:00"/>
    <b v="0"/>
    <n v="14"/>
    <b v="1"/>
    <s v="theater/plays"/>
    <n v="1.12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0:22:38"/>
    <b v="0"/>
    <n v="17"/>
    <b v="1"/>
    <s v="theater/plays"/>
    <n v="1.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09:03:2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19:25:24"/>
    <b v="0"/>
    <n v="32"/>
    <b v="1"/>
    <s v="theater/plays"/>
    <n v="1.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07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0:51:27"/>
    <b v="1"/>
    <n v="34"/>
    <b v="0"/>
    <s v="theater/plays"/>
    <n v="0.0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3:50:52"/>
    <b v="1"/>
    <n v="23"/>
    <b v="0"/>
    <s v="theater/plays"/>
    <n v="0.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17:44:24"/>
    <b v="1"/>
    <n v="19"/>
    <b v="0"/>
    <s v="theater/plays"/>
    <n v="0.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2T22:59:00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07:02:54"/>
    <b v="1"/>
    <n v="12"/>
    <b v="0"/>
    <s v="theater/plays"/>
    <n v="0.0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3T22:59:00"/>
    <b v="1"/>
    <n v="8"/>
    <b v="0"/>
    <s v="theater/plays"/>
    <n v="0.0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8T21:23:11"/>
    <b v="1"/>
    <n v="9"/>
    <b v="0"/>
    <s v="theater/plays"/>
    <n v="0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1:36:29"/>
    <b v="1"/>
    <n v="43"/>
    <b v="0"/>
    <s v="theater/plays"/>
    <n v="0.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0:24:44"/>
    <b v="1"/>
    <n v="28"/>
    <b v="0"/>
    <s v="theater/plays"/>
    <n v="7.0000000000000007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18:59:0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2:32:5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19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2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3:14:1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4:17:5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08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09:12:0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3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3:00:00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07:51:50"/>
    <b v="0"/>
    <n v="13"/>
    <b v="0"/>
    <s v="theater/plays"/>
    <n v="0.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3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08:59:00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08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4:24:1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29T21:30:00"/>
    <b v="0"/>
    <n v="14"/>
    <b v="0"/>
    <s v="theater/plays"/>
    <n v="0.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19:29:00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1:32:1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07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19:11:00"/>
    <b v="0"/>
    <n v="15"/>
    <b v="0"/>
    <s v="theater/musical"/>
    <n v="0.0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0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09:44:10"/>
    <b v="0"/>
    <n v="3"/>
    <b v="0"/>
    <s v="theater/musical"/>
    <n v="0.0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19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08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17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2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6:58:48"/>
    <b v="0"/>
    <n v="46"/>
    <b v="0"/>
    <s v="theater/musical"/>
    <n v="0.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08:15:52"/>
    <b v="0"/>
    <n v="14"/>
    <b v="0"/>
    <s v="theater/musical"/>
    <n v="0.0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19:59:0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2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5:00:00"/>
    <b v="0"/>
    <n v="17"/>
    <b v="0"/>
    <s v="theater/musical"/>
    <n v="0.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6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5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6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09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4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0T21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4:00:00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5:05:58"/>
    <b v="0"/>
    <n v="14"/>
    <b v="0"/>
    <s v="theater/plays"/>
    <n v="0.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5:26:00"/>
    <b v="0"/>
    <n v="9"/>
    <b v="0"/>
    <s v="theater/plays"/>
    <n v="0.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0:12:2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0:59:00"/>
    <b v="0"/>
    <n v="7"/>
    <b v="0"/>
    <s v="theater/plays"/>
    <n v="0.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3T23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6-30T22:00:00"/>
    <b v="0"/>
    <n v="84"/>
    <b v="0"/>
    <s v="theater/plays"/>
    <n v="0.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0:59:00"/>
    <b v="0"/>
    <n v="11"/>
    <b v="0"/>
    <s v="theater/plays"/>
    <n v="0.0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7T22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0:36:1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2:58:0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08:00:00"/>
    <b v="0"/>
    <n v="16"/>
    <b v="0"/>
    <s v="theater/plays"/>
    <n v="0.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0:36:0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18:13:1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1:49:5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4:14:02"/>
    <b v="0"/>
    <n v="31"/>
    <b v="0"/>
    <s v="theater/plays"/>
    <n v="0.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1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4T21:04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5:00:00"/>
    <b v="0"/>
    <n v="7"/>
    <b v="0"/>
    <s v="theater/plays"/>
    <n v="0.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5:25:00"/>
    <b v="0"/>
    <n v="16"/>
    <b v="0"/>
    <s v="theater/plays"/>
    <n v="0.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2:08:00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19:14:5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0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0:09:57"/>
    <b v="0"/>
    <n v="3"/>
    <b v="0"/>
    <s v="theater/plays"/>
    <n v="0.0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2:29:37"/>
    <b v="0"/>
    <n v="36"/>
    <b v="0"/>
    <s v="theater/plays"/>
    <n v="0.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0:35:0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29T22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4:59:00"/>
    <b v="0"/>
    <n v="27"/>
    <b v="0"/>
    <s v="theater/plays"/>
    <n v="0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5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3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4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08:00:00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6:00:00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2:17:4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0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5:00:00"/>
    <b v="0"/>
    <n v="6"/>
    <b v="0"/>
    <s v="theater/plays"/>
    <n v="0.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5:31:11"/>
    <b v="0"/>
    <n v="17"/>
    <b v="0"/>
    <s v="theater/plays"/>
    <n v="0.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5:02:0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2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18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8T22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0:59:00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1:51:05"/>
    <b v="0"/>
    <n v="14"/>
    <b v="0"/>
    <s v="theater/plays"/>
    <n v="0.0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3-31T22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19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19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6:43:00"/>
    <b v="0"/>
    <n v="12"/>
    <b v="0"/>
    <s v="theater/plays"/>
    <n v="0.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5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07:45:46"/>
    <b v="0"/>
    <n v="23"/>
    <b v="0"/>
    <s v="theater/plays"/>
    <n v="0.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1-30T23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07:09:2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3:44:1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0:30:00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3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17:00:00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3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08:50:00"/>
    <b v="0"/>
    <n v="13"/>
    <b v="0"/>
    <s v="theater/plays"/>
    <n v="0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07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1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0:00:00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19:25: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6T23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18:53:41"/>
    <b v="0"/>
    <n v="32"/>
    <b v="0"/>
    <s v="theater/plays"/>
    <n v="0.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0:35:0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0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0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5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07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3:22:21"/>
    <b v="0"/>
    <n v="8"/>
    <b v="0"/>
    <s v="theater/plays"/>
    <n v="0.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6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5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6:00:00"/>
    <b v="0"/>
    <n v="16"/>
    <b v="0"/>
    <s v="theater/plays"/>
    <n v="0.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0:55:56"/>
    <b v="0"/>
    <n v="12"/>
    <b v="0"/>
    <s v="theater/plays"/>
    <n v="0.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2:17:3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3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6:54:5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0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08:19:4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0:39:4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18:59:00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5T22:58:2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1:34:33"/>
    <b v="0"/>
    <n v="11"/>
    <b v="0"/>
    <s v="theater/plays"/>
    <n v="0.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19:55:00"/>
    <b v="0"/>
    <n v="6"/>
    <b v="0"/>
    <s v="theater/plays"/>
    <n v="7.0000000000000007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2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4:52:06"/>
    <b v="0"/>
    <n v="6"/>
    <b v="0"/>
    <s v="theater/plays"/>
    <n v="0.0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17:37:14"/>
    <b v="0"/>
    <n v="8"/>
    <b v="0"/>
    <s v="theater/plays"/>
    <n v="0.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0:00:00"/>
    <b v="0"/>
    <n v="37"/>
    <b v="0"/>
    <s v="theater/plays"/>
    <n v="0.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5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2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7-31T23:00:00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0:55: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07:25: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2:00:00"/>
    <b v="0"/>
    <n v="6"/>
    <b v="0"/>
    <s v="theater/plays"/>
    <n v="0.0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6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0:19:0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1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19T22:59:00"/>
    <b v="0"/>
    <n v="46"/>
    <b v="0"/>
    <s v="theater/plays"/>
    <n v="0.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6:00:00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3:05:00"/>
    <b v="0"/>
    <n v="19"/>
    <b v="0"/>
    <s v="theater/plays"/>
    <n v="0.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5:04:00"/>
    <b v="0"/>
    <n v="13"/>
    <b v="0"/>
    <s v="theater/plays"/>
    <n v="0.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4:11:30"/>
    <b v="0"/>
    <n v="13"/>
    <b v="0"/>
    <s v="theater/plays"/>
    <n v="0.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17:56:5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0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08:08:1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07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5:34:19"/>
    <b v="0"/>
    <n v="9"/>
    <b v="0"/>
    <s v="theater/plays"/>
    <n v="0.0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2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1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3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08:04:00"/>
    <b v="0"/>
    <n v="17"/>
    <b v="0"/>
    <s v="theater/plays"/>
    <n v="0.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0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4:07:06"/>
    <b v="0"/>
    <n v="12"/>
    <b v="0"/>
    <s v="theater/plays"/>
    <n v="0.569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1:51:49"/>
    <b v="0"/>
    <n v="14"/>
    <b v="0"/>
    <s v="theater/plays"/>
    <n v="0.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6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1:00:00"/>
    <b v="0"/>
    <n v="14"/>
    <b v="0"/>
    <s v="theater/plays"/>
    <n v="0.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17:02:4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6:05: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19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1:23:0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0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08:28:00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5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08:49:2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0:29:26"/>
    <b v="0"/>
    <n v="38"/>
    <b v="0"/>
    <s v="theater/plays"/>
    <n v="0.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5:04:3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5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5T23:13:4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4T21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0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2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08:07:5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3:51:4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08:28:00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19:34:59"/>
    <b v="0"/>
    <n v="3"/>
    <b v="0"/>
    <s v="theater/plays"/>
    <n v="0.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3:52:3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18:54:00"/>
    <b v="0"/>
    <n v="197"/>
    <b v="0"/>
    <s v="theater/plays"/>
    <n v="0.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4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08:04:5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5T21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08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17:00:00"/>
    <b v="0"/>
    <n v="7"/>
    <b v="0"/>
    <s v="theater/plays"/>
    <n v="7.000000000000000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4:31:4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6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0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07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2:25: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1:00:00"/>
    <b v="0"/>
    <n v="94"/>
    <b v="0"/>
    <s v="theater/plays"/>
    <n v="0.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3:44:1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3:11:2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4:30:00"/>
    <b v="0"/>
    <n v="17"/>
    <b v="0"/>
    <s v="theater/plays"/>
    <n v="0.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6:25:00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1:10: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1-30T21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19:00:00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3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1:16:00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4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09T21:00:00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0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07:36:50"/>
    <b v="0"/>
    <n v="12"/>
    <b v="0"/>
    <s v="theater/plays"/>
    <n v="0.0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17:00:00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3:13:07"/>
    <b v="0"/>
    <n v="91"/>
    <b v="0"/>
    <s v="theater/plays"/>
    <n v="0.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5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07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8T22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3:05:16"/>
    <b v="0"/>
    <n v="13"/>
    <b v="0"/>
    <s v="theater/plays"/>
    <n v="0.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2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0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07:33:51"/>
    <b v="0"/>
    <n v="21"/>
    <b v="0"/>
    <s v="theater/plays"/>
    <n v="0.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1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5:00:00"/>
    <b v="0"/>
    <n v="6"/>
    <b v="0"/>
    <s v="theater/plays"/>
    <n v="0.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19:59:00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19:00:00"/>
    <b v="0"/>
    <n v="7"/>
    <b v="0"/>
    <s v="theater/plays"/>
    <n v="0.0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08:00:00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18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09:44:28"/>
    <b v="0"/>
    <n v="3"/>
    <b v="0"/>
    <s v="theater/plays"/>
    <n v="0.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08:21:2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6:07:06"/>
    <b v="0"/>
    <n v="6"/>
    <b v="0"/>
    <s v="theater/plays"/>
    <n v="0.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4:50: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6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18:49:10"/>
    <b v="0"/>
    <n v="17"/>
    <b v="0"/>
    <s v="theater/plays"/>
    <n v="0.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5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4:00:00"/>
    <b v="0"/>
    <n v="13"/>
    <b v="0"/>
    <s v="theater/plays"/>
    <n v="0.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19:00:0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1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0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0:00:00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6:16:1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09:28:00"/>
    <b v="0"/>
    <n v="13"/>
    <b v="0"/>
    <s v="theater/plays"/>
    <n v="0.289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1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09:03:1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0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4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0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4:57:05"/>
    <b v="0"/>
    <n v="12"/>
    <b v="0"/>
    <s v="theater/plays"/>
    <n v="0.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5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0:16:5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2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19:59:0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0:00:00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09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2:26:00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09:35:00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07:00:00"/>
    <b v="0"/>
    <n v="3"/>
    <b v="0"/>
    <s v="theater/plays"/>
    <n v="0.0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4:09:1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19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1:34:5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0:59: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6:45: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0:51:00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5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09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2:24:3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18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3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2:21:13"/>
    <b v="0"/>
    <n v="6"/>
    <b v="0"/>
    <s v="theater/plays"/>
    <n v="0.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0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6T22:40:34"/>
    <b v="0"/>
    <n v="14"/>
    <b v="0"/>
    <s v="theater/plays"/>
    <n v="0.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6:15:09"/>
    <b v="0"/>
    <n v="6"/>
    <b v="0"/>
    <s v="theater/plays"/>
    <n v="7.0000000000000007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17:00:00"/>
    <b v="0"/>
    <n v="33"/>
    <b v="0"/>
    <s v="theater/plays"/>
    <n v="0.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4:00: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2T21:00:00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5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07:02:31"/>
    <b v="0"/>
    <n v="6"/>
    <b v="0"/>
    <s v="theater/plays"/>
    <n v="0.2899999999999999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19:15:40"/>
    <b v="0"/>
    <n v="6"/>
    <b v="0"/>
    <s v="theater/plays"/>
    <n v="0.0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6:00:00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7T22:34:0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FEF1E-3485-408A-A2C0-2F331902AE1E}" name="PivotTable1" cacheId="7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K9" firstHeaderRow="1" firstDataRow="2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sd="0" x="1"/>
        <item sd="0" x="2"/>
        <item sd="0" x="3"/>
        <item sd="0"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ategory" fld="18" subtotal="count" baseField="0" baseItem="0"/>
  </dataFields>
  <chartFormats count="1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8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8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8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2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8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8" count="1" selected="0">
            <x v="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8" count="1" selected="0">
            <x v="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8" count="1" selected="0">
            <x v="2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2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3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8" count="1" selected="0">
            <x v="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4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8" count="1" selected="0">
            <x v="5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5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5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8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8" count="1" selected="0">
            <x v="5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8" count="1" selected="0">
            <x v="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8" count="1" selected="0">
            <x v="5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8" count="1" selected="0">
            <x v="5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5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6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6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8" count="1" selected="0">
            <x v="6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6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6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8" count="1" selected="0">
            <x v="6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6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8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8" count="1" selected="0">
            <x v="6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8" count="1" selected="0">
            <x v="6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6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6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7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7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7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7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8" count="1" selected="0">
            <x v="7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7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8" count="1" selected="0">
            <x v="7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8" count="1" selected="0">
            <x v="7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7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8" count="1" selected="0">
            <x v="7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8" count="1" selected="0">
            <x v="7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8" count="1" selected="0">
            <x v="7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7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8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8" count="1" selected="0">
            <x v="8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8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8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8" count="1" selected="0">
            <x v="8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8" count="1" selected="0">
            <x v="8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8" count="1" selected="0">
            <x v="8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8" count="1" selected="0">
            <x v="8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8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8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8" count="1" selected="0">
            <x v="8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8" count="1" selected="0">
            <x v="8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8" count="1" selected="0">
            <x v="8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8" count="1" selected="0">
            <x v="8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8" count="1" selected="0">
            <x v="8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8" count="1" selected="0">
            <x v="8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8" count="1" selected="0">
            <x v="8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8" count="1" selected="0">
            <x v="8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KickStarter Campaigns by Countr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E3430-CF40-43DD-BD2E-39803FE0ED42}" name="PivotTable3" cacheId="7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</format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F0148-C7BE-4F7B-8AF1-76104E21151F}" name="PivotTable4" cacheId="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ategor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F181" sqref="F18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5" bestFit="1" customWidth="1"/>
    <col min="18" max="18" width="16.77734375" bestFit="1" customWidth="1"/>
    <col min="19" max="19" width="12.21875" bestFit="1" customWidth="1"/>
    <col min="20" max="20" width="16.8867187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2" t="s">
        <v>8366</v>
      </c>
      <c r="L1" s="2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(((J2/60)/60)/24)+DATE(1970,1,1)+(-8/24)</f>
        <v>42176.673738425925</v>
      </c>
      <c r="L2" s="10">
        <f>(((I2/60)/60)/24)+DATE(1970,1,1)+(-8/24)</f>
        <v>42207.791666666664</v>
      </c>
      <c r="M2" t="b">
        <v>0</v>
      </c>
      <c r="N2">
        <v>182</v>
      </c>
      <c r="O2" t="b">
        <v>1</v>
      </c>
      <c r="P2" t="s">
        <v>8265</v>
      </c>
      <c r="Q2" s="5">
        <f>ROUND(E2/D2,2)</f>
        <v>1.37</v>
      </c>
      <c r="R2" s="6">
        <f>AVERAGE(E2/N2)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0">(((J3/60)/60)/24)+DATE(1970,1,1)+(-8/24)</f>
        <v>42766.267164351848</v>
      </c>
      <c r="L3" s="10">
        <f t="shared" ref="L3:L66" si="1">(((I3/60)/60)/24)+DATE(1970,1,1)+(-8/24)</f>
        <v>42796.267164351848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ROUND(E3/D3,2)</f>
        <v>1.43</v>
      </c>
      <c r="R3" s="6">
        <f t="shared" ref="R3:R66" si="3">AVERAGE(E3/N3)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42405.369016203702</v>
      </c>
      <c r="L4" s="10">
        <f t="shared" si="1"/>
        <v>42415.369016203702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41828.181793981479</v>
      </c>
      <c r="L5" s="10">
        <f t="shared" si="1"/>
        <v>41858.181793981479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1.04</v>
      </c>
      <c r="R5" s="6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42327.500914351847</v>
      </c>
      <c r="L6" s="10">
        <f t="shared" si="1"/>
        <v>42357.500914351847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1.23</v>
      </c>
      <c r="R6" s="6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42563.599618055552</v>
      </c>
      <c r="L7" s="10">
        <f t="shared" si="1"/>
        <v>42579.899305555555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1.1000000000000001</v>
      </c>
      <c r="R7" s="6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41793.739004629628</v>
      </c>
      <c r="L8" s="10">
        <f t="shared" si="1"/>
        <v>41803.739004629628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</v>
      </c>
      <c r="R8" s="6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42515.713738425926</v>
      </c>
      <c r="L9" s="10">
        <f t="shared" si="1"/>
        <v>42555.713738425926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</v>
      </c>
      <c r="R9" s="6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42468.611249999994</v>
      </c>
      <c r="L10" s="10">
        <f t="shared" si="1"/>
        <v>42475.541666666664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</v>
      </c>
      <c r="R10" s="6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42446.770185185182</v>
      </c>
      <c r="L11" s="10">
        <f t="shared" si="1"/>
        <v>42476.770185185182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1.26</v>
      </c>
      <c r="R11" s="6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41779.734710648147</v>
      </c>
      <c r="L12" s="10">
        <f t="shared" si="1"/>
        <v>41814.734710648147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1.01</v>
      </c>
      <c r="R12" s="6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42572.445162037031</v>
      </c>
      <c r="L13" s="10">
        <f t="shared" si="1"/>
        <v>42603.791666666664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1.21</v>
      </c>
      <c r="R13" s="6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41791.379918981482</v>
      </c>
      <c r="L14" s="10">
        <f t="shared" si="1"/>
        <v>41835.791666666664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</v>
      </c>
      <c r="R14" s="6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42508.343854166662</v>
      </c>
      <c r="L15" s="10">
        <f t="shared" si="1"/>
        <v>42544.518749999996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1.6</v>
      </c>
      <c r="R15" s="6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41807.693148148144</v>
      </c>
      <c r="L16" s="10">
        <f t="shared" si="1"/>
        <v>41833.249305555553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1.01</v>
      </c>
      <c r="R16" s="6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42256.058541666665</v>
      </c>
      <c r="L17" s="10">
        <f t="shared" si="1"/>
        <v>42274.509722222218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1.07</v>
      </c>
      <c r="R17" s="6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41760.463090277779</v>
      </c>
      <c r="L18" s="10">
        <f t="shared" si="1"/>
        <v>41805.895833333328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</v>
      </c>
      <c r="R18" s="6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41917.398402777777</v>
      </c>
      <c r="L19" s="10">
        <f t="shared" si="1"/>
        <v>41947.440069444441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1.01</v>
      </c>
      <c r="R19" s="6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41869.208981481483</v>
      </c>
      <c r="L20" s="10">
        <f t="shared" si="1"/>
        <v>41899.208981481483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</v>
      </c>
      <c r="R20" s="6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42175.483032407406</v>
      </c>
      <c r="L21" s="10">
        <f t="shared" si="1"/>
        <v>42205.483032407406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</v>
      </c>
      <c r="R21" s="6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42200.424907407411</v>
      </c>
      <c r="L22" s="10">
        <f t="shared" si="1"/>
        <v>42260.424907407411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</v>
      </c>
      <c r="R22" s="6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41878.293854166666</v>
      </c>
      <c r="L23" s="10">
        <f t="shared" si="1"/>
        <v>41908.293854166666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1.0900000000000001</v>
      </c>
      <c r="R23" s="6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41989.578009259254</v>
      </c>
      <c r="L24" s="10">
        <f t="shared" si="1"/>
        <v>42004.999305555553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</v>
      </c>
      <c r="R24" s="6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42097.445613425924</v>
      </c>
      <c r="L25" s="10">
        <f t="shared" si="1"/>
        <v>42124.305555555555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1.19</v>
      </c>
      <c r="R25" s="6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42229.486840277772</v>
      </c>
      <c r="L26" s="10">
        <f t="shared" si="1"/>
        <v>42262.48541666667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1.0900000000000001</v>
      </c>
      <c r="R26" s="6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42317.691678240742</v>
      </c>
      <c r="L27" s="10">
        <f t="shared" si="1"/>
        <v>42377.691678240742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</v>
      </c>
      <c r="R27" s="6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41828.182222222218</v>
      </c>
      <c r="L28" s="10">
        <f t="shared" si="1"/>
        <v>41868.182222222218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</v>
      </c>
      <c r="R28" s="6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41928.831400462957</v>
      </c>
      <c r="L29" s="10">
        <f t="shared" si="1"/>
        <v>41958.873067129629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1.1200000000000001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42324.630601851844</v>
      </c>
      <c r="L30" s="10">
        <f t="shared" si="1"/>
        <v>42354.630601851844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</v>
      </c>
      <c r="R30" s="6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41812.339907407404</v>
      </c>
      <c r="L31" s="10">
        <f t="shared" si="1"/>
        <v>41842.339907407404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</v>
      </c>
      <c r="R31" s="6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41841.959664351853</v>
      </c>
      <c r="L32" s="10">
        <f t="shared" si="1"/>
        <v>41871.959664351853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</v>
      </c>
      <c r="R32" s="6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42376.458726851844</v>
      </c>
      <c r="L33" s="10">
        <f t="shared" si="1"/>
        <v>42394.458726851844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42461.294178240736</v>
      </c>
      <c r="L34" s="10">
        <f t="shared" si="1"/>
        <v>42502.832638888889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</v>
      </c>
      <c r="R34" s="6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42286.327557870369</v>
      </c>
      <c r="L35" s="10">
        <f t="shared" si="1"/>
        <v>42316.36922453704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</v>
      </c>
      <c r="R35" s="6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41840.988437499997</v>
      </c>
      <c r="L36" s="10">
        <f t="shared" si="1"/>
        <v>41855.988437499997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</v>
      </c>
      <c r="R36" s="6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42097.958495370367</v>
      </c>
      <c r="L37" s="10">
        <f t="shared" si="1"/>
        <v>42121.666666666664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1.67</v>
      </c>
      <c r="R37" s="6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42067.973668981482</v>
      </c>
      <c r="L38" s="10">
        <f t="shared" si="1"/>
        <v>42097.93200231481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</v>
      </c>
      <c r="R38" s="6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42032.359710648147</v>
      </c>
      <c r="L39" s="10">
        <f t="shared" si="1"/>
        <v>42062.359710648147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</v>
      </c>
      <c r="R39" s="6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41374.723888888882</v>
      </c>
      <c r="L40" s="10">
        <f t="shared" si="1"/>
        <v>41404.723888888882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1.1000000000000001</v>
      </c>
      <c r="R40" s="6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41753.713749999995</v>
      </c>
      <c r="L41" s="10">
        <f t="shared" si="1"/>
        <v>41784.624305555553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1.31</v>
      </c>
      <c r="R41" s="6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41788.880648148144</v>
      </c>
      <c r="L42" s="10">
        <f t="shared" si="1"/>
        <v>41808.833333333328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</v>
      </c>
      <c r="R42" s="6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41887.235578703701</v>
      </c>
      <c r="L43" s="10">
        <f t="shared" si="1"/>
        <v>41917.235578703701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41971.305856481478</v>
      </c>
      <c r="L44" s="10">
        <f t="shared" si="1"/>
        <v>42001.305856481478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1.42</v>
      </c>
      <c r="R44" s="6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41802.457013888888</v>
      </c>
      <c r="L45" s="10">
        <f t="shared" si="1"/>
        <v>41832.666666666664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3.09</v>
      </c>
      <c r="R45" s="6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41873.765474537038</v>
      </c>
      <c r="L46" s="10">
        <f t="shared" si="1"/>
        <v>41918.765474537038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42457.290590277778</v>
      </c>
      <c r="L47" s="10">
        <f t="shared" si="1"/>
        <v>42487.290590277778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42323.631643518522</v>
      </c>
      <c r="L48" s="10">
        <f t="shared" si="1"/>
        <v>42353.631643518522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</v>
      </c>
      <c r="R48" s="6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41932.486192129625</v>
      </c>
      <c r="L49" s="10">
        <f t="shared" si="1"/>
        <v>41992.527858796289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1.08</v>
      </c>
      <c r="R49" s="6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42033.183564814812</v>
      </c>
      <c r="L50" s="10">
        <f t="shared" si="1"/>
        <v>42064.166666666664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1.08</v>
      </c>
      <c r="R50" s="6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42270.843113425923</v>
      </c>
      <c r="L51" s="10">
        <f t="shared" si="1"/>
        <v>42300.843113425923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41995.419652777775</v>
      </c>
      <c r="L52" s="10">
        <f t="shared" si="1"/>
        <v>42034.374999999993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42196.595335648148</v>
      </c>
      <c r="L53" s="10">
        <f t="shared" si="1"/>
        <v>42226.595335648148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</v>
      </c>
      <c r="R53" s="6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41807.368587962963</v>
      </c>
      <c r="L54" s="10">
        <f t="shared" si="1"/>
        <v>41837.368587962963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1.1599999999999999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41719.215798611105</v>
      </c>
      <c r="L55" s="10">
        <f t="shared" si="1"/>
        <v>41733.583333333328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1.1000000000000001</v>
      </c>
      <c r="R55" s="6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42333.379872685182</v>
      </c>
      <c r="L56" s="10">
        <f t="shared" si="1"/>
        <v>42363.379872685182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42496.635601851849</v>
      </c>
      <c r="L57" s="10">
        <f t="shared" si="1"/>
        <v>42517.635601851849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1.29</v>
      </c>
      <c r="R57" s="6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42149.215555555551</v>
      </c>
      <c r="L58" s="10">
        <f t="shared" si="1"/>
        <v>42163.333333333336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</v>
      </c>
      <c r="R58" s="6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42089.499560185184</v>
      </c>
      <c r="L59" s="10">
        <f t="shared" si="1"/>
        <v>42119.499560185184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1.02</v>
      </c>
      <c r="R59" s="6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41932.411712962959</v>
      </c>
      <c r="L60" s="10">
        <f t="shared" si="1"/>
        <v>41962.453379629624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1.03</v>
      </c>
      <c r="R60" s="6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42229.902500000004</v>
      </c>
      <c r="L61" s="10">
        <f t="shared" si="1"/>
        <v>42261.541666666664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</v>
      </c>
      <c r="R61" s="6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41701.568483796291</v>
      </c>
      <c r="L62" s="10">
        <f t="shared" si="1"/>
        <v>41720.666666666664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</v>
      </c>
      <c r="R62" s="6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41409.480983796297</v>
      </c>
      <c r="L63" s="10">
        <f t="shared" si="1"/>
        <v>41431.480983796297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</v>
      </c>
      <c r="R63" s="6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41311.466180555552</v>
      </c>
      <c r="L64" s="10">
        <f t="shared" si="1"/>
        <v>41336.466180555552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1.55</v>
      </c>
      <c r="R64" s="6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41612.578854166662</v>
      </c>
      <c r="L65" s="10">
        <f t="shared" si="1"/>
        <v>41635.874305555553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1.1399999999999999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0"/>
        <v>41432.684965277775</v>
      </c>
      <c r="L66" s="10">
        <f t="shared" si="1"/>
        <v>41462.684965277775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</v>
      </c>
      <c r="R66" s="6">
        <f t="shared" si="3"/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4">(((J67/60)/60)/24)+DATE(1970,1,1)+(-8/24)</f>
        <v>41835.487893518519</v>
      </c>
      <c r="L67" s="10">
        <f t="shared" ref="L67:L130" si="5">(((I67/60)/60)/24)+DATE(1970,1,1)+(-8/24)</f>
        <v>41861.915972222218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ROUND(E67/D67,2)</f>
        <v>1.08</v>
      </c>
      <c r="R67" s="6">
        <f t="shared" ref="R67:R130" si="7">AVERAGE(E67/N67)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42539.516435185178</v>
      </c>
      <c r="L68" s="10">
        <f t="shared" si="5"/>
        <v>42569.516435185178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1.19</v>
      </c>
      <c r="R68" s="6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41075.250046296293</v>
      </c>
      <c r="L69" s="10">
        <f t="shared" si="5"/>
        <v>41105.250046296293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1.1599999999999999</v>
      </c>
      <c r="R69" s="6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41663.23600694444</v>
      </c>
      <c r="L70" s="10">
        <f t="shared" si="5"/>
        <v>41693.23600694444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</v>
      </c>
      <c r="R70" s="6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40785.854456018518</v>
      </c>
      <c r="L71" s="10">
        <f t="shared" si="5"/>
        <v>40817.957638888889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1.1100000000000001</v>
      </c>
      <c r="R71" s="6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40730.563020833331</v>
      </c>
      <c r="L72" s="10">
        <f t="shared" si="5"/>
        <v>40790.563020833331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</v>
      </c>
      <c r="R72" s="6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40996.938159722216</v>
      </c>
      <c r="L73" s="10">
        <f t="shared" si="5"/>
        <v>41056.938159722216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1.24</v>
      </c>
      <c r="R73" s="6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41207.676863425921</v>
      </c>
      <c r="L74" s="10">
        <f t="shared" si="5"/>
        <v>41227.666666666664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</v>
      </c>
      <c r="R74" s="6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40587.423425925925</v>
      </c>
      <c r="L75" s="10">
        <f t="shared" si="5"/>
        <v>40665.832638888889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42360.153877314813</v>
      </c>
      <c r="L76" s="10">
        <f t="shared" si="5"/>
        <v>42390.153877314813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1.1299999999999999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41356.875833333332</v>
      </c>
      <c r="L77" s="10">
        <f t="shared" si="5"/>
        <v>41386.875833333332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1.1499999999999999</v>
      </c>
      <c r="R77" s="6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40844.358310185184</v>
      </c>
      <c r="L78" s="10">
        <f t="shared" si="5"/>
        <v>40904.399976851848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</v>
      </c>
      <c r="R78" s="6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40996.811539351853</v>
      </c>
      <c r="L79" s="10">
        <f t="shared" si="5"/>
        <v>41049.790972222218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3.93</v>
      </c>
      <c r="R79" s="6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42604.397233796299</v>
      </c>
      <c r="L80" s="10">
        <f t="shared" si="5"/>
        <v>42614.397233796299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41724.443206018514</v>
      </c>
      <c r="L81" s="10">
        <f t="shared" si="5"/>
        <v>41754.443206018514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41582.750648148147</v>
      </c>
      <c r="L82" s="10">
        <f t="shared" si="5"/>
        <v>41617.750648148147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</v>
      </c>
      <c r="R82" s="6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41099.825543981482</v>
      </c>
      <c r="L83" s="10">
        <f t="shared" si="5"/>
        <v>41103.79305555555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40795.486817129626</v>
      </c>
      <c r="L84" s="10">
        <f t="shared" si="5"/>
        <v>40825.486817129626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</v>
      </c>
      <c r="R84" s="6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42042.282280092586</v>
      </c>
      <c r="L85" s="10">
        <f t="shared" si="5"/>
        <v>42057.145833333336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1.03</v>
      </c>
      <c r="R85" s="6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40648.42460648148</v>
      </c>
      <c r="L86" s="10">
        <f t="shared" si="5"/>
        <v>40678.42460648148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40778.792094907403</v>
      </c>
      <c r="L87" s="10">
        <f t="shared" si="5"/>
        <v>40808.792094907403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1.26</v>
      </c>
      <c r="R87" s="6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42291.222743055558</v>
      </c>
      <c r="L88" s="10">
        <f t="shared" si="5"/>
        <v>42365.264409722215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</v>
      </c>
      <c r="R88" s="6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40322.206053240734</v>
      </c>
      <c r="L89" s="10">
        <f t="shared" si="5"/>
        <v>40331.736805555556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1.05</v>
      </c>
      <c r="R89" s="6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41786.325590277775</v>
      </c>
      <c r="L90" s="10">
        <f t="shared" si="5"/>
        <v>41812.325590277775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1.03</v>
      </c>
      <c r="R90" s="6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41402.418888888889</v>
      </c>
      <c r="L91" s="10">
        <f t="shared" si="5"/>
        <v>41427.418888888889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1.1499999999999999</v>
      </c>
      <c r="R91" s="6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40705.964108796295</v>
      </c>
      <c r="L92" s="10">
        <f t="shared" si="5"/>
        <v>40735.964108796295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</v>
      </c>
      <c r="R92" s="6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40619.069027777776</v>
      </c>
      <c r="L93" s="10">
        <f t="shared" si="5"/>
        <v>40680.069027777776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42720.865543981483</v>
      </c>
      <c r="L94" s="10">
        <f t="shared" si="5"/>
        <v>42766.999999999993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</v>
      </c>
      <c r="R94" s="6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41065.524733796294</v>
      </c>
      <c r="L95" s="10">
        <f t="shared" si="5"/>
        <v>41093.541666666664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1.1100000000000001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41716.384513888886</v>
      </c>
      <c r="L96" s="10">
        <f t="shared" si="5"/>
        <v>41736.384513888886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40934.671770833331</v>
      </c>
      <c r="L97" s="10">
        <f t="shared" si="5"/>
        <v>40964.671770833331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</v>
      </c>
      <c r="R97" s="6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40324.32917824074</v>
      </c>
      <c r="L98" s="10">
        <f t="shared" si="5"/>
        <v>40390.791666666664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1.1499999999999999</v>
      </c>
      <c r="R98" s="6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40705.801874999997</v>
      </c>
      <c r="L99" s="10">
        <f t="shared" si="5"/>
        <v>40735.801874999997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</v>
      </c>
      <c r="R99" s="6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41214.461504629624</v>
      </c>
      <c r="L100" s="10">
        <f t="shared" si="5"/>
        <v>41250.645833333328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</v>
      </c>
      <c r="R100" s="6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41631.569432870368</v>
      </c>
      <c r="L101" s="10">
        <f t="shared" si="5"/>
        <v>41661.569432870368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</v>
      </c>
      <c r="R101" s="6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41197.419976851852</v>
      </c>
      <c r="L102" s="10">
        <f t="shared" si="5"/>
        <v>41217.461643518516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41274.443402777775</v>
      </c>
      <c r="L103" s="10">
        <f t="shared" si="5"/>
        <v>41298.443402777775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40504.797835648147</v>
      </c>
      <c r="L104" s="10">
        <f t="shared" si="5"/>
        <v>40534.797835648147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1.28</v>
      </c>
      <c r="R104" s="6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41682.472569444442</v>
      </c>
      <c r="L105" s="10">
        <f t="shared" si="5"/>
        <v>41705.472569444442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</v>
      </c>
      <c r="R105" s="6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40612.361874999995</v>
      </c>
      <c r="L106" s="10">
        <f t="shared" si="5"/>
        <v>40635.708333333328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42485.391435185178</v>
      </c>
      <c r="L107" s="10">
        <f t="shared" si="5"/>
        <v>42503.666666666664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40987.443298611113</v>
      </c>
      <c r="L108" s="10">
        <f t="shared" si="5"/>
        <v>41001.443298611113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1.01</v>
      </c>
      <c r="R108" s="6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40635.649155092593</v>
      </c>
      <c r="L109" s="10">
        <f t="shared" si="5"/>
        <v>40657.649155092593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</v>
      </c>
      <c r="R109" s="6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41365.279745370368</v>
      </c>
      <c r="L110" s="10">
        <f t="shared" si="5"/>
        <v>41425.279745370368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2.4700000000000002</v>
      </c>
      <c r="R110" s="6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40569.692476851851</v>
      </c>
      <c r="L111" s="10">
        <f t="shared" si="5"/>
        <v>40599.692476851851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2.2000000000000002</v>
      </c>
      <c r="R111" s="6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41557.616354166668</v>
      </c>
      <c r="L112" s="10">
        <f t="shared" si="5"/>
        <v>41591.915972222218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1.31</v>
      </c>
      <c r="R112" s="6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42124.999849537031</v>
      </c>
      <c r="L113" s="10">
        <f t="shared" si="5"/>
        <v>42154.999849537031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1.55</v>
      </c>
      <c r="R113" s="6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41717.709699074068</v>
      </c>
      <c r="L114" s="10">
        <f t="shared" si="5"/>
        <v>41741.75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40753.425092592588</v>
      </c>
      <c r="L115" s="10">
        <f t="shared" si="5"/>
        <v>40761.291666666664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40860.940833333334</v>
      </c>
      <c r="L116" s="10">
        <f t="shared" si="5"/>
        <v>40920.940833333334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40918.405601851846</v>
      </c>
      <c r="L117" s="10">
        <f t="shared" si="5"/>
        <v>40943.405601851846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</v>
      </c>
      <c r="R117" s="6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40595.163831018515</v>
      </c>
      <c r="L118" s="10">
        <f t="shared" si="5"/>
        <v>40641.122164351851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1.1399999999999999</v>
      </c>
      <c r="R118" s="6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40248.501666666663</v>
      </c>
      <c r="L119" s="10">
        <f t="shared" si="5"/>
        <v>40338.458333333328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</v>
      </c>
      <c r="R119" s="6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40722.720324074071</v>
      </c>
      <c r="L120" s="10">
        <f t="shared" si="5"/>
        <v>40752.720324074071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1.1299999999999999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40738.735949074071</v>
      </c>
      <c r="L121" s="10">
        <f t="shared" si="5"/>
        <v>40768.625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1.05</v>
      </c>
      <c r="R121" s="6">
        <f t="shared" si="7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42615.716516203705</v>
      </c>
      <c r="L122" s="10">
        <f t="shared" si="5"/>
        <v>42645.716516203705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0</v>
      </c>
      <c r="R122" s="6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42096.371643518512</v>
      </c>
      <c r="L123" s="10">
        <f t="shared" si="5"/>
        <v>42112.094444444439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0</v>
      </c>
      <c r="R123" s="6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42593.098460648143</v>
      </c>
      <c r="L124" s="10">
        <f t="shared" si="5"/>
        <v>42653.098460648143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41904.448657407404</v>
      </c>
      <c r="L125" s="10">
        <f t="shared" si="5"/>
        <v>41940.583333333328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</v>
      </c>
      <c r="R125" s="6">
        <f t="shared" si="7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42114.595393518517</v>
      </c>
      <c r="L126" s="10">
        <f t="shared" si="5"/>
        <v>42139.595393518517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42709.66064814815</v>
      </c>
      <c r="L127" s="10">
        <f t="shared" si="5"/>
        <v>42769.66064814815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42135.256215277775</v>
      </c>
      <c r="L128" s="10">
        <f t="shared" si="5"/>
        <v>42165.749999999993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0.06</v>
      </c>
      <c r="R128" s="6">
        <f t="shared" si="7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42067.290983796294</v>
      </c>
      <c r="L129" s="10">
        <f t="shared" si="5"/>
        <v>42097.24931712963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0.02</v>
      </c>
      <c r="R129" s="6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4"/>
        <v>42627.894594907404</v>
      </c>
      <c r="L130" s="10">
        <f t="shared" si="5"/>
        <v>42662.894594907404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0.02</v>
      </c>
      <c r="R130" s="6">
        <f t="shared" si="7"/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8">(((J131/60)/60)/24)+DATE(1970,1,1)+(-8/24)</f>
        <v>41882.603969907403</v>
      </c>
      <c r="L131" s="10">
        <f t="shared" ref="L131:L194" si="9">(((I131/60)/60)/24)+DATE(1970,1,1)+(-8/24)</f>
        <v>41942.603969907403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ROUND(E131/D131,2)</f>
        <v>0</v>
      </c>
      <c r="R131" s="6" t="e">
        <f t="shared" ref="R131:R194" si="11">AVERAGE(E131/N131)</f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8"/>
        <v>41778.582083333327</v>
      </c>
      <c r="L132" s="10">
        <f t="shared" si="9"/>
        <v>41806.511111111111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8"/>
        <v>42541.504178240742</v>
      </c>
      <c r="L133" s="10">
        <f t="shared" si="9"/>
        <v>42556.666666666664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8"/>
        <v>41905.47924768518</v>
      </c>
      <c r="L134" s="10">
        <f t="shared" si="9"/>
        <v>41950.520914351851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0.1</v>
      </c>
      <c r="R134" s="6">
        <f t="shared" si="11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8"/>
        <v>42491.474351851844</v>
      </c>
      <c r="L135" s="10">
        <f t="shared" si="9"/>
        <v>42521.396527777775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8"/>
        <v>42221.576597222222</v>
      </c>
      <c r="L136" s="10">
        <f t="shared" si="9"/>
        <v>42251.374999999993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8"/>
        <v>41788.048576388886</v>
      </c>
      <c r="L137" s="10">
        <f t="shared" si="9"/>
        <v>41821.458333333328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</v>
      </c>
      <c r="R137" s="6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8"/>
        <v>42096.076782407406</v>
      </c>
      <c r="L138" s="10">
        <f t="shared" si="9"/>
        <v>42140.094444444439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8"/>
        <v>42239.240659722222</v>
      </c>
      <c r="L139" s="10">
        <f t="shared" si="9"/>
        <v>42289.240659722222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8"/>
        <v>42185.924085648141</v>
      </c>
      <c r="L140" s="10">
        <f t="shared" si="9"/>
        <v>42216.874305555553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0.03</v>
      </c>
      <c r="R140" s="6">
        <f t="shared" si="11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8"/>
        <v>42187.587638888886</v>
      </c>
      <c r="L141" s="10">
        <f t="shared" si="9"/>
        <v>42197.587638888886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8"/>
        <v>42052.864953703705</v>
      </c>
      <c r="L142" s="10">
        <f t="shared" si="9"/>
        <v>42082.823287037034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8"/>
        <v>42109.819710648146</v>
      </c>
      <c r="L143" s="10">
        <f t="shared" si="9"/>
        <v>42154.819710648146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0.11</v>
      </c>
      <c r="R143" s="6">
        <f t="shared" si="11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8"/>
        <v>41938.559930555552</v>
      </c>
      <c r="L144" s="10">
        <f t="shared" si="9"/>
        <v>41959.601597222216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</v>
      </c>
      <c r="R144" s="6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8"/>
        <v>42558.730810185189</v>
      </c>
      <c r="L145" s="10">
        <f t="shared" si="9"/>
        <v>42615.913194444445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8"/>
        <v>42047.429074074076</v>
      </c>
      <c r="L146" s="10">
        <f t="shared" si="9"/>
        <v>42107.387407407405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0.28000000000000003</v>
      </c>
      <c r="R146" s="6">
        <f t="shared" si="11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8"/>
        <v>42200.208935185183</v>
      </c>
      <c r="L147" s="10">
        <f t="shared" si="9"/>
        <v>42227.208935185183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0.08</v>
      </c>
      <c r="R147" s="6">
        <f t="shared" si="11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8"/>
        <v>42692.682847222219</v>
      </c>
      <c r="L148" s="10">
        <f t="shared" si="9"/>
        <v>42752.682847222219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0.01</v>
      </c>
      <c r="R148" s="6">
        <f t="shared" si="11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8"/>
        <v>41969.434490740743</v>
      </c>
      <c r="L149" s="10">
        <f t="shared" si="9"/>
        <v>42012.429166666661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8"/>
        <v>42396.948333333326</v>
      </c>
      <c r="L150" s="10">
        <f t="shared" si="9"/>
        <v>42426.948333333326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</v>
      </c>
      <c r="R150" s="6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8"/>
        <v>41967.838773148142</v>
      </c>
      <c r="L151" s="10">
        <f t="shared" si="9"/>
        <v>41997.999999999993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0.01</v>
      </c>
      <c r="R151" s="6">
        <f t="shared" si="11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8"/>
        <v>42089.82849537037</v>
      </c>
      <c r="L152" s="10">
        <f t="shared" si="9"/>
        <v>42149.82849537037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</v>
      </c>
      <c r="R152" s="6">
        <f t="shared" si="11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8"/>
        <v>42113.217488425922</v>
      </c>
      <c r="L153" s="10">
        <f t="shared" si="9"/>
        <v>42173.217488425922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0</v>
      </c>
      <c r="R153" s="6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8"/>
        <v>41874.744212962964</v>
      </c>
      <c r="L154" s="10">
        <f t="shared" si="9"/>
        <v>41904.744212962964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0</v>
      </c>
      <c r="R154" s="6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8"/>
        <v>41933.252824074072</v>
      </c>
      <c r="L155" s="10">
        <f t="shared" si="9"/>
        <v>41975.294490740744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0.01</v>
      </c>
      <c r="R155" s="6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8"/>
        <v>42115.214062499996</v>
      </c>
      <c r="L156" s="10">
        <f t="shared" si="9"/>
        <v>42158.214062499996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0.03</v>
      </c>
      <c r="R156" s="6">
        <f t="shared" si="11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8"/>
        <v>42168.226099537038</v>
      </c>
      <c r="L157" s="10">
        <f t="shared" si="9"/>
        <v>42208.226099537038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0</v>
      </c>
      <c r="R157" s="6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8"/>
        <v>41793.791620370372</v>
      </c>
      <c r="L158" s="10">
        <f t="shared" si="9"/>
        <v>41853.791620370372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0.05</v>
      </c>
      <c r="R158" s="6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8"/>
        <v>42396.578379629624</v>
      </c>
      <c r="L159" s="10">
        <f t="shared" si="9"/>
        <v>42426.578379629624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</v>
      </c>
      <c r="R159" s="6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8"/>
        <v>41903.743379629625</v>
      </c>
      <c r="L160" s="10">
        <f t="shared" si="9"/>
        <v>41933.743379629625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8"/>
        <v>42514.101215277777</v>
      </c>
      <c r="L161" s="10">
        <f t="shared" si="9"/>
        <v>42554.101215277777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0</v>
      </c>
      <c r="R161" s="6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8"/>
        <v>42171.579756944448</v>
      </c>
      <c r="L162" s="10">
        <f t="shared" si="9"/>
        <v>42231.579756944448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8"/>
        <v>41792.354108796295</v>
      </c>
      <c r="L163" s="10">
        <f t="shared" si="9"/>
        <v>41822.354108796295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</v>
      </c>
      <c r="R163" s="6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8"/>
        <v>41834.79347222222</v>
      </c>
      <c r="L164" s="10">
        <f t="shared" si="9"/>
        <v>41867.654166666667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0.16</v>
      </c>
      <c r="R164" s="6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8"/>
        <v>42243.627939814811</v>
      </c>
      <c r="L165" s="10">
        <f t="shared" si="9"/>
        <v>42277.666666666664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8"/>
        <v>41841.429409722223</v>
      </c>
      <c r="L166" s="10">
        <f t="shared" si="9"/>
        <v>41901.429409722223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0.01</v>
      </c>
      <c r="R166" s="6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8"/>
        <v>42351.325509259252</v>
      </c>
      <c r="L167" s="10">
        <f t="shared" si="9"/>
        <v>42381.325509259252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8"/>
        <v>42720.742615740739</v>
      </c>
      <c r="L168" s="10">
        <f t="shared" si="9"/>
        <v>42750.742615740739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8"/>
        <v>42160.594155092585</v>
      </c>
      <c r="L169" s="10">
        <f t="shared" si="9"/>
        <v>42220.594155092585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</v>
      </c>
      <c r="R169" s="6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8"/>
        <v>42052.501967592594</v>
      </c>
      <c r="L170" s="10">
        <f t="shared" si="9"/>
        <v>42082.460300925923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0.04</v>
      </c>
      <c r="R170" s="6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8"/>
        <v>41900.171979166662</v>
      </c>
      <c r="L171" s="10">
        <f t="shared" si="9"/>
        <v>41930.171979166662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</v>
      </c>
      <c r="R171" s="6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8"/>
        <v>42216.644479166665</v>
      </c>
      <c r="L172" s="10">
        <f t="shared" si="9"/>
        <v>42245.894444444442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0.03</v>
      </c>
      <c r="R172" s="6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8"/>
        <v>42533.847384259258</v>
      </c>
      <c r="L173" s="10">
        <f t="shared" si="9"/>
        <v>42593.847384259258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0</v>
      </c>
      <c r="R173" s="6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8"/>
        <v>42047.061608796292</v>
      </c>
      <c r="L174" s="10">
        <f t="shared" si="9"/>
        <v>42082.01994212962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8"/>
        <v>42033.239675925921</v>
      </c>
      <c r="L175" s="10">
        <f t="shared" si="9"/>
        <v>42063.239675925921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8"/>
        <v>42072.42564814815</v>
      </c>
      <c r="L176" s="10">
        <f t="shared" si="9"/>
        <v>42132.42564814815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8"/>
        <v>41855.444571759253</v>
      </c>
      <c r="L177" s="10">
        <f t="shared" si="9"/>
        <v>41880.444571759253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0.06</v>
      </c>
      <c r="R177" s="6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8"/>
        <v>42191.490729166668</v>
      </c>
      <c r="L178" s="10">
        <f t="shared" si="9"/>
        <v>42221.490729166668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8"/>
        <v>42069.714421296296</v>
      </c>
      <c r="L179" s="10">
        <f t="shared" si="9"/>
        <v>42086.672754629624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8"/>
        <v>42304.622048611105</v>
      </c>
      <c r="L180" s="10">
        <f t="shared" si="9"/>
        <v>42334.663715277777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8"/>
        <v>42402.747164351851</v>
      </c>
      <c r="L181" s="10">
        <f t="shared" si="9"/>
        <v>42432.747164351851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8"/>
        <v>42067.657905092587</v>
      </c>
      <c r="L182" s="10">
        <f t="shared" si="9"/>
        <v>42107.458333333336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</v>
      </c>
      <c r="R182" s="6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8"/>
        <v>42147.408506944441</v>
      </c>
      <c r="L183" s="10">
        <f t="shared" si="9"/>
        <v>42177.408506944441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</v>
      </c>
      <c r="R183" s="6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8"/>
        <v>42711.678611111107</v>
      </c>
      <c r="L184" s="10">
        <f t="shared" si="9"/>
        <v>42741.678611111107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8"/>
        <v>41939.476967592593</v>
      </c>
      <c r="L185" s="10">
        <f t="shared" si="9"/>
        <v>41969.518634259257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0.36</v>
      </c>
      <c r="R185" s="6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8"/>
        <v>41825.45789351852</v>
      </c>
      <c r="L186" s="10">
        <f t="shared" si="9"/>
        <v>41882.832638888889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0.03</v>
      </c>
      <c r="R186" s="6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8"/>
        <v>42570.577997685185</v>
      </c>
      <c r="L187" s="10">
        <f t="shared" si="9"/>
        <v>42600.577997685185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0.06</v>
      </c>
      <c r="R187" s="6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8"/>
        <v>42767.479560185187</v>
      </c>
      <c r="L188" s="10">
        <f t="shared" si="9"/>
        <v>42797.499999999993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8"/>
        <v>42181.90112268518</v>
      </c>
      <c r="L189" s="10">
        <f t="shared" si="9"/>
        <v>42205.957638888889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8"/>
        <v>41856.849710648145</v>
      </c>
      <c r="L190" s="10">
        <f t="shared" si="9"/>
        <v>41886.849710648145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8"/>
        <v>42556.357372685183</v>
      </c>
      <c r="L191" s="10">
        <f t="shared" si="9"/>
        <v>42616.357372685183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0</v>
      </c>
      <c r="R191" s="6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8"/>
        <v>42527.317662037036</v>
      </c>
      <c r="L192" s="10">
        <f t="shared" si="9"/>
        <v>42537.317662037036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</v>
      </c>
      <c r="R192" s="6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8"/>
        <v>42239.108078703699</v>
      </c>
      <c r="L193" s="10">
        <f t="shared" si="9"/>
        <v>42279.108078703699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8"/>
        <v>41899.458703703705</v>
      </c>
      <c r="L194" s="10">
        <f t="shared" si="9"/>
        <v>41929.458703703705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0</v>
      </c>
      <c r="R194" s="6">
        <f t="shared" si="11"/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2">(((J195/60)/60)/24)+DATE(1970,1,1)+(-8/24)</f>
        <v>41911.601458333331</v>
      </c>
      <c r="L195" s="10">
        <f t="shared" ref="L195:L258" si="13">(((I195/60)/60)/24)+DATE(1970,1,1)+(-8/24)</f>
        <v>41971.643124999995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ROUND(E195/D195,2)</f>
        <v>0</v>
      </c>
      <c r="R195" s="6" t="e">
        <f t="shared" ref="R195:R258" si="15">AVERAGE(E195/N195)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2"/>
        <v>42375.663553240738</v>
      </c>
      <c r="L196" s="10">
        <f t="shared" si="13"/>
        <v>42435.663553240738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</v>
      </c>
      <c r="R196" s="6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2"/>
        <v>42135.337175925924</v>
      </c>
      <c r="L197" s="10">
        <f t="shared" si="13"/>
        <v>42195.337175925924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2"/>
        <v>42259.209467592591</v>
      </c>
      <c r="L198" s="10">
        <f t="shared" si="13"/>
        <v>42287.541666666664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0.42</v>
      </c>
      <c r="R198" s="6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2"/>
        <v>42741.515046296299</v>
      </c>
      <c r="L199" s="10">
        <f t="shared" si="13"/>
        <v>42783.541666666664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</v>
      </c>
      <c r="R199" s="6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2"/>
        <v>41887.050023148149</v>
      </c>
      <c r="L200" s="10">
        <f t="shared" si="13"/>
        <v>41917.050023148149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0.01</v>
      </c>
      <c r="R200" s="6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2"/>
        <v>42583.790532407402</v>
      </c>
      <c r="L201" s="10">
        <f t="shared" si="13"/>
        <v>42613.790532407402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2"/>
        <v>41866.750034722223</v>
      </c>
      <c r="L202" s="10">
        <f t="shared" si="13"/>
        <v>41896.750034722223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</v>
      </c>
      <c r="R202" s="6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2"/>
        <v>42023.485289351847</v>
      </c>
      <c r="L203" s="10">
        <f t="shared" si="13"/>
        <v>42043.485289351847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0.57999999999999996</v>
      </c>
      <c r="R203" s="6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2"/>
        <v>42255.594490740739</v>
      </c>
      <c r="L204" s="10">
        <f t="shared" si="13"/>
        <v>42285.540972222218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2"/>
        <v>41973.514629629623</v>
      </c>
      <c r="L205" s="10">
        <f t="shared" si="13"/>
        <v>42033.514629629623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0.3</v>
      </c>
      <c r="R205" s="6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2"/>
        <v>42556.250034722216</v>
      </c>
      <c r="L206" s="10">
        <f t="shared" si="13"/>
        <v>42586.250034722216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0.51</v>
      </c>
      <c r="R206" s="6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2"/>
        <v>42248.298865740733</v>
      </c>
      <c r="L207" s="10">
        <f t="shared" si="13"/>
        <v>42283.298865740733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</v>
      </c>
      <c r="R207" s="6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2"/>
        <v>42566.67109953703</v>
      </c>
      <c r="L208" s="10">
        <f t="shared" si="13"/>
        <v>42587.67109953703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2"/>
        <v>41977.863865740735</v>
      </c>
      <c r="L209" s="10">
        <f t="shared" si="13"/>
        <v>42007.863865740735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</v>
      </c>
      <c r="R209" s="6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2"/>
        <v>41959.03665509259</v>
      </c>
      <c r="L210" s="10">
        <f t="shared" si="13"/>
        <v>41989.03665509259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2"/>
        <v>42165.589525462965</v>
      </c>
      <c r="L211" s="10">
        <f t="shared" si="13"/>
        <v>42195.589525462965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2"/>
        <v>42248.731388888882</v>
      </c>
      <c r="L212" s="10">
        <f t="shared" si="13"/>
        <v>42277.874999999993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</v>
      </c>
      <c r="R212" s="6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2"/>
        <v>42235.826585648152</v>
      </c>
      <c r="L213" s="10">
        <f t="shared" si="13"/>
        <v>42265.826585648152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0.45</v>
      </c>
      <c r="R213" s="6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2"/>
        <v>42416.547685185178</v>
      </c>
      <c r="L214" s="10">
        <f t="shared" si="13"/>
        <v>42476.506018518521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0</v>
      </c>
      <c r="R214" s="6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2"/>
        <v>42202.260960648149</v>
      </c>
      <c r="L215" s="10">
        <f t="shared" si="13"/>
        <v>42232.254641203697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</v>
      </c>
      <c r="R215" s="6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2"/>
        <v>42009.307280092595</v>
      </c>
      <c r="L216" s="10">
        <f t="shared" si="13"/>
        <v>42069.307280092595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0</v>
      </c>
      <c r="R216" s="6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2"/>
        <v>42374.896782407406</v>
      </c>
      <c r="L217" s="10">
        <f t="shared" si="13"/>
        <v>42417.665972222218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</v>
      </c>
      <c r="R217" s="6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2"/>
        <v>42066.625428240739</v>
      </c>
      <c r="L218" s="10">
        <f t="shared" si="13"/>
        <v>42116.583761574067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0.56000000000000005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2"/>
        <v>41970.307280092595</v>
      </c>
      <c r="L219" s="10">
        <f t="shared" si="13"/>
        <v>42001.307280092595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0.12</v>
      </c>
      <c r="R219" s="6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2"/>
        <v>42079.295011574075</v>
      </c>
      <c r="L220" s="10">
        <f t="shared" si="13"/>
        <v>42139.295011574075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2"/>
        <v>42428.993344907409</v>
      </c>
      <c r="L221" s="10">
        <f t="shared" si="13"/>
        <v>42460.957638888889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0.18</v>
      </c>
      <c r="R221" s="6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2"/>
        <v>42195.310532407406</v>
      </c>
      <c r="L222" s="10">
        <f t="shared" si="13"/>
        <v>42236.504166666658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0.01</v>
      </c>
      <c r="R222" s="6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2"/>
        <v>42031.504212962966</v>
      </c>
      <c r="L223" s="10">
        <f t="shared" si="13"/>
        <v>42091.462546296294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2"/>
        <v>42031.436550925922</v>
      </c>
      <c r="L224" s="10">
        <f t="shared" si="13"/>
        <v>42089.777083333327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2"/>
        <v>42481.714699074073</v>
      </c>
      <c r="L225" s="10">
        <f t="shared" si="13"/>
        <v>42511.711805555555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2"/>
        <v>42134.901921296296</v>
      </c>
      <c r="L226" s="10">
        <f t="shared" si="13"/>
        <v>42194.901921296296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2"/>
        <v>42438.627939814811</v>
      </c>
      <c r="L227" s="10">
        <f t="shared" si="13"/>
        <v>42468.586273148147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2"/>
        <v>42106.332685185182</v>
      </c>
      <c r="L228" s="10">
        <f t="shared" si="13"/>
        <v>42155.061805555553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0.01</v>
      </c>
      <c r="R228" s="6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2"/>
        <v>42164.560659722221</v>
      </c>
      <c r="L229" s="10">
        <f t="shared" si="13"/>
        <v>42194.560659722221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2"/>
        <v>42096.353067129625</v>
      </c>
      <c r="L230" s="10">
        <f t="shared" si="13"/>
        <v>42156.353067129625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2"/>
        <v>42383.600659722222</v>
      </c>
      <c r="L231" s="10">
        <f t="shared" si="13"/>
        <v>42413.600659722222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2"/>
        <v>42129.443877314807</v>
      </c>
      <c r="L232" s="10">
        <f t="shared" si="13"/>
        <v>42159.443877314807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</v>
      </c>
      <c r="R232" s="6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2"/>
        <v>42341.625590277778</v>
      </c>
      <c r="L233" s="10">
        <f t="shared" si="13"/>
        <v>42371.625590277778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2"/>
        <v>42032.492430555554</v>
      </c>
      <c r="L234" s="10">
        <f t="shared" si="13"/>
        <v>42062.492430555554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0.03</v>
      </c>
      <c r="R234" s="6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2"/>
        <v>42612.578379629624</v>
      </c>
      <c r="L235" s="10">
        <f t="shared" si="13"/>
        <v>42642.578379629624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2"/>
        <v>42135.70207175926</v>
      </c>
      <c r="L236" s="10">
        <f t="shared" si="13"/>
        <v>42175.70207175926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</v>
      </c>
      <c r="R236" s="6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2"/>
        <v>42164.575196759259</v>
      </c>
      <c r="L237" s="10">
        <f t="shared" si="13"/>
        <v>42194.575196759259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2"/>
        <v>42320.751145833325</v>
      </c>
      <c r="L238" s="10">
        <f t="shared" si="13"/>
        <v>42373.666666666664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2"/>
        <v>42377.243854166663</v>
      </c>
      <c r="L239" s="10">
        <f t="shared" si="13"/>
        <v>42437.243854166663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</v>
      </c>
      <c r="R239" s="6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2"/>
        <v>42713.629166666658</v>
      </c>
      <c r="L240" s="10">
        <f t="shared" si="13"/>
        <v>42734.041666666664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2"/>
        <v>42296.776967592588</v>
      </c>
      <c r="L241" s="10">
        <f t="shared" si="13"/>
        <v>42316.166666666664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2"/>
        <v>41354.375127314815</v>
      </c>
      <c r="L242" s="10">
        <f t="shared" si="13"/>
        <v>41399.375127314815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1.08</v>
      </c>
      <c r="R242" s="6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2"/>
        <v>41949.364629629628</v>
      </c>
      <c r="L243" s="10">
        <f t="shared" si="13"/>
        <v>41994.364629629628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1.1299999999999999</v>
      </c>
      <c r="R243" s="6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2"/>
        <v>40862.15960648148</v>
      </c>
      <c r="L244" s="10">
        <f t="shared" si="13"/>
        <v>40897.15960648148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1.1299999999999999</v>
      </c>
      <c r="R244" s="6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2"/>
        <v>41661.714166666665</v>
      </c>
      <c r="L245" s="10">
        <f t="shared" si="13"/>
        <v>41691.714166666665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1.03</v>
      </c>
      <c r="R245" s="6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2"/>
        <v>40212.990266203698</v>
      </c>
      <c r="L246" s="10">
        <f t="shared" si="13"/>
        <v>40252.962499999994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1.1399999999999999</v>
      </c>
      <c r="R246" s="6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2"/>
        <v>41106.719733796293</v>
      </c>
      <c r="L247" s="10">
        <f t="shared" si="13"/>
        <v>41136.719733796293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1.04</v>
      </c>
      <c r="R247" s="6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2"/>
        <v>40480.030150462961</v>
      </c>
      <c r="L248" s="10">
        <f t="shared" si="13"/>
        <v>40530.071817129625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</v>
      </c>
      <c r="R248" s="6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2"/>
        <v>40430.270995370367</v>
      </c>
      <c r="L249" s="10">
        <f t="shared" si="13"/>
        <v>40466.818749999999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</v>
      </c>
      <c r="R249" s="6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2"/>
        <v>40870.441076388888</v>
      </c>
      <c r="L250" s="10">
        <f t="shared" si="13"/>
        <v>40915.441076388888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</v>
      </c>
      <c r="R250" s="6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2"/>
        <v>40332.590509259258</v>
      </c>
      <c r="L251" s="10">
        <f t="shared" si="13"/>
        <v>40412.402777777774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1.1299999999999999</v>
      </c>
      <c r="R251" s="6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2"/>
        <v>41401.232534722221</v>
      </c>
      <c r="L252" s="10">
        <f t="shared" si="13"/>
        <v>41431.232534722221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1.06</v>
      </c>
      <c r="R252" s="6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2"/>
        <v>41013.454236111109</v>
      </c>
      <c r="L253" s="10">
        <f t="shared" si="13"/>
        <v>41045.458333333328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1.26</v>
      </c>
      <c r="R253" s="6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2"/>
        <v>40266.329375000001</v>
      </c>
      <c r="L254" s="10">
        <f t="shared" si="13"/>
        <v>40329.832638888889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1.85</v>
      </c>
      <c r="R254" s="6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2"/>
        <v>40924.31753472222</v>
      </c>
      <c r="L255" s="10">
        <f t="shared" si="13"/>
        <v>40954.31753472222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1.01</v>
      </c>
      <c r="R255" s="6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2"/>
        <v>42263.619328703695</v>
      </c>
      <c r="L256" s="10">
        <f t="shared" si="13"/>
        <v>42293.749999999993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1.17</v>
      </c>
      <c r="R256" s="6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2"/>
        <v>40588.193078703705</v>
      </c>
      <c r="L257" s="10">
        <f t="shared" si="13"/>
        <v>40618.151412037034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1.07</v>
      </c>
      <c r="R257" s="6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2"/>
        <v>41319.435960648145</v>
      </c>
      <c r="L258" s="10">
        <f t="shared" si="13"/>
        <v>41349.435960648145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</v>
      </c>
      <c r="R258" s="6">
        <f t="shared" si="15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6">(((J259/60)/60)/24)+DATE(1970,1,1)+(-8/24)</f>
        <v>42479.293541666666</v>
      </c>
      <c r="L259" s="10">
        <f t="shared" ref="L259:L322" si="17">(((I259/60)/60)/24)+DATE(1970,1,1)+(-8/24)</f>
        <v>42509.293541666666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ROUND(E259/D259,2)</f>
        <v>1.07</v>
      </c>
      <c r="R259" s="6">
        <f t="shared" ref="R259:R322" si="19">AVERAGE(E259/N259)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6"/>
        <v>40681.718356481477</v>
      </c>
      <c r="L260" s="10">
        <f t="shared" si="17"/>
        <v>40711.718356481477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</v>
      </c>
      <c r="R260" s="6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6"/>
        <v>42072.404733796291</v>
      </c>
      <c r="L261" s="10">
        <f t="shared" si="17"/>
        <v>42102.404733796291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1.32</v>
      </c>
      <c r="R261" s="6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6"/>
        <v>40330.422210648147</v>
      </c>
      <c r="L262" s="10">
        <f t="shared" si="17"/>
        <v>40376.082638888889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</v>
      </c>
      <c r="R262" s="6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6"/>
        <v>41017.552129629628</v>
      </c>
      <c r="L263" s="10">
        <f t="shared" si="17"/>
        <v>41067.288194444445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</v>
      </c>
      <c r="R263" s="6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6"/>
        <v>40554.914675925924</v>
      </c>
      <c r="L264" s="10">
        <f t="shared" si="17"/>
        <v>40599.914675925924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6"/>
        <v>41149.621458333328</v>
      </c>
      <c r="L265" s="10">
        <f t="shared" si="17"/>
        <v>41179.621458333328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</v>
      </c>
      <c r="R265" s="6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6"/>
        <v>41010.286979166667</v>
      </c>
      <c r="L266" s="10">
        <f t="shared" si="17"/>
        <v>41040.286979166667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</v>
      </c>
      <c r="R266" s="6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6"/>
        <v>40266.912384259253</v>
      </c>
      <c r="L267" s="10">
        <f t="shared" si="17"/>
        <v>40308.511111111111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1.1100000000000001</v>
      </c>
      <c r="R267" s="6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6"/>
        <v>40204.841516203705</v>
      </c>
      <c r="L268" s="10">
        <f t="shared" si="17"/>
        <v>40290.82708333333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1.46</v>
      </c>
      <c r="R268" s="6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6"/>
        <v>41785.119201388887</v>
      </c>
      <c r="L269" s="10">
        <f t="shared" si="17"/>
        <v>41815.119201388887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1.32</v>
      </c>
      <c r="R269" s="6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6"/>
        <v>40808.819189814814</v>
      </c>
      <c r="L270" s="10">
        <f t="shared" si="17"/>
        <v>40853.860856481479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1.1100000000000001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6"/>
        <v>42757.863680555551</v>
      </c>
      <c r="L271" s="10">
        <f t="shared" si="17"/>
        <v>42787.863680555551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</v>
      </c>
      <c r="R271" s="6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6"/>
        <v>40637.533217592587</v>
      </c>
      <c r="L272" s="10">
        <f t="shared" si="17"/>
        <v>40687.833333333328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1.53</v>
      </c>
      <c r="R272" s="6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6"/>
        <v>41611.766909722224</v>
      </c>
      <c r="L273" s="10">
        <f t="shared" si="17"/>
        <v>41641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1.05</v>
      </c>
      <c r="R273" s="6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6"/>
        <v>40235.567025462959</v>
      </c>
      <c r="L274" s="10">
        <f t="shared" si="17"/>
        <v>40296.450694444444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</v>
      </c>
      <c r="R274" s="6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6"/>
        <v>40697.16511574074</v>
      </c>
      <c r="L275" s="10">
        <f t="shared" si="17"/>
        <v>40727.16511574074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1.08</v>
      </c>
      <c r="R275" s="6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6"/>
        <v>40969.579039351847</v>
      </c>
      <c r="L276" s="10">
        <f t="shared" si="17"/>
        <v>41003.957638888889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6"/>
        <v>41192.698680555557</v>
      </c>
      <c r="L277" s="10">
        <f t="shared" si="17"/>
        <v>41222.740347222221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</v>
      </c>
      <c r="R277" s="6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6"/>
        <v>40966.74854166666</v>
      </c>
      <c r="L278" s="10">
        <f t="shared" si="17"/>
        <v>41026.706874999996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1.48</v>
      </c>
      <c r="R278" s="6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6"/>
        <v>42117.55809027778</v>
      </c>
      <c r="L279" s="10">
        <f t="shared" si="17"/>
        <v>42147.55809027778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1.1000000000000001</v>
      </c>
      <c r="R279" s="6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6"/>
        <v>41163.707627314812</v>
      </c>
      <c r="L280" s="10">
        <f t="shared" si="17"/>
        <v>41193.707627314812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</v>
      </c>
      <c r="R280" s="6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6"/>
        <v>42758.910833333335</v>
      </c>
      <c r="L281" s="10">
        <f t="shared" si="17"/>
        <v>42792.750694444439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</v>
      </c>
      <c r="R281" s="6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6"/>
        <v>41744.257349537031</v>
      </c>
      <c r="L282" s="10">
        <f t="shared" si="17"/>
        <v>41789.257349537031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</v>
      </c>
      <c r="R282" s="6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6"/>
        <v>39949.830011574071</v>
      </c>
      <c r="L283" s="10">
        <f t="shared" si="17"/>
        <v>40035.476388888885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1.21</v>
      </c>
      <c r="R283" s="6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6"/>
        <v>40194.586712962962</v>
      </c>
      <c r="L284" s="10">
        <f t="shared" si="17"/>
        <v>40231.583333333328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</v>
      </c>
      <c r="R284" s="6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6"/>
        <v>40675.376666666663</v>
      </c>
      <c r="L285" s="10">
        <f t="shared" si="17"/>
        <v>40694.874305555553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1.1399999999999999</v>
      </c>
      <c r="R285" s="6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6"/>
        <v>40904.404861111107</v>
      </c>
      <c r="L286" s="10">
        <f t="shared" si="17"/>
        <v>40929.404861111107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1.05</v>
      </c>
      <c r="R286" s="6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6"/>
        <v>41506.422777777778</v>
      </c>
      <c r="L287" s="10">
        <f t="shared" si="17"/>
        <v>41536.422777777778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2.29</v>
      </c>
      <c r="R287" s="6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6"/>
        <v>41313.48291666666</v>
      </c>
      <c r="L288" s="10">
        <f t="shared" si="17"/>
        <v>41358.441249999996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1.0900000000000001</v>
      </c>
      <c r="R288" s="6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6"/>
        <v>41183.944652777776</v>
      </c>
      <c r="L289" s="10">
        <f t="shared" si="17"/>
        <v>41214.833333333328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</v>
      </c>
      <c r="R289" s="6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6"/>
        <v>41050.835567129623</v>
      </c>
      <c r="L290" s="10">
        <f t="shared" si="17"/>
        <v>41085.835567129623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</v>
      </c>
      <c r="R290" s="6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6"/>
        <v>41550.123078703698</v>
      </c>
      <c r="L291" s="10">
        <f t="shared" si="17"/>
        <v>41580.123078703698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1.05</v>
      </c>
      <c r="R291" s="6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6"/>
        <v>40526.035844907405</v>
      </c>
      <c r="L292" s="10">
        <f t="shared" si="17"/>
        <v>40575.999305555553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1.07</v>
      </c>
      <c r="R292" s="6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6"/>
        <v>41376.435717592591</v>
      </c>
      <c r="L293" s="10">
        <f t="shared" si="17"/>
        <v>41394.667361111111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</v>
      </c>
      <c r="R293" s="6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6"/>
        <v>40812.469895833332</v>
      </c>
      <c r="L294" s="10">
        <f t="shared" si="17"/>
        <v>40844.832638888889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1.02</v>
      </c>
      <c r="R294" s="6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6"/>
        <v>41719.334652777776</v>
      </c>
      <c r="L295" s="10">
        <f t="shared" si="17"/>
        <v>41749.334652777776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</v>
      </c>
      <c r="R295" s="6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6"/>
        <v>40342.751087962963</v>
      </c>
      <c r="L296" s="10">
        <f t="shared" si="17"/>
        <v>40378.333333333328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6"/>
        <v>41518.671400462961</v>
      </c>
      <c r="L297" s="10">
        <f t="shared" si="17"/>
        <v>41578.666666666664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</v>
      </c>
      <c r="R297" s="6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6"/>
        <v>41134.142164351848</v>
      </c>
      <c r="L298" s="10">
        <f t="shared" si="17"/>
        <v>41159.142164351848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1.19</v>
      </c>
      <c r="R298" s="6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6"/>
        <v>42089.394687500004</v>
      </c>
      <c r="L299" s="10">
        <f t="shared" si="17"/>
        <v>42124.832638888889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1.01</v>
      </c>
      <c r="R299" s="6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6"/>
        <v>41709.130185185182</v>
      </c>
      <c r="L300" s="10">
        <f t="shared" si="17"/>
        <v>41768.541666666664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1.0900000000000001</v>
      </c>
      <c r="R300" s="6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6"/>
        <v>40468.891898148147</v>
      </c>
      <c r="L301" s="10">
        <f t="shared" si="17"/>
        <v>40498.933564814812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1.79</v>
      </c>
      <c r="R301" s="6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6"/>
        <v>40626.626597222217</v>
      </c>
      <c r="L302" s="10">
        <f t="shared" si="17"/>
        <v>40657.626597222217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1.02</v>
      </c>
      <c r="R302" s="6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6"/>
        <v>41312.404340277775</v>
      </c>
      <c r="L303" s="10">
        <f t="shared" si="17"/>
        <v>41352.362673611111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1.19</v>
      </c>
      <c r="R303" s="6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6"/>
        <v>40933.523587962962</v>
      </c>
      <c r="L304" s="10">
        <f t="shared" si="17"/>
        <v>40963.523587962962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</v>
      </c>
      <c r="R304" s="6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6"/>
        <v>41031.737800925926</v>
      </c>
      <c r="L305" s="10">
        <f t="shared" si="17"/>
        <v>41061.737800925926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</v>
      </c>
      <c r="R305" s="6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6"/>
        <v>41113.76153935185</v>
      </c>
      <c r="L306" s="10">
        <f t="shared" si="17"/>
        <v>41152.75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2.3199999999999998</v>
      </c>
      <c r="R306" s="6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6"/>
        <v>40948.296863425923</v>
      </c>
      <c r="L307" s="10">
        <f t="shared" si="17"/>
        <v>40978.296863425923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</v>
      </c>
      <c r="R307" s="6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6"/>
        <v>41333.503854166665</v>
      </c>
      <c r="L308" s="10">
        <f t="shared" si="17"/>
        <v>41353.462187500001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2.93</v>
      </c>
      <c r="R308" s="6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6"/>
        <v>41282.611122685179</v>
      </c>
      <c r="L309" s="10">
        <f t="shared" si="17"/>
        <v>41312.611122685179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1.1100000000000001</v>
      </c>
      <c r="R309" s="6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6"/>
        <v>40567.361226851848</v>
      </c>
      <c r="L310" s="10">
        <f t="shared" si="17"/>
        <v>40612.361226851848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1.06</v>
      </c>
      <c r="R310" s="6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6"/>
        <v>41134.418217592589</v>
      </c>
      <c r="L311" s="10">
        <f t="shared" si="17"/>
        <v>41155.418217592589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1.19</v>
      </c>
      <c r="R311" s="6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6"/>
        <v>40820.849803240737</v>
      </c>
      <c r="L312" s="10">
        <f t="shared" si="17"/>
        <v>40835.75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</v>
      </c>
      <c r="R312" s="6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6"/>
        <v>40867.886481481481</v>
      </c>
      <c r="L313" s="10">
        <f t="shared" si="17"/>
        <v>40908.999305555553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</v>
      </c>
      <c r="R313" s="6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6"/>
        <v>41348.544351851851</v>
      </c>
      <c r="L314" s="10">
        <f t="shared" si="17"/>
        <v>41378.544351851851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1.1200000000000001</v>
      </c>
      <c r="R314" s="6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6"/>
        <v>40356.894606481481</v>
      </c>
      <c r="L315" s="10">
        <f t="shared" si="17"/>
        <v>40401.332638888889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1.05</v>
      </c>
      <c r="R315" s="6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6"/>
        <v>41304.499861111108</v>
      </c>
      <c r="L316" s="10">
        <f t="shared" si="17"/>
        <v>41334.499861111108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</v>
      </c>
      <c r="R316" s="6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6"/>
        <v>41113.439050925925</v>
      </c>
      <c r="L317" s="10">
        <f t="shared" si="17"/>
        <v>41143.439050925925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</v>
      </c>
      <c r="R317" s="6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6"/>
        <v>41950.590243055551</v>
      </c>
      <c r="L318" s="10">
        <f t="shared" si="17"/>
        <v>41983.874305555553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1.1399999999999999</v>
      </c>
      <c r="R318" s="6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6"/>
        <v>41589.343553240738</v>
      </c>
      <c r="L319" s="10">
        <f t="shared" si="17"/>
        <v>41619.343553240738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1.01</v>
      </c>
      <c r="R319" s="6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6"/>
        <v>41329.705451388887</v>
      </c>
      <c r="L320" s="10">
        <f t="shared" si="17"/>
        <v>41359.663784722223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</v>
      </c>
      <c r="R320" s="6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6"/>
        <v>40123.504965277774</v>
      </c>
      <c r="L321" s="10">
        <f t="shared" si="17"/>
        <v>40210.999305555553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1.1299999999999999</v>
      </c>
      <c r="R321" s="6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6"/>
        <v>42331.21797453703</v>
      </c>
      <c r="L322" s="10">
        <f t="shared" si="17"/>
        <v>42360.624999999993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1.07</v>
      </c>
      <c r="R322" s="6">
        <f t="shared" si="19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0">(((J323/60)/60)/24)+DATE(1970,1,1)+(-8/24)</f>
        <v>42647.113263888888</v>
      </c>
      <c r="L323" s="10">
        <f t="shared" ref="L323:L386" si="21">(((I323/60)/60)/24)+DATE(1970,1,1)+(-8/24)</f>
        <v>42682.15493055556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ROUND(E323/D323,2)</f>
        <v>1.03</v>
      </c>
      <c r="R323" s="6">
        <f t="shared" ref="R323:R386" si="23">AVERAGE(E323/N323)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0"/>
        <v>42473.236666666664</v>
      </c>
      <c r="L324" s="10">
        <f t="shared" si="21"/>
        <v>42503.236666666664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1.08</v>
      </c>
      <c r="R324" s="6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0"/>
        <v>42696.988032407404</v>
      </c>
      <c r="L325" s="10">
        <f t="shared" si="21"/>
        <v>42724.999305555553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</v>
      </c>
      <c r="R325" s="6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0"/>
        <v>42184.292916666665</v>
      </c>
      <c r="L326" s="10">
        <f t="shared" si="21"/>
        <v>42217.292916666665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1.02</v>
      </c>
      <c r="R326" s="6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0"/>
        <v>42688.854548611103</v>
      </c>
      <c r="L327" s="10">
        <f t="shared" si="21"/>
        <v>42723.854548611103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</v>
      </c>
      <c r="R327" s="6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0"/>
        <v>42774.981550925928</v>
      </c>
      <c r="L328" s="10">
        <f t="shared" si="21"/>
        <v>42808.622916666667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1.1299999999999999</v>
      </c>
      <c r="R328" s="6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0"/>
        <v>42057.901956018519</v>
      </c>
      <c r="L329" s="10">
        <f t="shared" si="21"/>
        <v>42084.999999999993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</v>
      </c>
      <c r="R329" s="6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0"/>
        <v>42278.613287037035</v>
      </c>
      <c r="L330" s="10">
        <f t="shared" si="21"/>
        <v>42308.833333333336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1.04</v>
      </c>
      <c r="R330" s="6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0"/>
        <v>42291.133414351854</v>
      </c>
      <c r="L331" s="10">
        <f t="shared" si="21"/>
        <v>42314.833333333336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1.06</v>
      </c>
      <c r="R331" s="6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0"/>
        <v>41379.182442129626</v>
      </c>
      <c r="L332" s="10">
        <f t="shared" si="21"/>
        <v>41410.832638888889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1.02</v>
      </c>
      <c r="R332" s="6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0"/>
        <v>42507.248078703698</v>
      </c>
      <c r="L333" s="10">
        <f t="shared" si="21"/>
        <v>42538.248078703698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1.07</v>
      </c>
      <c r="R333" s="6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0"/>
        <v>42263.346956018511</v>
      </c>
      <c r="L334" s="10">
        <f t="shared" si="21"/>
        <v>42304.999999999993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1.1299999999999999</v>
      </c>
      <c r="R334" s="6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0"/>
        <v>42437.303136574068</v>
      </c>
      <c r="L335" s="10">
        <f t="shared" si="21"/>
        <v>42467.261469907404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</v>
      </c>
      <c r="R335" s="6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0"/>
        <v>42101.349039351851</v>
      </c>
      <c r="L336" s="10">
        <f t="shared" si="21"/>
        <v>42139.458333333336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</v>
      </c>
      <c r="R336" s="6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0"/>
        <v>42101.404108796291</v>
      </c>
      <c r="L337" s="10">
        <f t="shared" si="21"/>
        <v>42132.583333333336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1.03</v>
      </c>
      <c r="R337" s="6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0"/>
        <v>42291.262939814813</v>
      </c>
      <c r="L338" s="10">
        <f t="shared" si="21"/>
        <v>42321.304606481477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1.17</v>
      </c>
      <c r="R338" s="6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0"/>
        <v>42046.795231481483</v>
      </c>
      <c r="L339" s="10">
        <f t="shared" si="21"/>
        <v>42076.753564814811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</v>
      </c>
      <c r="R339" s="6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0"/>
        <v>42559.422337962962</v>
      </c>
      <c r="L340" s="10">
        <f t="shared" si="21"/>
        <v>42615.708333333336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1.1000000000000001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0"/>
        <v>42093.426712962959</v>
      </c>
      <c r="L341" s="10">
        <f t="shared" si="21"/>
        <v>42123.426712962959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</v>
      </c>
      <c r="R341" s="6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0"/>
        <v>42772.335729166669</v>
      </c>
      <c r="L342" s="10">
        <f t="shared" si="21"/>
        <v>42802.541666666664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</v>
      </c>
      <c r="R342" s="6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0"/>
        <v>41894.546273148146</v>
      </c>
      <c r="L343" s="10">
        <f t="shared" si="21"/>
        <v>41912.832638888889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1.07</v>
      </c>
      <c r="R343" s="6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0"/>
        <v>42459.447511574072</v>
      </c>
      <c r="L344" s="10">
        <f t="shared" si="21"/>
        <v>42489.447511574072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</v>
      </c>
      <c r="R344" s="6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0"/>
        <v>41926.404456018514</v>
      </c>
      <c r="L345" s="10">
        <f t="shared" si="21"/>
        <v>41956.791666666664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</v>
      </c>
      <c r="R345" s="6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0"/>
        <v>42111.637662037036</v>
      </c>
      <c r="L346" s="10">
        <f t="shared" si="21"/>
        <v>42155.763888888883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</v>
      </c>
      <c r="R346" s="6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0"/>
        <v>42114.610995370364</v>
      </c>
      <c r="L347" s="10">
        <f t="shared" si="21"/>
        <v>42144.610995370364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</v>
      </c>
      <c r="R347" s="6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0"/>
        <v>42261.166909722226</v>
      </c>
      <c r="L348" s="10">
        <f t="shared" si="21"/>
        <v>42291.166909722226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</v>
      </c>
      <c r="R348" s="6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0"/>
        <v>42292.162141203698</v>
      </c>
      <c r="L349" s="10">
        <f t="shared" si="21"/>
        <v>42322.20380787037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1.1200000000000001</v>
      </c>
      <c r="R349" s="6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0"/>
        <v>42207.253657407404</v>
      </c>
      <c r="L350" s="10">
        <f t="shared" si="21"/>
        <v>42237.253657407404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0"/>
        <v>42760.165601851848</v>
      </c>
      <c r="L351" s="10">
        <f t="shared" si="21"/>
        <v>42790.165601851848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1.07</v>
      </c>
      <c r="R351" s="6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0"/>
        <v>42585.732743055552</v>
      </c>
      <c r="L352" s="10">
        <f t="shared" si="21"/>
        <v>42623.832638888889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1.1499999999999999</v>
      </c>
      <c r="R352" s="6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0"/>
        <v>42427.63141203703</v>
      </c>
      <c r="L353" s="10">
        <f t="shared" si="21"/>
        <v>42467.589745370373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</v>
      </c>
      <c r="R353" s="6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0"/>
        <v>41889.834120370368</v>
      </c>
      <c r="L354" s="10">
        <f t="shared" si="21"/>
        <v>41919.834120370368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1.17</v>
      </c>
      <c r="R354" s="6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0"/>
        <v>42297.458553240744</v>
      </c>
      <c r="L355" s="10">
        <f t="shared" si="21"/>
        <v>42327.500219907401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1.0900000000000001</v>
      </c>
      <c r="R355" s="6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0"/>
        <v>42438.494456018518</v>
      </c>
      <c r="L356" s="10">
        <f t="shared" si="21"/>
        <v>42468.452789351846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1.04</v>
      </c>
      <c r="R356" s="6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0"/>
        <v>41942.9605787037</v>
      </c>
      <c r="L357" s="10">
        <f t="shared" si="21"/>
        <v>41974.002245370364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1.1599999999999999</v>
      </c>
      <c r="R357" s="6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0"/>
        <v>42415.469826388886</v>
      </c>
      <c r="L358" s="10">
        <f t="shared" si="21"/>
        <v>42445.428159722222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1.03</v>
      </c>
      <c r="R358" s="6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0"/>
        <v>42077.88885416666</v>
      </c>
      <c r="L359" s="10">
        <f t="shared" si="21"/>
        <v>42117.88885416666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0"/>
        <v>42507.526863425919</v>
      </c>
      <c r="L360" s="10">
        <f t="shared" si="21"/>
        <v>42536.291666666664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</v>
      </c>
      <c r="R360" s="6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0"/>
        <v>41934.737152777772</v>
      </c>
      <c r="L361" s="10">
        <f t="shared" si="21"/>
        <v>41956.883333333331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1.05</v>
      </c>
      <c r="R361" s="6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0"/>
        <v>42163.564583333333</v>
      </c>
      <c r="L362" s="10">
        <f t="shared" si="21"/>
        <v>42207.799305555549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</v>
      </c>
      <c r="R362" s="6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0"/>
        <v>41935.667893518512</v>
      </c>
      <c r="L363" s="10">
        <f t="shared" si="21"/>
        <v>41965.709560185183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1.1100000000000001</v>
      </c>
      <c r="R363" s="6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0"/>
        <v>41836.877210648148</v>
      </c>
      <c r="L364" s="10">
        <f t="shared" si="21"/>
        <v>41858.666666666664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</v>
      </c>
      <c r="R364" s="6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0"/>
        <v>40255.41129629629</v>
      </c>
      <c r="L365" s="10">
        <f t="shared" si="21"/>
        <v>40300.473611111105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</v>
      </c>
      <c r="R365" s="6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0"/>
        <v>41780.526296296295</v>
      </c>
      <c r="L366" s="10">
        <f t="shared" si="21"/>
        <v>41810.832638888889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1.1000000000000001</v>
      </c>
      <c r="R366" s="6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0"/>
        <v>41668.273136574069</v>
      </c>
      <c r="L367" s="10">
        <f t="shared" si="21"/>
        <v>41698.273136574069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1.04</v>
      </c>
      <c r="R367" s="6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0"/>
        <v>41019.459699074068</v>
      </c>
      <c r="L368" s="10">
        <f t="shared" si="21"/>
        <v>41049.459699074068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</v>
      </c>
      <c r="R368" s="6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0"/>
        <v>41355.243958333333</v>
      </c>
      <c r="L369" s="10">
        <f t="shared" si="21"/>
        <v>41394.874305555553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</v>
      </c>
      <c r="R369" s="6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0"/>
        <v>42043.272245370368</v>
      </c>
      <c r="L370" s="10">
        <f t="shared" si="21"/>
        <v>42078.230578703697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</v>
      </c>
      <c r="R370" s="6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0"/>
        <v>40893.2183912037</v>
      </c>
      <c r="L371" s="10">
        <f t="shared" si="21"/>
        <v>40923.2183912037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1.1000000000000001</v>
      </c>
      <c r="R371" s="6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0"/>
        <v>42711.461805555555</v>
      </c>
      <c r="L372" s="10">
        <f t="shared" si="21"/>
        <v>42741.461805555555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</v>
      </c>
      <c r="R372" s="6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0"/>
        <v>41261.434479166666</v>
      </c>
      <c r="L373" s="10">
        <f t="shared" si="21"/>
        <v>41306.434479166666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1.1399999999999999</v>
      </c>
      <c r="R373" s="6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0"/>
        <v>42425.243564814817</v>
      </c>
      <c r="L374" s="10">
        <f t="shared" si="21"/>
        <v>42465.333333333336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</v>
      </c>
      <c r="R374" s="6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0"/>
        <v>41078.578680555554</v>
      </c>
      <c r="L375" s="10">
        <f t="shared" si="21"/>
        <v>41108.578680555554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1.07</v>
      </c>
      <c r="R375" s="6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0"/>
        <v>40757.555914351848</v>
      </c>
      <c r="L376" s="10">
        <f t="shared" si="21"/>
        <v>40802.555914351848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1.31</v>
      </c>
      <c r="R376" s="6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0"/>
        <v>41657.65174768518</v>
      </c>
      <c r="L377" s="10">
        <f t="shared" si="21"/>
        <v>41699.387499999997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0"/>
        <v>42576.119398148141</v>
      </c>
      <c r="L378" s="10">
        <f t="shared" si="21"/>
        <v>42607.119398148141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1.06</v>
      </c>
      <c r="R378" s="6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0"/>
        <v>42291.917453703696</v>
      </c>
      <c r="L379" s="10">
        <f t="shared" si="21"/>
        <v>42321.959027777775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1.1399999999999999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0"/>
        <v>42370.238518518519</v>
      </c>
      <c r="L380" s="10">
        <f t="shared" si="21"/>
        <v>42394.661111111105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1.1200000000000001</v>
      </c>
      <c r="R380" s="6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0"/>
        <v>40987.354999999996</v>
      </c>
      <c r="L381" s="10">
        <f t="shared" si="21"/>
        <v>41032.354999999996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1.1599999999999999</v>
      </c>
      <c r="R381" s="6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0"/>
        <v>42367.386481481481</v>
      </c>
      <c r="L382" s="10">
        <f t="shared" si="21"/>
        <v>42392.386481481481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1.42</v>
      </c>
      <c r="R382" s="6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0"/>
        <v>41085.36478009259</v>
      </c>
      <c r="L383" s="10">
        <f t="shared" si="21"/>
        <v>41119.875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1.05</v>
      </c>
      <c r="R383" s="6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0"/>
        <v>41144.376157407409</v>
      </c>
      <c r="L384" s="10">
        <f t="shared" si="21"/>
        <v>41158.376157407409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2.56</v>
      </c>
      <c r="R384" s="6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0"/>
        <v>41754.78424768518</v>
      </c>
      <c r="L385" s="10">
        <f t="shared" si="21"/>
        <v>41777.78424768518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2.0699999999999998</v>
      </c>
      <c r="R385" s="6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0"/>
        <v>41980.448460648149</v>
      </c>
      <c r="L386" s="10">
        <f t="shared" si="21"/>
        <v>42010.448460648149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1.1200000000000001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4">(((J387/60)/60)/24)+DATE(1970,1,1)+(-8/24)</f>
        <v>41934.251168981478</v>
      </c>
      <c r="L387" s="10">
        <f t="shared" ref="L387:L450" si="25">(((I387/60)/60)/24)+DATE(1970,1,1)+(-8/24)</f>
        <v>41964.29283564815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ROUND(E387/D387,2)</f>
        <v>1.06</v>
      </c>
      <c r="R387" s="6">
        <f t="shared" ref="R387:R450" si="27">AVERAGE(E387/N387)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4"/>
        <v>42211.617951388886</v>
      </c>
      <c r="L388" s="10">
        <f t="shared" si="25"/>
        <v>42226.617951388886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</v>
      </c>
      <c r="R388" s="6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4"/>
        <v>42200.343263888884</v>
      </c>
      <c r="L389" s="10">
        <f t="shared" si="25"/>
        <v>42230.916666666664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2.14</v>
      </c>
      <c r="R389" s="6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4"/>
        <v>42548.742824074077</v>
      </c>
      <c r="L390" s="10">
        <f t="shared" si="25"/>
        <v>42578.742824074077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</v>
      </c>
      <c r="R390" s="6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4"/>
        <v>41673.729745370365</v>
      </c>
      <c r="L391" s="10">
        <f t="shared" si="25"/>
        <v>41705.624305555553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1.82</v>
      </c>
      <c r="R391" s="6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4"/>
        <v>42111.703379629624</v>
      </c>
      <c r="L392" s="10">
        <f t="shared" si="25"/>
        <v>42131.703379629624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4"/>
        <v>40864.708923611113</v>
      </c>
      <c r="L393" s="10">
        <f t="shared" si="25"/>
        <v>40894.707638888889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1.01</v>
      </c>
      <c r="R393" s="6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4"/>
        <v>40763.383923611109</v>
      </c>
      <c r="L394" s="10">
        <f t="shared" si="25"/>
        <v>40793.791666666664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1.01</v>
      </c>
      <c r="R394" s="6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4"/>
        <v>41526.375601851847</v>
      </c>
      <c r="L395" s="10">
        <f t="shared" si="25"/>
        <v>41557.375601851847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1.1000000000000001</v>
      </c>
      <c r="R395" s="6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4"/>
        <v>42417.48474537037</v>
      </c>
      <c r="L396" s="10">
        <f t="shared" si="25"/>
        <v>42477.443078703705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1.1200000000000001</v>
      </c>
      <c r="R396" s="6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4"/>
        <v>40990.575925925921</v>
      </c>
      <c r="L397" s="10">
        <f t="shared" si="25"/>
        <v>41026.563888888886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</v>
      </c>
      <c r="R397" s="6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4"/>
        <v>41082.231550925921</v>
      </c>
      <c r="L398" s="10">
        <f t="shared" si="25"/>
        <v>41097.231550925921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1.07</v>
      </c>
      <c r="R398" s="6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4"/>
        <v>40379.443101851852</v>
      </c>
      <c r="L399" s="10">
        <f t="shared" si="25"/>
        <v>40421.822222222218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1.04</v>
      </c>
      <c r="R399" s="6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4"/>
        <v>42078.459791666661</v>
      </c>
      <c r="L400" s="10">
        <f t="shared" si="25"/>
        <v>42123.459791666661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</v>
      </c>
      <c r="R400" s="6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4"/>
        <v>42687.542442129627</v>
      </c>
      <c r="L401" s="10">
        <f t="shared" si="25"/>
        <v>42718.166666666664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1.07</v>
      </c>
      <c r="R401" s="6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4"/>
        <v>41745.302627314813</v>
      </c>
      <c r="L402" s="10">
        <f t="shared" si="25"/>
        <v>41775.8125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1.1200000000000001</v>
      </c>
      <c r="R402" s="6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4"/>
        <v>40732.508912037032</v>
      </c>
      <c r="L403" s="10">
        <f t="shared" si="25"/>
        <v>40762.508912037032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1.04</v>
      </c>
      <c r="R403" s="6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4"/>
        <v>42292.206215277773</v>
      </c>
      <c r="L404" s="10">
        <f t="shared" si="25"/>
        <v>42313.247881944444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1.42</v>
      </c>
      <c r="R404" s="6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4"/>
        <v>40717.977326388886</v>
      </c>
      <c r="L405" s="10">
        <f t="shared" si="25"/>
        <v>40764.963888888888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</v>
      </c>
      <c r="R405" s="6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4"/>
        <v>41646.294699074075</v>
      </c>
      <c r="L406" s="10">
        <f t="shared" si="25"/>
        <v>41675.627777777772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</v>
      </c>
      <c r="R406" s="6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4"/>
        <v>41673.751608796294</v>
      </c>
      <c r="L407" s="10">
        <f t="shared" si="25"/>
        <v>41703.751608796294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1.08</v>
      </c>
      <c r="R407" s="6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4"/>
        <v>40637.82913194444</v>
      </c>
      <c r="L408" s="10">
        <f t="shared" si="25"/>
        <v>40671.915972222218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1.08</v>
      </c>
      <c r="R408" s="6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4"/>
        <v>40806.537615740737</v>
      </c>
      <c r="L409" s="10">
        <f t="shared" si="25"/>
        <v>40866.579282407409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1.02</v>
      </c>
      <c r="R409" s="6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4"/>
        <v>41543.402662037035</v>
      </c>
      <c r="L410" s="10">
        <f t="shared" si="25"/>
        <v>41583.444328703699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</v>
      </c>
      <c r="R410" s="6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4"/>
        <v>42543.529444444437</v>
      </c>
      <c r="L411" s="10">
        <f t="shared" si="25"/>
        <v>42573.529444444437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1.37</v>
      </c>
      <c r="R411" s="6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4"/>
        <v>42113.64811342593</v>
      </c>
      <c r="L412" s="10">
        <f t="shared" si="25"/>
        <v>42173.64811342593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</v>
      </c>
      <c r="R412" s="6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4"/>
        <v>41597.842638888884</v>
      </c>
      <c r="L413" s="10">
        <f t="shared" si="25"/>
        <v>41629.875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</v>
      </c>
      <c r="R413" s="6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4"/>
        <v>41099.409467592588</v>
      </c>
      <c r="L414" s="10">
        <f t="shared" si="25"/>
        <v>41115.409467592588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1.27</v>
      </c>
      <c r="R414" s="6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4"/>
        <v>41079.54410879629</v>
      </c>
      <c r="L415" s="10">
        <f t="shared" si="25"/>
        <v>41109.54410879629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</v>
      </c>
      <c r="R415" s="6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4"/>
        <v>41528.72991898148</v>
      </c>
      <c r="L416" s="10">
        <f t="shared" si="25"/>
        <v>41558.72991898148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1.03</v>
      </c>
      <c r="R416" s="6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4"/>
        <v>41904.518541666665</v>
      </c>
      <c r="L417" s="10">
        <f t="shared" si="25"/>
        <v>41929.166666666664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</v>
      </c>
      <c r="R417" s="6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4"/>
        <v>41648.062858796293</v>
      </c>
      <c r="L418" s="10">
        <f t="shared" si="25"/>
        <v>41678.062858796293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</v>
      </c>
      <c r="R418" s="6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4"/>
        <v>41360.63726851852</v>
      </c>
      <c r="L419" s="10">
        <f t="shared" si="25"/>
        <v>41371.856249999997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</v>
      </c>
      <c r="R419" s="6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4"/>
        <v>42177.94903935185</v>
      </c>
      <c r="L420" s="10">
        <f t="shared" si="25"/>
        <v>42207.94903935185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1.01</v>
      </c>
      <c r="R420" s="6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4"/>
        <v>41394.509108796294</v>
      </c>
      <c r="L421" s="10">
        <f t="shared" si="25"/>
        <v>41454.509108796294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</v>
      </c>
      <c r="R421" s="6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4"/>
        <v>41681.903136574074</v>
      </c>
      <c r="L422" s="10">
        <f t="shared" si="25"/>
        <v>41711.861469907402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</v>
      </c>
      <c r="R422" s="6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4"/>
        <v>42177.158055555548</v>
      </c>
      <c r="L423" s="10">
        <f t="shared" si="25"/>
        <v>42237.158055555548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0.02</v>
      </c>
      <c r="R423" s="6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4"/>
        <v>41862.927048611105</v>
      </c>
      <c r="L424" s="10">
        <f t="shared" si="25"/>
        <v>41892.927048611105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0.01</v>
      </c>
      <c r="R424" s="6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4"/>
        <v>41400.592939814815</v>
      </c>
      <c r="L425" s="10">
        <f t="shared" si="25"/>
        <v>41430.592939814815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0.01</v>
      </c>
      <c r="R425" s="6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4"/>
        <v>40934.042812499996</v>
      </c>
      <c r="L426" s="10">
        <f t="shared" si="25"/>
        <v>40994.001145833332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7.0000000000000007E-2</v>
      </c>
      <c r="R426" s="6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4"/>
        <v>42275.527824074066</v>
      </c>
      <c r="L427" s="10">
        <f t="shared" si="25"/>
        <v>42335.569490740738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0</v>
      </c>
      <c r="R427" s="6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4"/>
        <v>42400.378634259258</v>
      </c>
      <c r="L428" s="10">
        <f t="shared" si="25"/>
        <v>42430.378634259258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0.01</v>
      </c>
      <c r="R428" s="6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4"/>
        <v>42285.575694444437</v>
      </c>
      <c r="L429" s="10">
        <f t="shared" si="25"/>
        <v>42299.457638888889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4"/>
        <v>41778.433391203704</v>
      </c>
      <c r="L430" s="10">
        <f t="shared" si="25"/>
        <v>41806.583333333328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0.06</v>
      </c>
      <c r="R430" s="6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4"/>
        <v>40070.568078703705</v>
      </c>
      <c r="L431" s="10">
        <f t="shared" si="25"/>
        <v>40143.874305555553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4"/>
        <v>41512.773923611108</v>
      </c>
      <c r="L432" s="10">
        <f t="shared" si="25"/>
        <v>41527.773923611108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0.02</v>
      </c>
      <c r="R432" s="6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4"/>
        <v>42526.537997685176</v>
      </c>
      <c r="L433" s="10">
        <f t="shared" si="25"/>
        <v>42556.537997685176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0.14000000000000001</v>
      </c>
      <c r="R433" s="6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4"/>
        <v>42238.39329861111</v>
      </c>
      <c r="L434" s="10">
        <f t="shared" si="25"/>
        <v>42298.39329861111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0.1</v>
      </c>
      <c r="R434" s="6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4"/>
        <v>42228.29655092593</v>
      </c>
      <c r="L435" s="10">
        <f t="shared" si="25"/>
        <v>42288.29655092593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4"/>
        <v>41576.501180555555</v>
      </c>
      <c r="L436" s="10">
        <f t="shared" si="25"/>
        <v>41609.542847222219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4"/>
        <v>41500.414120370369</v>
      </c>
      <c r="L437" s="10">
        <f t="shared" si="25"/>
        <v>41530.414120370369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0</v>
      </c>
      <c r="R437" s="6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4"/>
        <v>41456.029085648144</v>
      </c>
      <c r="L438" s="10">
        <f t="shared" si="25"/>
        <v>41486.029085648144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4"/>
        <v>42590.985254629624</v>
      </c>
      <c r="L439" s="10">
        <f t="shared" si="25"/>
        <v>42650.985254629624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4"/>
        <v>42295.927754629629</v>
      </c>
      <c r="L440" s="10">
        <f t="shared" si="25"/>
        <v>42325.969421296293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0.09</v>
      </c>
      <c r="R440" s="6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4"/>
        <v>41919.428449074068</v>
      </c>
      <c r="L441" s="10">
        <f t="shared" si="25"/>
        <v>41929.428449074068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4"/>
        <v>42423.652233796289</v>
      </c>
      <c r="L442" s="10">
        <f t="shared" si="25"/>
        <v>42453.610567129632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</v>
      </c>
      <c r="R442" s="6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4"/>
        <v>41550.460601851846</v>
      </c>
      <c r="L443" s="10">
        <f t="shared" si="25"/>
        <v>41580.460601851846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4"/>
        <v>42024.555358796293</v>
      </c>
      <c r="L444" s="10">
        <f t="shared" si="25"/>
        <v>42054.555358796293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</v>
      </c>
      <c r="R444" s="6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4"/>
        <v>41649.681724537033</v>
      </c>
      <c r="L445" s="10">
        <f t="shared" si="25"/>
        <v>41679.681724537033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</v>
      </c>
      <c r="R445" s="6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4"/>
        <v>40894.57362268518</v>
      </c>
      <c r="L446" s="10">
        <f t="shared" si="25"/>
        <v>40954.57362268518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4"/>
        <v>42130.002025462956</v>
      </c>
      <c r="L447" s="10">
        <f t="shared" si="25"/>
        <v>42145.002025462956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0</v>
      </c>
      <c r="R447" s="6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4"/>
        <v>42036.750231481477</v>
      </c>
      <c r="L448" s="10">
        <f t="shared" si="25"/>
        <v>42066.750231481477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7.0000000000000007E-2</v>
      </c>
      <c r="R448" s="6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4"/>
        <v>41331.22179398148</v>
      </c>
      <c r="L449" s="10">
        <f t="shared" si="25"/>
        <v>41356.180127314808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0</v>
      </c>
      <c r="R449" s="6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4"/>
        <v>41753.424710648142</v>
      </c>
      <c r="L450" s="10">
        <f t="shared" si="25"/>
        <v>41773.424710648142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0.03</v>
      </c>
      <c r="R450" s="6">
        <f t="shared" si="27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8">(((J451/60)/60)/24)+DATE(1970,1,1)+(-8/24)</f>
        <v>41534.234780092593</v>
      </c>
      <c r="L451" s="10">
        <f t="shared" ref="L451:L514" si="29">(((I451/60)/60)/24)+DATE(1970,1,1)+(-8/24)</f>
        <v>41564.234780092593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ROUND(E451/D451,2)</f>
        <v>0.02</v>
      </c>
      <c r="R451" s="6">
        <f t="shared" ref="R451:R514" si="31">AVERAGE(E451/N451)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8"/>
        <v>41654.61342592592</v>
      </c>
      <c r="L452" s="10">
        <f t="shared" si="29"/>
        <v>41684.61342592592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0.01</v>
      </c>
      <c r="R452" s="6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8"/>
        <v>41634.381840277776</v>
      </c>
      <c r="L453" s="10">
        <f t="shared" si="29"/>
        <v>41664.381840277776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8"/>
        <v>42107.370543981473</v>
      </c>
      <c r="L454" s="10">
        <f t="shared" si="29"/>
        <v>42137.370543981473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8"/>
        <v>42038.491655092592</v>
      </c>
      <c r="L455" s="10">
        <f t="shared" si="29"/>
        <v>42054.491655092592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0</v>
      </c>
      <c r="R455" s="6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8"/>
        <v>41938.383923611109</v>
      </c>
      <c r="L456" s="10">
        <f t="shared" si="29"/>
        <v>41969.218055555553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0.01</v>
      </c>
      <c r="R456" s="6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8"/>
        <v>40970.669236111105</v>
      </c>
      <c r="L457" s="10">
        <f t="shared" si="29"/>
        <v>41015.688194444439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0</v>
      </c>
      <c r="R457" s="6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8"/>
        <v>41547.361122685179</v>
      </c>
      <c r="L458" s="10">
        <f t="shared" si="29"/>
        <v>41568.832638888889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0.01</v>
      </c>
      <c r="R458" s="6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8"/>
        <v>41837.434166666666</v>
      </c>
      <c r="L459" s="10">
        <f t="shared" si="29"/>
        <v>41867.434166666666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8"/>
        <v>41378.366435185184</v>
      </c>
      <c r="L460" s="10">
        <f t="shared" si="29"/>
        <v>41408.366435185184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0.08</v>
      </c>
      <c r="R460" s="6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8"/>
        <v>40800.307025462964</v>
      </c>
      <c r="L461" s="10">
        <f t="shared" si="29"/>
        <v>40860.348692129628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0</v>
      </c>
      <c r="R461" s="6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8"/>
        <v>41759.209201388883</v>
      </c>
      <c r="L462" s="10">
        <f t="shared" si="29"/>
        <v>41790.833333333328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</v>
      </c>
      <c r="R462" s="6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8"/>
        <v>41407.513506944444</v>
      </c>
      <c r="L463" s="10">
        <f t="shared" si="29"/>
        <v>41427.513506944444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8"/>
        <v>40704.793298611112</v>
      </c>
      <c r="L464" s="10">
        <f t="shared" si="29"/>
        <v>40764.793298611112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8"/>
        <v>40750.376770833333</v>
      </c>
      <c r="L465" s="10">
        <f t="shared" si="29"/>
        <v>40810.376770833333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0.02</v>
      </c>
      <c r="R465" s="6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8"/>
        <v>42488.515451388892</v>
      </c>
      <c r="L466" s="10">
        <f t="shared" si="29"/>
        <v>42508.515451388892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0</v>
      </c>
      <c r="R466" s="6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8"/>
        <v>41800.786736111106</v>
      </c>
      <c r="L467" s="10">
        <f t="shared" si="29"/>
        <v>41816.786736111106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0.27</v>
      </c>
      <c r="R467" s="6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8"/>
        <v>41129.609537037039</v>
      </c>
      <c r="L468" s="10">
        <f t="shared" si="29"/>
        <v>41159.609537037039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0.01</v>
      </c>
      <c r="R468" s="6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8"/>
        <v>41135.346458333333</v>
      </c>
      <c r="L469" s="10">
        <f t="shared" si="29"/>
        <v>41180.346458333333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0.22</v>
      </c>
      <c r="R469" s="6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8"/>
        <v>41040.834293981476</v>
      </c>
      <c r="L470" s="10">
        <f t="shared" si="29"/>
        <v>41100.827141203699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8"/>
        <v>41827.656527777777</v>
      </c>
      <c r="L471" s="10">
        <f t="shared" si="29"/>
        <v>41887.656527777777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8"/>
        <v>41604.834363425922</v>
      </c>
      <c r="L472" s="10">
        <f t="shared" si="29"/>
        <v>41654.833333333328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0.01</v>
      </c>
      <c r="R472" s="6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8"/>
        <v>41703.388645833329</v>
      </c>
      <c r="L473" s="10">
        <f t="shared" si="29"/>
        <v>41748.346979166665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0.12</v>
      </c>
      <c r="R473" s="6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8"/>
        <v>41844.589328703703</v>
      </c>
      <c r="L474" s="10">
        <f t="shared" si="29"/>
        <v>41874.589328703703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0.18</v>
      </c>
      <c r="R474" s="6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8"/>
        <v>41869.364803240736</v>
      </c>
      <c r="L475" s="10">
        <f t="shared" si="29"/>
        <v>41899.364803240736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0.03</v>
      </c>
      <c r="R475" s="6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8"/>
        <v>42752.995706018519</v>
      </c>
      <c r="L476" s="10">
        <f t="shared" si="29"/>
        <v>42782.995706018519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0</v>
      </c>
      <c r="R476" s="6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8"/>
        <v>42099.752812500003</v>
      </c>
      <c r="L477" s="10">
        <f t="shared" si="29"/>
        <v>42129.752812500003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8"/>
        <v>41757.64167824074</v>
      </c>
      <c r="L478" s="10">
        <f t="shared" si="29"/>
        <v>41792.832638888889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0.02</v>
      </c>
      <c r="R478" s="6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8"/>
        <v>40987.501550925925</v>
      </c>
      <c r="L479" s="10">
        <f t="shared" si="29"/>
        <v>41047.501550925925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8"/>
        <v>42065.577650462961</v>
      </c>
      <c r="L480" s="10">
        <f t="shared" si="29"/>
        <v>42095.535983796297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8"/>
        <v>41904.074479166666</v>
      </c>
      <c r="L481" s="10">
        <f t="shared" si="29"/>
        <v>41964.11614583333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0.33</v>
      </c>
      <c r="R481" s="6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8"/>
        <v>41465.166840277772</v>
      </c>
      <c r="L482" s="10">
        <f t="shared" si="29"/>
        <v>41495.166840277772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</v>
      </c>
      <c r="R482" s="6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8"/>
        <v>41162.33899305555</v>
      </c>
      <c r="L483" s="10">
        <f t="shared" si="29"/>
        <v>41192.33899305555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0.06</v>
      </c>
      <c r="R483" s="6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8"/>
        <v>42447.56354166667</v>
      </c>
      <c r="L484" s="10">
        <f t="shared" si="29"/>
        <v>42474.273611111108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</v>
      </c>
      <c r="R484" s="6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8"/>
        <v>41242.864259259259</v>
      </c>
      <c r="L485" s="10">
        <f t="shared" si="29"/>
        <v>41302.864259259259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</v>
      </c>
      <c r="R485" s="6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8"/>
        <v>42272.606157407405</v>
      </c>
      <c r="L486" s="10">
        <f t="shared" si="29"/>
        <v>42313.647824074076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</v>
      </c>
      <c r="R486" s="6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8"/>
        <v>41381.172442129624</v>
      </c>
      <c r="L487" s="10">
        <f t="shared" si="29"/>
        <v>41411.172442129624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0.22</v>
      </c>
      <c r="R487" s="6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8"/>
        <v>41761.609247685185</v>
      </c>
      <c r="L488" s="10">
        <f t="shared" si="29"/>
        <v>41791.609247685185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0</v>
      </c>
      <c r="R488" s="6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8"/>
        <v>42669.261504629627</v>
      </c>
      <c r="L489" s="10">
        <f t="shared" si="29"/>
        <v>42729.303171296291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8"/>
        <v>42713.72106481481</v>
      </c>
      <c r="L490" s="10">
        <f t="shared" si="29"/>
        <v>42743.72106481481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8"/>
        <v>40882.148333333331</v>
      </c>
      <c r="L491" s="10">
        <f t="shared" si="29"/>
        <v>40913.147916666661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</v>
      </c>
      <c r="R491" s="6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8"/>
        <v>41113.635243055556</v>
      </c>
      <c r="L492" s="10">
        <f t="shared" si="29"/>
        <v>41143.635243055556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8"/>
        <v>42366.649293981485</v>
      </c>
      <c r="L493" s="10">
        <f t="shared" si="29"/>
        <v>42396.649293981485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8"/>
        <v>42595.701736111114</v>
      </c>
      <c r="L494" s="10">
        <f t="shared" si="29"/>
        <v>42655.701736111114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8"/>
        <v>42114.392800925918</v>
      </c>
      <c r="L495" s="10">
        <f t="shared" si="29"/>
        <v>42144.392800925918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8"/>
        <v>41799.49728009259</v>
      </c>
      <c r="L496" s="10">
        <f t="shared" si="29"/>
        <v>41822.791666666664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</v>
      </c>
      <c r="R496" s="6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8"/>
        <v>42171.494270833333</v>
      </c>
      <c r="L497" s="10">
        <f t="shared" si="29"/>
        <v>42201.494270833333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8"/>
        <v>41620.598078703704</v>
      </c>
      <c r="L498" s="10">
        <f t="shared" si="29"/>
        <v>41680.598078703704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0</v>
      </c>
      <c r="R498" s="6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8"/>
        <v>41944.704456018517</v>
      </c>
      <c r="L499" s="10">
        <f t="shared" si="29"/>
        <v>41997.874999999993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0.01</v>
      </c>
      <c r="R499" s="6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8"/>
        <v>40858.428807870368</v>
      </c>
      <c r="L500" s="10">
        <f t="shared" si="29"/>
        <v>40900.428807870368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0.05</v>
      </c>
      <c r="R500" s="6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8"/>
        <v>40043.562129629623</v>
      </c>
      <c r="L501" s="10">
        <f t="shared" si="29"/>
        <v>40098.540972222218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0.1</v>
      </c>
      <c r="R501" s="6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8"/>
        <v>40247.552673611113</v>
      </c>
      <c r="L502" s="10">
        <f t="shared" si="29"/>
        <v>40306.594444444439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0.03</v>
      </c>
      <c r="R502" s="6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8"/>
        <v>40702.901053240741</v>
      </c>
      <c r="L503" s="10">
        <f t="shared" si="29"/>
        <v>40732.901053240741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8"/>
        <v>40956.220196759255</v>
      </c>
      <c r="L504" s="10">
        <f t="shared" si="29"/>
        <v>40986.178530092591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0.01</v>
      </c>
      <c r="R504" s="6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8"/>
        <v>41991.193321759252</v>
      </c>
      <c r="L505" s="10">
        <f t="shared" si="29"/>
        <v>42021.193321759252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0.02</v>
      </c>
      <c r="R505" s="6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8"/>
        <v>40949.650312499994</v>
      </c>
      <c r="L506" s="10">
        <f t="shared" si="29"/>
        <v>41009.60864583333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0.01</v>
      </c>
      <c r="R506" s="6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8"/>
        <v>42317.764884259253</v>
      </c>
      <c r="L507" s="10">
        <f t="shared" si="29"/>
        <v>42362.764884259253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</v>
      </c>
      <c r="R507" s="6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8"/>
        <v>41466.218981481477</v>
      </c>
      <c r="L508" s="10">
        <f t="shared" si="29"/>
        <v>41496.218981481477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</v>
      </c>
      <c r="R508" s="6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8"/>
        <v>41156.625659722216</v>
      </c>
      <c r="L509" s="10">
        <f t="shared" si="29"/>
        <v>41201.625659722216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0.03</v>
      </c>
      <c r="R509" s="6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8"/>
        <v>40994.690983796296</v>
      </c>
      <c r="L510" s="10">
        <f t="shared" si="29"/>
        <v>41054.259722222218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0.01</v>
      </c>
      <c r="R510" s="6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8"/>
        <v>42153.298263888886</v>
      </c>
      <c r="L511" s="10">
        <f t="shared" si="29"/>
        <v>42183.298263888886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</v>
      </c>
      <c r="R511" s="6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8"/>
        <v>42399.843043981477</v>
      </c>
      <c r="L512" s="10">
        <f t="shared" si="29"/>
        <v>42429.843043981477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8"/>
        <v>41339.96969907407</v>
      </c>
      <c r="L513" s="10">
        <f t="shared" si="29"/>
        <v>41369.928032407406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8"/>
        <v>42649.408877314818</v>
      </c>
      <c r="L514" s="10">
        <f t="shared" si="29"/>
        <v>42694.450543981475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</v>
      </c>
      <c r="R514" s="6">
        <f t="shared" si="31"/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2">(((J515/60)/60)/24)+DATE(1970,1,1)+(-8/24)</f>
        <v>42552.320659722223</v>
      </c>
      <c r="L515" s="10">
        <f t="shared" ref="L515:L578" si="33">(((I515/60)/60)/24)+DATE(1970,1,1)+(-8/24)</f>
        <v>42596.958333333336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ROUND(E515/D515,2)</f>
        <v>0.14000000000000001</v>
      </c>
      <c r="R515" s="6">
        <f t="shared" ref="R515:R578" si="35">AVERAGE(E515/N515)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2"/>
        <v>41830.280636574069</v>
      </c>
      <c r="L516" s="10">
        <f t="shared" si="33"/>
        <v>41860.280636574069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0.03</v>
      </c>
      <c r="R516" s="6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2"/>
        <v>42327.157418981478</v>
      </c>
      <c r="L517" s="10">
        <f t="shared" si="33"/>
        <v>42367.157418981478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</v>
      </c>
      <c r="R517" s="6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2"/>
        <v>42091.445370370369</v>
      </c>
      <c r="L518" s="10">
        <f t="shared" si="33"/>
        <v>42151.445370370369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2"/>
        <v>42738.281956018516</v>
      </c>
      <c r="L519" s="10">
        <f t="shared" si="33"/>
        <v>42768.281956018516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0.01</v>
      </c>
      <c r="R519" s="6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2"/>
        <v>42223.282685185179</v>
      </c>
      <c r="L520" s="10">
        <f t="shared" si="33"/>
        <v>42253.281944444439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2"/>
        <v>41218.058113425926</v>
      </c>
      <c r="L521" s="10">
        <f t="shared" si="33"/>
        <v>41248.058113425926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0.23</v>
      </c>
      <c r="R521" s="6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2"/>
        <v>42318.368761574071</v>
      </c>
      <c r="L522" s="10">
        <f t="shared" si="33"/>
        <v>42348.368761574071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</v>
      </c>
      <c r="R522" s="6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2"/>
        <v>42645.759479166663</v>
      </c>
      <c r="L523" s="10">
        <f t="shared" si="33"/>
        <v>42674.874305555553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1.05</v>
      </c>
      <c r="R523" s="6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2"/>
        <v>42429.707465277774</v>
      </c>
      <c r="L524" s="10">
        <f t="shared" si="33"/>
        <v>42449.665798611109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1.1499999999999999</v>
      </c>
      <c r="R524" s="6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2"/>
        <v>42237.799490740734</v>
      </c>
      <c r="L525" s="10">
        <f t="shared" si="33"/>
        <v>42267.799490740734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1.21</v>
      </c>
      <c r="R525" s="6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2"/>
        <v>42492.383900462963</v>
      </c>
      <c r="L526" s="10">
        <f t="shared" si="33"/>
        <v>42522.383900462963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1.0900000000000001</v>
      </c>
      <c r="R526" s="6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2"/>
        <v>41850.067604166667</v>
      </c>
      <c r="L527" s="10">
        <f t="shared" si="33"/>
        <v>41895.067604166667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2"/>
        <v>42192.258611111109</v>
      </c>
      <c r="L528" s="10">
        <f t="shared" si="33"/>
        <v>42223.374999999993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2"/>
        <v>42752.872291666667</v>
      </c>
      <c r="L529" s="10">
        <f t="shared" si="33"/>
        <v>42783.336805555555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1.01</v>
      </c>
      <c r="R529" s="6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2"/>
        <v>42155.58688657407</v>
      </c>
      <c r="L530" s="10">
        <f t="shared" si="33"/>
        <v>42176.555555555555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1.1599999999999999</v>
      </c>
      <c r="R530" s="6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2"/>
        <v>42724.697847222218</v>
      </c>
      <c r="L531" s="10">
        <f t="shared" si="33"/>
        <v>42745.874999999993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</v>
      </c>
      <c r="R531" s="6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2"/>
        <v>42157.257731481477</v>
      </c>
      <c r="L532" s="10">
        <f t="shared" si="33"/>
        <v>42178.749999999993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1.08</v>
      </c>
      <c r="R532" s="6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2"/>
        <v>42675.731817129628</v>
      </c>
      <c r="L533" s="10">
        <f t="shared" si="33"/>
        <v>42720.957638888889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2"/>
        <v>42472.673703703702</v>
      </c>
      <c r="L534" s="10">
        <f t="shared" si="33"/>
        <v>42502.673703703702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</v>
      </c>
      <c r="R534" s="6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2"/>
        <v>42482.101446759254</v>
      </c>
      <c r="L535" s="10">
        <f t="shared" si="33"/>
        <v>42506.101446759254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</v>
      </c>
      <c r="R535" s="6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2"/>
        <v>42270.477662037032</v>
      </c>
      <c r="L536" s="10">
        <f t="shared" si="33"/>
        <v>42309.624999999993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1.05</v>
      </c>
      <c r="R536" s="6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2"/>
        <v>42711.211863425917</v>
      </c>
      <c r="L537" s="10">
        <f t="shared" si="33"/>
        <v>42741.211863425917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1.03</v>
      </c>
      <c r="R537" s="6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2"/>
        <v>42179.011655092596</v>
      </c>
      <c r="L538" s="10">
        <f t="shared" si="33"/>
        <v>42219.416666666664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</v>
      </c>
      <c r="R538" s="6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2"/>
        <v>42282.435081018521</v>
      </c>
      <c r="L539" s="10">
        <f t="shared" si="33"/>
        <v>42312.476747685178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1.21</v>
      </c>
      <c r="R539" s="6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2"/>
        <v>42473.461377314808</v>
      </c>
      <c r="L540" s="10">
        <f t="shared" si="33"/>
        <v>42503.461377314808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</v>
      </c>
      <c r="R540" s="6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2"/>
        <v>42534.716516203705</v>
      </c>
      <c r="L541" s="10">
        <f t="shared" si="33"/>
        <v>42555.716516203705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1.01</v>
      </c>
      <c r="R541" s="6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2"/>
        <v>42009.483865740738</v>
      </c>
      <c r="L542" s="10">
        <f t="shared" si="33"/>
        <v>42039.483865740738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0</v>
      </c>
      <c r="R542" s="6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2"/>
        <v>42275.713356481479</v>
      </c>
      <c r="L543" s="10">
        <f t="shared" si="33"/>
        <v>42305.713356481479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0.01</v>
      </c>
      <c r="R543" s="6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2"/>
        <v>42433.404120370367</v>
      </c>
      <c r="L544" s="10">
        <f t="shared" si="33"/>
        <v>42493.362453703703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0</v>
      </c>
      <c r="R544" s="6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2"/>
        <v>41913.75881944444</v>
      </c>
      <c r="L545" s="10">
        <f t="shared" si="33"/>
        <v>41943.75881944444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</v>
      </c>
      <c r="R545" s="6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2"/>
        <v>42525.323611111111</v>
      </c>
      <c r="L546" s="10">
        <f t="shared" si="33"/>
        <v>42555.323611111111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0.01</v>
      </c>
      <c r="R546" s="6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2"/>
        <v>42283.25913194444</v>
      </c>
      <c r="L547" s="10">
        <f t="shared" si="33"/>
        <v>42323.300798611112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</v>
      </c>
      <c r="R547" s="6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2"/>
        <v>42249.334664351853</v>
      </c>
      <c r="L548" s="10">
        <f t="shared" si="33"/>
        <v>42294.334664351853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0</v>
      </c>
      <c r="R548" s="6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2"/>
        <v>42380.363009259258</v>
      </c>
      <c r="L549" s="10">
        <f t="shared" si="33"/>
        <v>42410.363009259258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2"/>
        <v>42276.57</v>
      </c>
      <c r="L550" s="10">
        <f t="shared" si="33"/>
        <v>42306.57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</v>
      </c>
      <c r="R550" s="6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2"/>
        <v>42163.303495370368</v>
      </c>
      <c r="L551" s="10">
        <f t="shared" si="33"/>
        <v>42193.303495370368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0.03</v>
      </c>
      <c r="R551" s="6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2"/>
        <v>42753.34542824074</v>
      </c>
      <c r="L552" s="10">
        <f t="shared" si="33"/>
        <v>42765.874999999993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0.01</v>
      </c>
      <c r="R552" s="6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2"/>
        <v>42172.942407407405</v>
      </c>
      <c r="L553" s="10">
        <f t="shared" si="33"/>
        <v>42217.411805555552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0.05</v>
      </c>
      <c r="R553" s="6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2"/>
        <v>42318.283518518518</v>
      </c>
      <c r="L554" s="10">
        <f t="shared" si="33"/>
        <v>42378.283518518518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2"/>
        <v>41927.386469907404</v>
      </c>
      <c r="L555" s="10">
        <f t="shared" si="33"/>
        <v>41957.428136574068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</v>
      </c>
      <c r="R555" s="6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2"/>
        <v>41901.351527777777</v>
      </c>
      <c r="L556" s="10">
        <f t="shared" si="33"/>
        <v>41931.351527777777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0.37</v>
      </c>
      <c r="R556" s="6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2"/>
        <v>42503.020173611112</v>
      </c>
      <c r="L557" s="10">
        <f t="shared" si="33"/>
        <v>42533.020173611112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2"/>
        <v>42345.526817129627</v>
      </c>
      <c r="L558" s="10">
        <f t="shared" si="33"/>
        <v>42375.526817129627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0.03</v>
      </c>
      <c r="R558" s="6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2"/>
        <v>42676.608831018515</v>
      </c>
      <c r="L559" s="10">
        <f t="shared" si="33"/>
        <v>42706.650497685179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0.01</v>
      </c>
      <c r="R559" s="6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2"/>
        <v>42057.549826388888</v>
      </c>
      <c r="L560" s="10">
        <f t="shared" si="33"/>
        <v>42087.508159722223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2"/>
        <v>42320.949768518512</v>
      </c>
      <c r="L561" s="10">
        <f t="shared" si="33"/>
        <v>42350.949768518512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0</v>
      </c>
      <c r="R561" s="6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2"/>
        <v>41960.438020833331</v>
      </c>
      <c r="L562" s="10">
        <f t="shared" si="33"/>
        <v>41990.438020833331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0</v>
      </c>
      <c r="R562" s="6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2"/>
        <v>42268.325381944444</v>
      </c>
      <c r="L563" s="10">
        <f t="shared" si="33"/>
        <v>42303.325381944444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</v>
      </c>
      <c r="R563" s="6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2"/>
        <v>42692.05572916667</v>
      </c>
      <c r="L564" s="10">
        <f t="shared" si="33"/>
        <v>42722.05572916667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2"/>
        <v>42021.736655092587</v>
      </c>
      <c r="L565" s="10">
        <f t="shared" si="33"/>
        <v>42051.736655092587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0</v>
      </c>
      <c r="R565" s="6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2"/>
        <v>42411.609664351847</v>
      </c>
      <c r="L566" s="10">
        <f t="shared" si="33"/>
        <v>42441.609664351847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0</v>
      </c>
      <c r="R566" s="6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2"/>
        <v>42165.451956018522</v>
      </c>
      <c r="L567" s="10">
        <f t="shared" si="33"/>
        <v>42195.451956018522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2"/>
        <v>42535.351076388884</v>
      </c>
      <c r="L568" s="10">
        <f t="shared" si="33"/>
        <v>42565.351076388884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</v>
      </c>
      <c r="R568" s="6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2"/>
        <v>41975.509189814817</v>
      </c>
      <c r="L569" s="10">
        <f t="shared" si="33"/>
        <v>42005.509189814817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2"/>
        <v>42348.588229166664</v>
      </c>
      <c r="L570" s="10">
        <f t="shared" si="33"/>
        <v>42385.124999999993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2"/>
        <v>42340.514027777775</v>
      </c>
      <c r="L571" s="10">
        <f t="shared" si="33"/>
        <v>42370.514027777775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0.01</v>
      </c>
      <c r="R571" s="6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2"/>
        <v>42388.464918981481</v>
      </c>
      <c r="L572" s="10">
        <f t="shared" si="33"/>
        <v>42418.464918981481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</v>
      </c>
      <c r="R572" s="6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2"/>
        <v>42192.482905092591</v>
      </c>
      <c r="L573" s="10">
        <f t="shared" si="33"/>
        <v>42211.832638888889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</v>
      </c>
      <c r="R573" s="6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2"/>
        <v>42282.382962962954</v>
      </c>
      <c r="L574" s="10">
        <f t="shared" si="33"/>
        <v>42312.424629629626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2"/>
        <v>41962.716793981475</v>
      </c>
      <c r="L575" s="10">
        <f t="shared" si="33"/>
        <v>42021.716666666667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</v>
      </c>
      <c r="R575" s="6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2"/>
        <v>42632.110034722216</v>
      </c>
      <c r="L576" s="10">
        <f t="shared" si="33"/>
        <v>42662.110034722216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0.01</v>
      </c>
      <c r="R576" s="6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2"/>
        <v>42138.359293981477</v>
      </c>
      <c r="L577" s="10">
        <f t="shared" si="33"/>
        <v>42168.359293981477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</v>
      </c>
      <c r="R577" s="6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2"/>
        <v>42031.138333333329</v>
      </c>
      <c r="L578" s="10">
        <f t="shared" si="33"/>
        <v>42091.096666666665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0</v>
      </c>
      <c r="R578" s="6">
        <f t="shared" si="35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6">(((J579/60)/60)/24)+DATE(1970,1,1)+(-8/24)</f>
        <v>42450.255810185183</v>
      </c>
      <c r="L579" s="10">
        <f t="shared" ref="L579:L642" si="37">(((I579/60)/60)/24)+DATE(1970,1,1)+(-8/24)</f>
        <v>42510.255810185183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ROUND(E579/D579,2)</f>
        <v>0</v>
      </c>
      <c r="R579" s="6">
        <f t="shared" ref="R579:R642" si="39">AVERAGE(E579/N579)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6"/>
        <v>42230.245289351849</v>
      </c>
      <c r="L580" s="10">
        <f t="shared" si="37"/>
        <v>42254.245289351849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0</v>
      </c>
      <c r="R580" s="6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6"/>
        <v>41968.518784722219</v>
      </c>
      <c r="L581" s="10">
        <f t="shared" si="37"/>
        <v>41998.518784722219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0.01</v>
      </c>
      <c r="R581" s="6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6"/>
        <v>42605.574849537035</v>
      </c>
      <c r="L582" s="10">
        <f t="shared" si="37"/>
        <v>42635.574849537035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0</v>
      </c>
      <c r="R582" s="6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6"/>
        <v>42187.679444444446</v>
      </c>
      <c r="L583" s="10">
        <f t="shared" si="37"/>
        <v>42217.679444444446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6"/>
        <v>42055.406469907401</v>
      </c>
      <c r="L584" s="10">
        <f t="shared" si="37"/>
        <v>42078.416666666664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6"/>
        <v>42052.605173611104</v>
      </c>
      <c r="L585" s="10">
        <f t="shared" si="37"/>
        <v>42082.563506944447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0</v>
      </c>
      <c r="R585" s="6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6"/>
        <v>42049.383287037032</v>
      </c>
      <c r="L586" s="10">
        <f t="shared" si="37"/>
        <v>42079.341620370367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6"/>
        <v>42283.057604166665</v>
      </c>
      <c r="L587" s="10">
        <f t="shared" si="37"/>
        <v>42338.666666666664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6"/>
        <v>42020.520914351851</v>
      </c>
      <c r="L588" s="10">
        <f t="shared" si="37"/>
        <v>42050.520914351851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0.01</v>
      </c>
      <c r="R588" s="6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6"/>
        <v>42080.423993055556</v>
      </c>
      <c r="L589" s="10">
        <f t="shared" si="37"/>
        <v>42110.423993055556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0.09</v>
      </c>
      <c r="R589" s="6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6"/>
        <v>42631.43618055556</v>
      </c>
      <c r="L590" s="10">
        <f t="shared" si="37"/>
        <v>42691.477847222217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0.03</v>
      </c>
      <c r="R590" s="6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6"/>
        <v>42178.281238425923</v>
      </c>
      <c r="L591" s="10">
        <f t="shared" si="37"/>
        <v>42193.281238425923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0</v>
      </c>
      <c r="R591" s="6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6"/>
        <v>42377.22142361111</v>
      </c>
      <c r="L592" s="10">
        <f t="shared" si="37"/>
        <v>42408.209027777775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0.04</v>
      </c>
      <c r="R592" s="6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6"/>
        <v>42177.209837962961</v>
      </c>
      <c r="L593" s="10">
        <f t="shared" si="37"/>
        <v>42207.209837962961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0</v>
      </c>
      <c r="R593" s="6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6"/>
        <v>41945.898842592593</v>
      </c>
      <c r="L594" s="10">
        <f t="shared" si="37"/>
        <v>41975.898842592585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0.03</v>
      </c>
      <c r="R594" s="6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6"/>
        <v>42070.344270833331</v>
      </c>
      <c r="L595" s="10">
        <f t="shared" si="37"/>
        <v>42100.302604166667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6"/>
        <v>42446.446828703702</v>
      </c>
      <c r="L596" s="10">
        <f t="shared" si="37"/>
        <v>42476.446828703702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</v>
      </c>
      <c r="R596" s="6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6"/>
        <v>42082.736550925918</v>
      </c>
      <c r="L597" s="10">
        <f t="shared" si="37"/>
        <v>42127.736550925918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</v>
      </c>
      <c r="R597" s="6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6"/>
        <v>42646.563564814809</v>
      </c>
      <c r="L598" s="10">
        <f t="shared" si="37"/>
        <v>42676.563564814809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</v>
      </c>
      <c r="R598" s="6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6"/>
        <v>42545.371932870366</v>
      </c>
      <c r="L599" s="10">
        <f t="shared" si="37"/>
        <v>42582.333333333336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</v>
      </c>
      <c r="R599" s="6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6"/>
        <v>41947.668761574074</v>
      </c>
      <c r="L600" s="10">
        <f t="shared" si="37"/>
        <v>41977.668761574074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6"/>
        <v>42047.479189814818</v>
      </c>
      <c r="L601" s="10">
        <f t="shared" si="37"/>
        <v>42071.302777777775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0</v>
      </c>
      <c r="R601" s="6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6"/>
        <v>42073.464837962958</v>
      </c>
      <c r="L602" s="10">
        <f t="shared" si="37"/>
        <v>42133.464837962958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6"/>
        <v>41969.52475694444</v>
      </c>
      <c r="L603" s="10">
        <f t="shared" si="37"/>
        <v>41999.52475694444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0.01</v>
      </c>
      <c r="R603" s="6">
        <f t="shared" si="3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6"/>
        <v>42143.460821759254</v>
      </c>
      <c r="L604" s="10">
        <f t="shared" si="37"/>
        <v>42173.460821759254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6"/>
        <v>41835.305821759255</v>
      </c>
      <c r="L605" s="10">
        <f t="shared" si="37"/>
        <v>41865.305821759255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0.04</v>
      </c>
      <c r="R605" s="6">
        <f t="shared" si="3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6"/>
        <v>41848.702037037037</v>
      </c>
      <c r="L606" s="10">
        <f t="shared" si="37"/>
        <v>41878.702037037037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6"/>
        <v>42194.02439814814</v>
      </c>
      <c r="L607" s="10">
        <f t="shared" si="37"/>
        <v>42239.02439814814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0.03</v>
      </c>
      <c r="R607" s="6">
        <f t="shared" si="3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6"/>
        <v>42102.317233796297</v>
      </c>
      <c r="L608" s="10">
        <f t="shared" si="37"/>
        <v>42148.291666666664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</v>
      </c>
      <c r="R608" s="6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6"/>
        <v>42300.492314814815</v>
      </c>
      <c r="L609" s="10">
        <f t="shared" si="37"/>
        <v>42330.53398148148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6"/>
        <v>42140.587731481479</v>
      </c>
      <c r="L610" s="10">
        <f t="shared" si="37"/>
        <v>42170.587731481479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0.01</v>
      </c>
      <c r="R610" s="6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6"/>
        <v>42306.700740740744</v>
      </c>
      <c r="L611" s="10">
        <f t="shared" si="37"/>
        <v>42336.742407407401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0.01</v>
      </c>
      <c r="R611" s="6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6"/>
        <v>42086.497523148144</v>
      </c>
      <c r="L612" s="10">
        <f t="shared" si="37"/>
        <v>42116.497523148144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6"/>
        <v>42328.227280092593</v>
      </c>
      <c r="L613" s="10">
        <f t="shared" si="37"/>
        <v>42388.227280092593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6"/>
        <v>42584.698449074065</v>
      </c>
      <c r="L614" s="10">
        <f t="shared" si="37"/>
        <v>42614.698449074065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6"/>
        <v>42247.163425925923</v>
      </c>
      <c r="L615" s="10">
        <f t="shared" si="37"/>
        <v>42277.874305555553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</v>
      </c>
      <c r="R615" s="6">
        <f t="shared" si="3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6"/>
        <v>42514.728472222218</v>
      </c>
      <c r="L616" s="10">
        <f t="shared" si="37"/>
        <v>42544.728472222218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6"/>
        <v>42241.788877314808</v>
      </c>
      <c r="L617" s="10">
        <f t="shared" si="37"/>
        <v>42271.788877314808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6"/>
        <v>42761.042905092596</v>
      </c>
      <c r="L618" s="10">
        <f t="shared" si="37"/>
        <v>42791.042905092596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6"/>
        <v>42087.009756944441</v>
      </c>
      <c r="L619" s="10">
        <f t="shared" si="37"/>
        <v>42132.009756944441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6"/>
        <v>42317.47688657407</v>
      </c>
      <c r="L620" s="10">
        <f t="shared" si="37"/>
        <v>42347.47688657407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6"/>
        <v>41908.317013888889</v>
      </c>
      <c r="L621" s="10">
        <f t="shared" si="37"/>
        <v>41968.358680555553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0</v>
      </c>
      <c r="R621" s="6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6"/>
        <v>41831.383541666662</v>
      </c>
      <c r="L622" s="10">
        <f t="shared" si="37"/>
        <v>41876.383541666662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6"/>
        <v>42528.654363425921</v>
      </c>
      <c r="L623" s="10">
        <f t="shared" si="37"/>
        <v>42558.654363425921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0.01</v>
      </c>
      <c r="R623" s="6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6"/>
        <v>42532.441412037035</v>
      </c>
      <c r="L624" s="10">
        <f t="shared" si="37"/>
        <v>42552.441412037035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0.06</v>
      </c>
      <c r="R624" s="6">
        <f t="shared" si="3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6"/>
        <v>42121.675891203697</v>
      </c>
      <c r="L625" s="10">
        <f t="shared" si="37"/>
        <v>42151.675891203697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6"/>
        <v>42108.65556712963</v>
      </c>
      <c r="L626" s="10">
        <f t="shared" si="37"/>
        <v>42138.65556712963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6"/>
        <v>42790.562233796292</v>
      </c>
      <c r="L627" s="10">
        <f t="shared" si="37"/>
        <v>42820.520567129628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6"/>
        <v>42198.226145833331</v>
      </c>
      <c r="L628" s="10">
        <f t="shared" si="37"/>
        <v>42231.223611111105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</v>
      </c>
      <c r="R628" s="6">
        <f t="shared" si="3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6"/>
        <v>42383.973506944443</v>
      </c>
      <c r="L629" s="10">
        <f t="shared" si="37"/>
        <v>42443.624999999993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</v>
      </c>
      <c r="R629" s="6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6"/>
        <v>41803.359456018516</v>
      </c>
      <c r="L630" s="10">
        <f t="shared" si="37"/>
        <v>41833.359456018516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6"/>
        <v>42474.304490740738</v>
      </c>
      <c r="L631" s="10">
        <f t="shared" si="37"/>
        <v>42504.304490740738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</v>
      </c>
      <c r="R631" s="6">
        <f t="shared" si="3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6"/>
        <v>42223.286122685182</v>
      </c>
      <c r="L632" s="10">
        <f t="shared" si="37"/>
        <v>42252.881944444445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0</v>
      </c>
      <c r="R632" s="6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6"/>
        <v>42489.438993055555</v>
      </c>
      <c r="L633" s="10">
        <f t="shared" si="37"/>
        <v>42518.438993055555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0.01</v>
      </c>
      <c r="R633" s="6">
        <f t="shared" si="3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6"/>
        <v>42303.325983796291</v>
      </c>
      <c r="L634" s="10">
        <f t="shared" si="37"/>
        <v>42333.367650462962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6"/>
        <v>42506.965995370374</v>
      </c>
      <c r="L635" s="10">
        <f t="shared" si="37"/>
        <v>42538.624999999993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</v>
      </c>
      <c r="R635" s="6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6"/>
        <v>42031.595243055555</v>
      </c>
      <c r="L636" s="10">
        <f t="shared" si="37"/>
        <v>42061.595243055555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</v>
      </c>
      <c r="R636" s="6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6"/>
        <v>42075.758819444447</v>
      </c>
      <c r="L637" s="10">
        <f t="shared" si="37"/>
        <v>42105.758819444447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0</v>
      </c>
      <c r="R637" s="6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6"/>
        <v>42131.122106481482</v>
      </c>
      <c r="L638" s="10">
        <f t="shared" si="37"/>
        <v>42161.115972222215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</v>
      </c>
      <c r="R638" s="6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6"/>
        <v>42762.62868055555</v>
      </c>
      <c r="L639" s="10">
        <f t="shared" si="37"/>
        <v>42791.62777777778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6"/>
        <v>42759.259976851848</v>
      </c>
      <c r="L640" s="10">
        <f t="shared" si="37"/>
        <v>42819.218310185184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0</v>
      </c>
      <c r="R640" s="6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6"/>
        <v>41865.249942129631</v>
      </c>
      <c r="L641" s="10">
        <f t="shared" si="37"/>
        <v>41925.249942129631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0</v>
      </c>
      <c r="R641" s="6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6"/>
        <v>42683.08697916667</v>
      </c>
      <c r="L642" s="10">
        <f t="shared" si="37"/>
        <v>42698.624999999993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</v>
      </c>
      <c r="R642" s="6">
        <f t="shared" si="3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0">(((J643/60)/60)/24)+DATE(1970,1,1)+(-8/24)</f>
        <v>42199.236666666664</v>
      </c>
      <c r="L643" s="10">
        <f t="shared" ref="L643:L706" si="41">(((I643/60)/60)/24)+DATE(1970,1,1)+(-8/24)</f>
        <v>42229.236666666664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ROUND(E643/D643,2)</f>
        <v>1.19</v>
      </c>
      <c r="R643" s="6">
        <f t="shared" ref="R643:R706" si="43">AVERAGE(E643/N643)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0"/>
        <v>42199.317986111106</v>
      </c>
      <c r="L644" s="10">
        <f t="shared" si="41"/>
        <v>42235.317986111106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</v>
      </c>
      <c r="R644" s="6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0"/>
        <v>42100.30873842592</v>
      </c>
      <c r="L645" s="10">
        <f t="shared" si="41"/>
        <v>42155.30873842592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1.06</v>
      </c>
      <c r="R645" s="6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0"/>
        <v>41898.332627314812</v>
      </c>
      <c r="L646" s="10">
        <f t="shared" si="41"/>
        <v>41940.708333333328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</v>
      </c>
      <c r="R646" s="6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0"/>
        <v>42563.692986111106</v>
      </c>
      <c r="L647" s="10">
        <f t="shared" si="41"/>
        <v>42593.692986111106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2.79</v>
      </c>
      <c r="R647" s="6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0"/>
        <v>41832.519293981481</v>
      </c>
      <c r="L648" s="10">
        <f t="shared" si="41"/>
        <v>41862.519293981481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1.32</v>
      </c>
      <c r="R648" s="6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0"/>
        <v>42416.434594907405</v>
      </c>
      <c r="L649" s="10">
        <f t="shared" si="41"/>
        <v>42446.392928240741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</v>
      </c>
      <c r="R649" s="6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0"/>
        <v>41891.360046296293</v>
      </c>
      <c r="L650" s="10">
        <f t="shared" si="41"/>
        <v>41926.360046296293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1.27</v>
      </c>
      <c r="R650" s="6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0"/>
        <v>41877.578854166662</v>
      </c>
      <c r="L651" s="10">
        <f t="shared" si="41"/>
        <v>41898.578854166662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1.4</v>
      </c>
      <c r="R651" s="6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0"/>
        <v>41931.703518518516</v>
      </c>
      <c r="L652" s="10">
        <f t="shared" si="41"/>
        <v>41991.745185185187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1.1200000000000001</v>
      </c>
      <c r="R652" s="6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0"/>
        <v>41955.684155092589</v>
      </c>
      <c r="L653" s="10">
        <f t="shared" si="41"/>
        <v>41985.684155092589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1.01</v>
      </c>
      <c r="R653" s="6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0"/>
        <v>42675.357060185182</v>
      </c>
      <c r="L654" s="10">
        <f t="shared" si="41"/>
        <v>42705.398726851847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</v>
      </c>
      <c r="R654" s="6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0"/>
        <v>42199.285185185181</v>
      </c>
      <c r="L655" s="10">
        <f t="shared" si="41"/>
        <v>42236.285185185181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</v>
      </c>
      <c r="R655" s="6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0"/>
        <v>42163.623993055553</v>
      </c>
      <c r="L656" s="10">
        <f t="shared" si="41"/>
        <v>42193.623993055553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</v>
      </c>
      <c r="R656" s="6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0"/>
        <v>42045.623981481483</v>
      </c>
      <c r="L657" s="10">
        <f t="shared" si="41"/>
        <v>42075.582314814812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1.47</v>
      </c>
      <c r="R657" s="6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0"/>
        <v>42417.471284722218</v>
      </c>
      <c r="L658" s="10">
        <f t="shared" si="41"/>
        <v>42477.429618055547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2.14</v>
      </c>
      <c r="R658" s="6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0"/>
        <v>42331.512407407405</v>
      </c>
      <c r="L659" s="10">
        <f t="shared" si="41"/>
        <v>42361.512407407405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1.26</v>
      </c>
      <c r="R659" s="6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0"/>
        <v>42178.827418981477</v>
      </c>
      <c r="L660" s="10">
        <f t="shared" si="41"/>
        <v>42211.416666666664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</v>
      </c>
      <c r="R660" s="6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0"/>
        <v>42209.260358796295</v>
      </c>
      <c r="L661" s="10">
        <f t="shared" si="41"/>
        <v>42239.260358796295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1.01</v>
      </c>
      <c r="R661" s="6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0"/>
        <v>41922.408321759256</v>
      </c>
      <c r="L662" s="10">
        <f t="shared" si="41"/>
        <v>41952.449988425928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0.03</v>
      </c>
      <c r="R662" s="6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0"/>
        <v>42636.312025462961</v>
      </c>
      <c r="L663" s="10">
        <f t="shared" si="41"/>
        <v>42666.312025462961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0.01</v>
      </c>
      <c r="R663" s="6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0"/>
        <v>41990.104710648149</v>
      </c>
      <c r="L664" s="10">
        <f t="shared" si="41"/>
        <v>42020.104710648149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</v>
      </c>
      <c r="R664" s="6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0"/>
        <v>42173.509907407402</v>
      </c>
      <c r="L665" s="10">
        <f t="shared" si="41"/>
        <v>42203.509907407402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</v>
      </c>
      <c r="R665" s="6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0"/>
        <v>42077.333043981482</v>
      </c>
      <c r="L666" s="10">
        <f t="shared" si="41"/>
        <v>42107.333043981482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0.08</v>
      </c>
      <c r="R666" s="6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0"/>
        <v>42688.378020833326</v>
      </c>
      <c r="L667" s="10">
        <f t="shared" si="41"/>
        <v>42748.378020833326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0.19</v>
      </c>
      <c r="R667" s="6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0"/>
        <v>41838.498819444445</v>
      </c>
      <c r="L668" s="10">
        <f t="shared" si="41"/>
        <v>41868.498819444445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0</v>
      </c>
      <c r="R668" s="6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0"/>
        <v>42632.040081018517</v>
      </c>
      <c r="L669" s="10">
        <f t="shared" si="41"/>
        <v>42672.040081018517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</v>
      </c>
      <c r="R669" s="6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0"/>
        <v>42090.497939814813</v>
      </c>
      <c r="L670" s="10">
        <f t="shared" si="41"/>
        <v>42135.497939814813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0.05</v>
      </c>
      <c r="R670" s="6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0"/>
        <v>42527.292337962957</v>
      </c>
      <c r="L671" s="10">
        <f t="shared" si="41"/>
        <v>42557.292337962957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0.22</v>
      </c>
      <c r="R671" s="6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0"/>
        <v>42506.376388888886</v>
      </c>
      <c r="L672" s="10">
        <f t="shared" si="41"/>
        <v>42540.006944444445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0.28999999999999998</v>
      </c>
      <c r="R672" s="6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0"/>
        <v>41984.359398148146</v>
      </c>
      <c r="L673" s="10">
        <f t="shared" si="41"/>
        <v>42017.833333333336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</v>
      </c>
      <c r="R673" s="6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0"/>
        <v>41973.886157407404</v>
      </c>
      <c r="L674" s="10">
        <f t="shared" si="41"/>
        <v>42004.874305555553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0.22</v>
      </c>
      <c r="R674" s="6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0"/>
        <v>41838.5071412037</v>
      </c>
      <c r="L675" s="10">
        <f t="shared" si="41"/>
        <v>41883.5071412037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</v>
      </c>
      <c r="R675" s="6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0"/>
        <v>41802.782719907402</v>
      </c>
      <c r="L676" s="10">
        <f t="shared" si="41"/>
        <v>41862.782719907402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</v>
      </c>
      <c r="R676" s="6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0"/>
        <v>41975.597268518519</v>
      </c>
      <c r="L677" s="10">
        <f t="shared" si="41"/>
        <v>42004.957638888889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0.15</v>
      </c>
      <c r="R677" s="6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0"/>
        <v>42012.434965277782</v>
      </c>
      <c r="L678" s="10">
        <f t="shared" si="41"/>
        <v>42042.434965277782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0.01</v>
      </c>
      <c r="R678" s="6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0"/>
        <v>42504.070543981477</v>
      </c>
      <c r="L679" s="10">
        <f t="shared" si="41"/>
        <v>42549.070543981477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0.26</v>
      </c>
      <c r="R679" s="6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0"/>
        <v>42481.043263888881</v>
      </c>
      <c r="L680" s="10">
        <f t="shared" si="41"/>
        <v>42511.043263888881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0.04</v>
      </c>
      <c r="R680" s="6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0"/>
        <v>42556.362372685187</v>
      </c>
      <c r="L681" s="10">
        <f t="shared" si="41"/>
        <v>42616.362372685187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</v>
      </c>
      <c r="R681" s="6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0"/>
        <v>41864.168182870366</v>
      </c>
      <c r="L682" s="10">
        <f t="shared" si="41"/>
        <v>41899.168182870366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0.26</v>
      </c>
      <c r="R682" s="6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0"/>
        <v>42639.472268518519</v>
      </c>
      <c r="L683" s="10">
        <f t="shared" si="41"/>
        <v>42669.472268518519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</v>
      </c>
      <c r="R683" s="6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0"/>
        <v>42778.431967592587</v>
      </c>
      <c r="L684" s="10">
        <f t="shared" si="41"/>
        <v>42808.39030092593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</v>
      </c>
      <c r="R684" s="6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0"/>
        <v>42634.566712962966</v>
      </c>
      <c r="L685" s="10">
        <f t="shared" si="41"/>
        <v>42674.566712962966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0.01</v>
      </c>
      <c r="R685" s="6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0"/>
        <v>41809.13994212963</v>
      </c>
      <c r="L686" s="10">
        <f t="shared" si="41"/>
        <v>41844.791666666664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7.0000000000000007E-2</v>
      </c>
      <c r="R686" s="6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0"/>
        <v>41971.533240740733</v>
      </c>
      <c r="L687" s="10">
        <f t="shared" si="41"/>
        <v>42016.533240740733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0.28000000000000003</v>
      </c>
      <c r="R687" s="6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0"/>
        <v>42189.339930555558</v>
      </c>
      <c r="L688" s="10">
        <f t="shared" si="41"/>
        <v>42219.339930555558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0"/>
        <v>42711.417280092595</v>
      </c>
      <c r="L689" s="10">
        <f t="shared" si="41"/>
        <v>42771.417280092595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0.04</v>
      </c>
      <c r="R689" s="6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0"/>
        <v>42261.771446759252</v>
      </c>
      <c r="L690" s="10">
        <f t="shared" si="41"/>
        <v>42291.771446759252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0.73</v>
      </c>
      <c r="R690" s="6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0"/>
        <v>42675.334456018514</v>
      </c>
      <c r="L691" s="10">
        <f t="shared" si="41"/>
        <v>42711.874305555553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0.57999999999999996</v>
      </c>
      <c r="R691" s="6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0"/>
        <v>42579.301400462959</v>
      </c>
      <c r="L692" s="10">
        <f t="shared" si="41"/>
        <v>42621.916666666664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</v>
      </c>
      <c r="R692" s="6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0"/>
        <v>42157.694976851846</v>
      </c>
      <c r="L693" s="10">
        <f t="shared" si="41"/>
        <v>42185.694976851846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0.01</v>
      </c>
      <c r="R693" s="6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0"/>
        <v>42696.042395833334</v>
      </c>
      <c r="L694" s="10">
        <f t="shared" si="41"/>
        <v>42726.042395833334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7.0000000000000007E-2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0"/>
        <v>42094.474849537037</v>
      </c>
      <c r="L695" s="10">
        <f t="shared" si="41"/>
        <v>42124.474849537037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</v>
      </c>
      <c r="R695" s="6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0"/>
        <v>42737.330543981479</v>
      </c>
      <c r="L696" s="10">
        <f t="shared" si="41"/>
        <v>42767.330543981479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</v>
      </c>
      <c r="R696" s="6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0"/>
        <v>41913.187731481477</v>
      </c>
      <c r="L697" s="10">
        <f t="shared" si="41"/>
        <v>41943.187731481477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0.01</v>
      </c>
      <c r="R697" s="6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0"/>
        <v>41815.593773148146</v>
      </c>
      <c r="L698" s="10">
        <f t="shared" si="41"/>
        <v>41845.593773148146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0</v>
      </c>
      <c r="R698" s="6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0"/>
        <v>42388.189687500002</v>
      </c>
      <c r="L699" s="10">
        <f t="shared" si="41"/>
        <v>42403.189687500002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</v>
      </c>
      <c r="R699" s="6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0"/>
        <v>41866.59774305555</v>
      </c>
      <c r="L700" s="10">
        <f t="shared" si="41"/>
        <v>41899.75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</v>
      </c>
      <c r="R700" s="6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0"/>
        <v>41563.152175925927</v>
      </c>
      <c r="L701" s="10">
        <f t="shared" si="41"/>
        <v>41600.333333333328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</v>
      </c>
      <c r="R701" s="6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0"/>
        <v>42715.355104166665</v>
      </c>
      <c r="L702" s="10">
        <f t="shared" si="41"/>
        <v>42745.355104166665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0.03</v>
      </c>
      <c r="R702" s="6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0"/>
        <v>41813.329629629625</v>
      </c>
      <c r="L703" s="10">
        <f t="shared" si="41"/>
        <v>41843.329629629625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0.27</v>
      </c>
      <c r="R703" s="6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0"/>
        <v>42668.393368055556</v>
      </c>
      <c r="L704" s="10">
        <f t="shared" si="41"/>
        <v>42698.435034722213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0.31</v>
      </c>
      <c r="R704" s="6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0"/>
        <v>42711.617465277777</v>
      </c>
      <c r="L705" s="10">
        <f t="shared" si="41"/>
        <v>42766.647222222215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0.06</v>
      </c>
      <c r="R705" s="6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0"/>
        <v>42725.859583333331</v>
      </c>
      <c r="L706" s="10">
        <f t="shared" si="41"/>
        <v>42785.859583333331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0.01</v>
      </c>
      <c r="R706" s="6">
        <f t="shared" si="43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4">(((J707/60)/60)/24)+DATE(1970,1,1)+(-8/24)</f>
        <v>42726.158310185179</v>
      </c>
      <c r="L707" s="10">
        <f t="shared" ref="L707:L770" si="45">(((I707/60)/60)/24)+DATE(1970,1,1)+(-8/24)</f>
        <v>42756.158310185179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ROUND(E707/D707,2)</f>
        <v>0.01</v>
      </c>
      <c r="R707" s="6">
        <f t="shared" ref="R707:R770" si="47">AVERAGE(E707/N707)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4"/>
        <v>42676.661840277775</v>
      </c>
      <c r="L708" s="10">
        <f t="shared" si="45"/>
        <v>42718.443749999999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4"/>
        <v>42696.33017361111</v>
      </c>
      <c r="L709" s="10">
        <f t="shared" si="45"/>
        <v>42736.33017361111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0.79</v>
      </c>
      <c r="R709" s="6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4"/>
        <v>41835.247685185182</v>
      </c>
      <c r="L710" s="10">
        <f t="shared" si="45"/>
        <v>41895.247685185182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</v>
      </c>
      <c r="R710" s="6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4"/>
        <v>41947.707858796297</v>
      </c>
      <c r="L711" s="10">
        <f t="shared" si="45"/>
        <v>41977.707858796297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</v>
      </c>
      <c r="R711" s="6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4"/>
        <v>41837.651643518519</v>
      </c>
      <c r="L712" s="10">
        <f t="shared" si="45"/>
        <v>41870.697222222218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4"/>
        <v>42678.125787037039</v>
      </c>
      <c r="L713" s="10">
        <f t="shared" si="45"/>
        <v>42718.167453703696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0.34</v>
      </c>
      <c r="R713" s="6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4"/>
        <v>42384.347592592596</v>
      </c>
      <c r="L714" s="10">
        <f t="shared" si="45"/>
        <v>42414.347592592596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</v>
      </c>
      <c r="R714" s="6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4"/>
        <v>42496.195972222216</v>
      </c>
      <c r="L715" s="10">
        <f t="shared" si="45"/>
        <v>42526.195972222216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0.01</v>
      </c>
      <c r="R715" s="6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4"/>
        <v>42734.454652777778</v>
      </c>
      <c r="L716" s="10">
        <f t="shared" si="45"/>
        <v>42794.454652777778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0.15</v>
      </c>
      <c r="R716" s="6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4"/>
        <v>42272.7574074074</v>
      </c>
      <c r="L717" s="10">
        <f t="shared" si="45"/>
        <v>42312.799074074072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0.05</v>
      </c>
      <c r="R717" s="6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4"/>
        <v>41940.325312499997</v>
      </c>
      <c r="L718" s="10">
        <f t="shared" si="45"/>
        <v>41973.666666666664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</v>
      </c>
      <c r="R718" s="6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4"/>
        <v>41857.520856481482</v>
      </c>
      <c r="L719" s="10">
        <f t="shared" si="45"/>
        <v>41887.520856481482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</v>
      </c>
      <c r="R719" s="6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4"/>
        <v>42752.512118055551</v>
      </c>
      <c r="L720" s="10">
        <f t="shared" si="45"/>
        <v>42783.915972222218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0.01</v>
      </c>
      <c r="R720" s="6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4"/>
        <v>42408.70689814815</v>
      </c>
      <c r="L721" s="10">
        <f t="shared" si="45"/>
        <v>42422.70689814815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0.01</v>
      </c>
      <c r="R721" s="6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4"/>
        <v>40909.315868055557</v>
      </c>
      <c r="L722" s="10">
        <f t="shared" si="45"/>
        <v>40937.315868055557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1.44</v>
      </c>
      <c r="R722" s="6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4"/>
        <v>41807.238506944443</v>
      </c>
      <c r="L723" s="10">
        <f t="shared" si="45"/>
        <v>41852.238506944443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</v>
      </c>
      <c r="R723" s="6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4"/>
        <v>40977.471967592588</v>
      </c>
      <c r="L724" s="10">
        <f t="shared" si="45"/>
        <v>41007.430300925924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</v>
      </c>
      <c r="R724" s="6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4"/>
        <v>42184.483206018522</v>
      </c>
      <c r="L725" s="10">
        <f t="shared" si="45"/>
        <v>42214.832638888889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1.0900000000000001</v>
      </c>
      <c r="R725" s="6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4"/>
        <v>40694.305127314808</v>
      </c>
      <c r="L726" s="10">
        <f t="shared" si="45"/>
        <v>40724.305127314808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</v>
      </c>
      <c r="R726" s="6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4"/>
        <v>42321.292962962958</v>
      </c>
      <c r="L727" s="10">
        <f t="shared" si="45"/>
        <v>42351.292962962958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</v>
      </c>
      <c r="R727" s="6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4"/>
        <v>41345.709340277775</v>
      </c>
      <c r="L728" s="10">
        <f t="shared" si="45"/>
        <v>41375.709340277775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</v>
      </c>
      <c r="R728" s="6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4"/>
        <v>41246.686909722215</v>
      </c>
      <c r="L729" s="10">
        <f t="shared" si="45"/>
        <v>41288.555555555555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1.56</v>
      </c>
      <c r="R729" s="6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4"/>
        <v>40731.504131944443</v>
      </c>
      <c r="L730" s="10">
        <f t="shared" si="45"/>
        <v>40776.504131944443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1.06</v>
      </c>
      <c r="R730" s="6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4"/>
        <v>41110.85255787037</v>
      </c>
      <c r="L731" s="10">
        <f t="shared" si="45"/>
        <v>41170.85255787037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1.31</v>
      </c>
      <c r="R731" s="6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4"/>
        <v>40854.411932870367</v>
      </c>
      <c r="L732" s="10">
        <f t="shared" si="45"/>
        <v>40884.411932870367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</v>
      </c>
      <c r="R732" s="6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4"/>
        <v>40879.462349537032</v>
      </c>
      <c r="L733" s="10">
        <f t="shared" si="45"/>
        <v>40929.916666666664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4"/>
        <v>41486.09098379629</v>
      </c>
      <c r="L734" s="10">
        <f t="shared" si="45"/>
        <v>41546.09098379629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4"/>
        <v>41598.086712962962</v>
      </c>
      <c r="L735" s="10">
        <f t="shared" si="45"/>
        <v>41628.086712962962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</v>
      </c>
      <c r="R735" s="6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4"/>
        <v>42101.831249999996</v>
      </c>
      <c r="L736" s="10">
        <f t="shared" si="45"/>
        <v>42132.874999999993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1.26</v>
      </c>
      <c r="R736" s="6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4"/>
        <v>41945.696134259255</v>
      </c>
      <c r="L737" s="10">
        <f t="shared" si="45"/>
        <v>41976.693749999999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1.1399999999999999</v>
      </c>
      <c r="R737" s="6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4"/>
        <v>41579.400925925926</v>
      </c>
      <c r="L738" s="10">
        <f t="shared" si="45"/>
        <v>41598.874305555553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</v>
      </c>
      <c r="R738" s="6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4"/>
        <v>41666.941979166666</v>
      </c>
      <c r="L739" s="10">
        <f t="shared" si="45"/>
        <v>41684.5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</v>
      </c>
      <c r="R739" s="6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4"/>
        <v>41943.270763888882</v>
      </c>
      <c r="L740" s="10">
        <f t="shared" si="45"/>
        <v>41973.874305555553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1.07</v>
      </c>
      <c r="R740" s="6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4"/>
        <v>41829.169317129628</v>
      </c>
      <c r="L741" s="10">
        <f t="shared" si="45"/>
        <v>41862.169317129628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</v>
      </c>
      <c r="R741" s="6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4"/>
        <v>42161.81344907407</v>
      </c>
      <c r="L742" s="10">
        <f t="shared" si="45"/>
        <v>42175.81344907407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</v>
      </c>
      <c r="R742" s="6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4"/>
        <v>41401.314884259256</v>
      </c>
      <c r="L743" s="10">
        <f t="shared" si="45"/>
        <v>41436.314884259256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</v>
      </c>
      <c r="R743" s="6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4"/>
        <v>41689.584629629629</v>
      </c>
      <c r="L744" s="10">
        <f t="shared" si="45"/>
        <v>41719.542962962958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1.1100000000000001</v>
      </c>
      <c r="R744" s="6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4"/>
        <v>40990.375983796293</v>
      </c>
      <c r="L745" s="10">
        <f t="shared" si="45"/>
        <v>41015.541666666664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4"/>
        <v>41226.623877314814</v>
      </c>
      <c r="L746" s="10">
        <f t="shared" si="45"/>
        <v>41256.623877314814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</v>
      </c>
      <c r="R746" s="6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4"/>
        <v>41367.238946759258</v>
      </c>
      <c r="L747" s="10">
        <f t="shared" si="45"/>
        <v>41397.238946759258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</v>
      </c>
      <c r="R747" s="6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4"/>
        <v>41156.709594907406</v>
      </c>
      <c r="L748" s="10">
        <f t="shared" si="45"/>
        <v>41174.832638888889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1.1100000000000001</v>
      </c>
      <c r="R748" s="6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4"/>
        <v>41988.215497685182</v>
      </c>
      <c r="L749" s="10">
        <f t="shared" si="45"/>
        <v>42019.120833333327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</v>
      </c>
      <c r="R749" s="6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4"/>
        <v>41831.513495370367</v>
      </c>
      <c r="L750" s="10">
        <f t="shared" si="45"/>
        <v>41861.513495370367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</v>
      </c>
      <c r="R750" s="6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4"/>
        <v>42733.607986111114</v>
      </c>
      <c r="L751" s="10">
        <f t="shared" si="45"/>
        <v>42763.607986111114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1.06</v>
      </c>
      <c r="R751" s="6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4"/>
        <v>41299.544814814813</v>
      </c>
      <c r="L752" s="10">
        <f t="shared" si="45"/>
        <v>41329.544814814813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1.03</v>
      </c>
      <c r="R752" s="6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4"/>
        <v>40713.297164351847</v>
      </c>
      <c r="L753" s="10">
        <f t="shared" si="45"/>
        <v>40759.297164351847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1.19</v>
      </c>
      <c r="R753" s="6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4"/>
        <v>42639.088159722225</v>
      </c>
      <c r="L754" s="10">
        <f t="shared" si="45"/>
        <v>42659.124999999993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1.1200000000000001</v>
      </c>
      <c r="R754" s="6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4"/>
        <v>42019.256840277776</v>
      </c>
      <c r="L755" s="10">
        <f t="shared" si="45"/>
        <v>42049.256840277776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4"/>
        <v>41249.41575231481</v>
      </c>
      <c r="L756" s="10">
        <f t="shared" si="45"/>
        <v>41279.41575231481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1.04</v>
      </c>
      <c r="R756" s="6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4"/>
        <v>41383.271724537037</v>
      </c>
      <c r="L757" s="10">
        <f t="shared" si="45"/>
        <v>41413.695138888885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1.02</v>
      </c>
      <c r="R757" s="6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4"/>
        <v>40590.433553240735</v>
      </c>
      <c r="L758" s="10">
        <f t="shared" si="45"/>
        <v>40651.391886574071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1.18</v>
      </c>
      <c r="R758" s="6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4"/>
        <v>41234.721226851849</v>
      </c>
      <c r="L759" s="10">
        <f t="shared" si="45"/>
        <v>41248.721226851849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4"/>
        <v>40429.503101851849</v>
      </c>
      <c r="L760" s="10">
        <f t="shared" si="45"/>
        <v>40459.503101851849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4"/>
        <v>41788.996979166666</v>
      </c>
      <c r="L761" s="10">
        <f t="shared" si="45"/>
        <v>41828.996979166666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1.02</v>
      </c>
      <c r="R761" s="6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4"/>
        <v>42670.430706018517</v>
      </c>
      <c r="L762" s="10">
        <f t="shared" si="45"/>
        <v>42700.472372685181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4"/>
        <v>41642.418124999997</v>
      </c>
      <c r="L763" s="10">
        <f t="shared" si="45"/>
        <v>41672.418124999997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0.05</v>
      </c>
      <c r="R763" s="6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4"/>
        <v>42690.52511574074</v>
      </c>
      <c r="L764" s="10">
        <f t="shared" si="45"/>
        <v>42707.916666666664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4"/>
        <v>41471.113518518512</v>
      </c>
      <c r="L765" s="10">
        <f t="shared" si="45"/>
        <v>41501.113518518512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</v>
      </c>
      <c r="R765" s="6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4"/>
        <v>42226.839826388888</v>
      </c>
      <c r="L766" s="10">
        <f t="shared" si="45"/>
        <v>42256.839826388888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4"/>
        <v>41901.209305555552</v>
      </c>
      <c r="L767" s="10">
        <f t="shared" si="45"/>
        <v>41931.209305555552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</v>
      </c>
      <c r="R767" s="6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4"/>
        <v>42021.45003472222</v>
      </c>
      <c r="L768" s="10">
        <f t="shared" si="45"/>
        <v>42051.45003472222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4"/>
        <v>42114.810300925928</v>
      </c>
      <c r="L769" s="10">
        <f t="shared" si="45"/>
        <v>42144.810300925928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0.04</v>
      </c>
      <c r="R769" s="6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4"/>
        <v>41593.873726851853</v>
      </c>
      <c r="L770" s="10">
        <f t="shared" si="45"/>
        <v>41623.873726851853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8">(((J771/60)/60)/24)+DATE(1970,1,1)+(-8/24)</f>
        <v>41604.663124999999</v>
      </c>
      <c r="L771" s="10">
        <f t="shared" ref="L771:L834" si="49">(((I771/60)/60)/24)+DATE(1970,1,1)+(-8/24)</f>
        <v>41634.663124999999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ROUND(E771/D771,2)</f>
        <v>0.41</v>
      </c>
      <c r="R771" s="6">
        <f t="shared" ref="R771:R834" si="51">AVERAGE(E771/N771)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8"/>
        <v>41289.666307870371</v>
      </c>
      <c r="L772" s="10">
        <f t="shared" si="49"/>
        <v>41329.666307870371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8"/>
        <v>42349.490763888891</v>
      </c>
      <c r="L773" s="10">
        <f t="shared" si="49"/>
        <v>42399.490763888891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0</v>
      </c>
      <c r="R773" s="6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8"/>
        <v>40067.723599537036</v>
      </c>
      <c r="L774" s="10">
        <f t="shared" si="49"/>
        <v>40117.832638888889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0.03</v>
      </c>
      <c r="R774" s="6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8"/>
        <v>42100.402604166658</v>
      </c>
      <c r="L775" s="10">
        <f t="shared" si="49"/>
        <v>42134.625694444439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0.01</v>
      </c>
      <c r="R775" s="6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8"/>
        <v>41663.446967592587</v>
      </c>
      <c r="L776" s="10">
        <f t="shared" si="49"/>
        <v>41693.446967592587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</v>
      </c>
      <c r="R776" s="6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8"/>
        <v>40862.726793981477</v>
      </c>
      <c r="L777" s="10">
        <f t="shared" si="49"/>
        <v>40892.726793981477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0.02</v>
      </c>
      <c r="R777" s="6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8"/>
        <v>42250.352372685178</v>
      </c>
      <c r="L778" s="10">
        <f t="shared" si="49"/>
        <v>42287.874999999993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</v>
      </c>
      <c r="R778" s="6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8"/>
        <v>41456.647881944438</v>
      </c>
      <c r="L779" s="10">
        <f t="shared" si="49"/>
        <v>41486.647881944438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0.01</v>
      </c>
      <c r="R779" s="6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8"/>
        <v>41729.368981481479</v>
      </c>
      <c r="L780" s="10">
        <f t="shared" si="49"/>
        <v>41759.368981481479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</v>
      </c>
      <c r="R780" s="6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8"/>
        <v>40436.350752314815</v>
      </c>
      <c r="L781" s="10">
        <f t="shared" si="49"/>
        <v>40465.833333333328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0.03</v>
      </c>
      <c r="R781" s="6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8"/>
        <v>40636.340567129628</v>
      </c>
      <c r="L782" s="10">
        <f t="shared" si="49"/>
        <v>40666.340567129628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8"/>
        <v>41402.667523148149</v>
      </c>
      <c r="L783" s="10">
        <f t="shared" si="49"/>
        <v>41432.667523148149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</v>
      </c>
      <c r="R783" s="6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8"/>
        <v>41116.424791666665</v>
      </c>
      <c r="L784" s="10">
        <f t="shared" si="49"/>
        <v>41146.424791666665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8"/>
        <v>40987.440381944441</v>
      </c>
      <c r="L785" s="10">
        <f t="shared" si="49"/>
        <v>41026.583333333328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</v>
      </c>
      <c r="R785" s="6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8"/>
        <v>41674.816192129627</v>
      </c>
      <c r="L786" s="10">
        <f t="shared" si="49"/>
        <v>41714.774525462963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1.03</v>
      </c>
      <c r="R786" s="6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8"/>
        <v>41303.260590277772</v>
      </c>
      <c r="L787" s="10">
        <f t="shared" si="49"/>
        <v>41333.260590277772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1.81</v>
      </c>
      <c r="R787" s="6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8"/>
        <v>40982.722615740735</v>
      </c>
      <c r="L788" s="10">
        <f t="shared" si="49"/>
        <v>41040.32430555555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1.43</v>
      </c>
      <c r="R788" s="6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8"/>
        <v>41549.294282407405</v>
      </c>
      <c r="L789" s="10">
        <f t="shared" si="49"/>
        <v>41579.294282407405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1.1399999999999999</v>
      </c>
      <c r="R789" s="6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8"/>
        <v>41058.673472222217</v>
      </c>
      <c r="L790" s="10">
        <f t="shared" si="49"/>
        <v>41096.832638888889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2.04</v>
      </c>
      <c r="R790" s="6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8"/>
        <v>41276.852777777778</v>
      </c>
      <c r="L791" s="10">
        <f t="shared" si="49"/>
        <v>41294.999305555553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1.0900000000000001</v>
      </c>
      <c r="R791" s="6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8"/>
        <v>41275.714571759258</v>
      </c>
      <c r="L792" s="10">
        <f t="shared" si="49"/>
        <v>41305.714571759258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</v>
      </c>
      <c r="R792" s="6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8"/>
        <v>41557.447291666664</v>
      </c>
      <c r="L793" s="10">
        <f t="shared" si="49"/>
        <v>41590.915972222218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1.04</v>
      </c>
      <c r="R793" s="6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8"/>
        <v>41555.540312500001</v>
      </c>
      <c r="L794" s="10">
        <f t="shared" si="49"/>
        <v>41585.581979166665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</v>
      </c>
      <c r="R794" s="6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8"/>
        <v>41442.407916666663</v>
      </c>
      <c r="L795" s="10">
        <f t="shared" si="49"/>
        <v>41457.874305555553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1.03</v>
      </c>
      <c r="R795" s="6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8"/>
        <v>40735.781678240739</v>
      </c>
      <c r="L796" s="10">
        <f t="shared" si="49"/>
        <v>40791.379166666666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</v>
      </c>
      <c r="R796" s="6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8"/>
        <v>40963.279699074068</v>
      </c>
      <c r="L797" s="10">
        <f t="shared" si="49"/>
        <v>41005.874305555553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1.1200000000000001</v>
      </c>
      <c r="R797" s="6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8"/>
        <v>41502.549594907403</v>
      </c>
      <c r="L798" s="10">
        <f t="shared" si="49"/>
        <v>41532.548611111109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</v>
      </c>
      <c r="R798" s="6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8"/>
        <v>40996.660740740735</v>
      </c>
      <c r="L799" s="10">
        <f t="shared" si="49"/>
        <v>41027.833333333328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1.08</v>
      </c>
      <c r="R799" s="6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8"/>
        <v>41882.256793981483</v>
      </c>
      <c r="L800" s="10">
        <f t="shared" si="49"/>
        <v>41912.256793981483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1.1499999999999999</v>
      </c>
      <c r="R800" s="6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8"/>
        <v>40996.333865740737</v>
      </c>
      <c r="L801" s="10">
        <f t="shared" si="49"/>
        <v>41026.333865740737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</v>
      </c>
      <c r="R801" s="6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8"/>
        <v>41863.100162037037</v>
      </c>
      <c r="L802" s="10">
        <f t="shared" si="49"/>
        <v>41893.100162037037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</v>
      </c>
      <c r="R802" s="6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8"/>
        <v>40695.462037037032</v>
      </c>
      <c r="L803" s="10">
        <f t="shared" si="49"/>
        <v>40725.462037037032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1.1200000000000001</v>
      </c>
      <c r="R803" s="6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8"/>
        <v>41122.688935185186</v>
      </c>
      <c r="L804" s="10">
        <f t="shared" si="49"/>
        <v>41168.836805555555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</v>
      </c>
      <c r="R804" s="6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8"/>
        <v>40665.616643518515</v>
      </c>
      <c r="L805" s="10">
        <f t="shared" si="49"/>
        <v>40691.708333333328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</v>
      </c>
      <c r="R805" s="6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8"/>
        <v>40729.772291666668</v>
      </c>
      <c r="L806" s="10">
        <f t="shared" si="49"/>
        <v>40746.832638888889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8"/>
        <v>40690.489722222221</v>
      </c>
      <c r="L807" s="10">
        <f t="shared" si="49"/>
        <v>40740.625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8"/>
        <v>40763.358090277776</v>
      </c>
      <c r="L808" s="10">
        <f t="shared" si="49"/>
        <v>40793.358090277776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</v>
      </c>
      <c r="R808" s="6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8"/>
        <v>42759.295266203706</v>
      </c>
      <c r="L809" s="10">
        <f t="shared" si="49"/>
        <v>42794.749999999993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</v>
      </c>
      <c r="R809" s="6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8"/>
        <v>41961.767199074071</v>
      </c>
      <c r="L810" s="10">
        <f t="shared" si="49"/>
        <v>41994.874305555553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8"/>
        <v>41628.500347222223</v>
      </c>
      <c r="L811" s="10">
        <f t="shared" si="49"/>
        <v>41658.500347222223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1.04</v>
      </c>
      <c r="R811" s="6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8"/>
        <v>41122.722939814812</v>
      </c>
      <c r="L812" s="10">
        <f t="shared" si="49"/>
        <v>41152.722939814812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8"/>
        <v>41443.310208333329</v>
      </c>
      <c r="L813" s="10">
        <f t="shared" si="49"/>
        <v>41465.369444444441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8"/>
        <v>41281.684629629628</v>
      </c>
      <c r="L814" s="10">
        <f t="shared" si="49"/>
        <v>41334.248611111107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1.52</v>
      </c>
      <c r="R814" s="6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8"/>
        <v>41080.626909722218</v>
      </c>
      <c r="L815" s="10">
        <f t="shared" si="49"/>
        <v>41110.626909722218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1.6</v>
      </c>
      <c r="R815" s="6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8"/>
        <v>40679.409733796296</v>
      </c>
      <c r="L816" s="10">
        <f t="shared" si="49"/>
        <v>40694.419444444444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</v>
      </c>
      <c r="R816" s="6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8"/>
        <v>41914.58452546296</v>
      </c>
      <c r="L817" s="10">
        <f t="shared" si="49"/>
        <v>41944.58452546296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8"/>
        <v>41341.537534722222</v>
      </c>
      <c r="L818" s="10">
        <f t="shared" si="49"/>
        <v>41372.9375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1.1499999999999999</v>
      </c>
      <c r="R818" s="6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8"/>
        <v>40925.266331018516</v>
      </c>
      <c r="L819" s="10">
        <f t="shared" si="49"/>
        <v>40978.874305555553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</v>
      </c>
      <c r="R819" s="6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8"/>
        <v>41120.54954861111</v>
      </c>
      <c r="L820" s="10">
        <f t="shared" si="49"/>
        <v>41128.375694444439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1.56</v>
      </c>
      <c r="R820" s="6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8"/>
        <v>41619.664976851847</v>
      </c>
      <c r="L821" s="10">
        <f t="shared" si="49"/>
        <v>41628.863888888889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1.0900000000000001</v>
      </c>
      <c r="R821" s="6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8"/>
        <v>41768.508587962962</v>
      </c>
      <c r="L822" s="10">
        <f t="shared" si="49"/>
        <v>41798.875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</v>
      </c>
      <c r="R822" s="6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8"/>
        <v>42093.58871527778</v>
      </c>
      <c r="L823" s="10">
        <f t="shared" si="49"/>
        <v>42127.834027777775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8"/>
        <v>41157.614004629628</v>
      </c>
      <c r="L824" s="10">
        <f t="shared" si="49"/>
        <v>41187.614004629628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</v>
      </c>
      <c r="R824" s="6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8"/>
        <v>42055.639490740738</v>
      </c>
      <c r="L825" s="10">
        <f t="shared" si="49"/>
        <v>42085.597824074073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1.8</v>
      </c>
      <c r="R825" s="6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8"/>
        <v>40249.908773148149</v>
      </c>
      <c r="L826" s="10">
        <f t="shared" si="49"/>
        <v>40285.957638888889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</v>
      </c>
      <c r="R826" s="6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8"/>
        <v>41185.973194444443</v>
      </c>
      <c r="L827" s="10">
        <f t="shared" si="49"/>
        <v>41210.973194444443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</v>
      </c>
      <c r="R827" s="6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8"/>
        <v>40972.705208333333</v>
      </c>
      <c r="L828" s="10">
        <f t="shared" si="49"/>
        <v>40993.663541666661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</v>
      </c>
      <c r="R828" s="6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8"/>
        <v>40927.140127314815</v>
      </c>
      <c r="L829" s="10">
        <f t="shared" si="49"/>
        <v>40953.492361111108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</v>
      </c>
      <c r="R829" s="6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8"/>
        <v>41072.71738425926</v>
      </c>
      <c r="L830" s="10">
        <f t="shared" si="49"/>
        <v>41085.35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8"/>
        <v>42504.468055555553</v>
      </c>
      <c r="L831" s="10">
        <f t="shared" si="49"/>
        <v>42564.468055555553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8"/>
        <v>41325.192418981482</v>
      </c>
      <c r="L832" s="10">
        <f t="shared" si="49"/>
        <v>41355.15075231481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1.08</v>
      </c>
      <c r="R832" s="6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8"/>
        <v>40996.313587962963</v>
      </c>
      <c r="L833" s="10">
        <f t="shared" si="49"/>
        <v>41026.313587962963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</v>
      </c>
      <c r="R833" s="6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8"/>
        <v>40869.341840277775</v>
      </c>
      <c r="L834" s="10">
        <f t="shared" si="49"/>
        <v>40929.009027777778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1.01</v>
      </c>
      <c r="R834" s="6">
        <f t="shared" si="51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2">(((J835/60)/60)/24)+DATE(1970,1,1)+(-8/24)</f>
        <v>41718.544849537036</v>
      </c>
      <c r="L835" s="10">
        <f t="shared" ref="L835:L898" si="53">(((I835/60)/60)/24)+DATE(1970,1,1)+(-8/24)</f>
        <v>41748.544849537036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ROUND(E835/D835,2)</f>
        <v>1.02</v>
      </c>
      <c r="R835" s="6">
        <f t="shared" ref="R835:R898" si="55">AVERAGE(E835/N835)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2"/>
        <v>41422.489490740736</v>
      </c>
      <c r="L836" s="10">
        <f t="shared" si="53"/>
        <v>41455.832638888889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</v>
      </c>
      <c r="R836" s="6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2"/>
        <v>41005.124513888884</v>
      </c>
      <c r="L837" s="10">
        <f t="shared" si="53"/>
        <v>41047.791666666664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</v>
      </c>
      <c r="R837" s="6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2"/>
        <v>41523.723587962959</v>
      </c>
      <c r="L838" s="10">
        <f t="shared" si="53"/>
        <v>41553.723587962959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1.01</v>
      </c>
      <c r="R838" s="6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2"/>
        <v>41730.66506944444</v>
      </c>
      <c r="L839" s="10">
        <f t="shared" si="53"/>
        <v>41760.66506944444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1.22</v>
      </c>
      <c r="R839" s="6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2"/>
        <v>40895.564641203702</v>
      </c>
      <c r="L840" s="10">
        <f t="shared" si="53"/>
        <v>40925.564641203702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</v>
      </c>
      <c r="R840" s="6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2"/>
        <v>41144.430046296293</v>
      </c>
      <c r="L841" s="10">
        <f t="shared" si="53"/>
        <v>41174.430046296293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1.17</v>
      </c>
      <c r="R841" s="6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2"/>
        <v>42606.893368055556</v>
      </c>
      <c r="L842" s="10">
        <f t="shared" si="53"/>
        <v>42636.893368055556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</v>
      </c>
      <c r="R842" s="6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2"/>
        <v>41923.50535879629</v>
      </c>
      <c r="L843" s="10">
        <f t="shared" si="53"/>
        <v>41953.547025462954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</v>
      </c>
      <c r="R843" s="6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2"/>
        <v>41526.259062500001</v>
      </c>
      <c r="L844" s="10">
        <f t="shared" si="53"/>
        <v>41560.832638888889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</v>
      </c>
      <c r="R844" s="6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2"/>
        <v>42694.924537037034</v>
      </c>
      <c r="L845" s="10">
        <f t="shared" si="53"/>
        <v>42711.999999999993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</v>
      </c>
      <c r="R845" s="6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2"/>
        <v>41905.351296296292</v>
      </c>
      <c r="L846" s="10">
        <f t="shared" si="53"/>
        <v>41943.874305555553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</v>
      </c>
      <c r="R846" s="6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2"/>
        <v>42577.872638888883</v>
      </c>
      <c r="L847" s="10">
        <f t="shared" si="53"/>
        <v>42617.832638888889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</v>
      </c>
      <c r="R847" s="6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2"/>
        <v>41694.058506944442</v>
      </c>
      <c r="L848" s="10">
        <f t="shared" si="53"/>
        <v>41708.25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</v>
      </c>
      <c r="R848" s="6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2"/>
        <v>42165.465000000004</v>
      </c>
      <c r="L849" s="10">
        <f t="shared" si="53"/>
        <v>42195.465000000004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2"/>
        <v>42078.458715277775</v>
      </c>
      <c r="L850" s="10">
        <f t="shared" si="53"/>
        <v>42108.458715277775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2"/>
        <v>42050.81555555555</v>
      </c>
      <c r="L851" s="10">
        <f t="shared" si="53"/>
        <v>42078.773888888885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1.2</v>
      </c>
      <c r="R851" s="6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2"/>
        <v>42452.494409722225</v>
      </c>
      <c r="L852" s="10">
        <f t="shared" si="53"/>
        <v>42484.874305555553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</v>
      </c>
      <c r="R852" s="6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2"/>
        <v>42522.546909722216</v>
      </c>
      <c r="L853" s="10">
        <f t="shared" si="53"/>
        <v>42582.489583333336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</v>
      </c>
      <c r="R853" s="6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2"/>
        <v>42656.47216435185</v>
      </c>
      <c r="L854" s="10">
        <f t="shared" si="53"/>
        <v>42667.541666666664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1.05</v>
      </c>
      <c r="R854" s="6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2"/>
        <v>42021.49894675926</v>
      </c>
      <c r="L855" s="10">
        <f t="shared" si="53"/>
        <v>42051.49894675926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2"/>
        <v>42701.879004629627</v>
      </c>
      <c r="L856" s="10">
        <f t="shared" si="53"/>
        <v>42731.879004629627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</v>
      </c>
      <c r="R856" s="6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2"/>
        <v>42544.791863425926</v>
      </c>
      <c r="L857" s="10">
        <f t="shared" si="53"/>
        <v>42574.791863425926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</v>
      </c>
      <c r="R857" s="6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2"/>
        <v>42608.978657407402</v>
      </c>
      <c r="L858" s="10">
        <f t="shared" si="53"/>
        <v>42668.458333333336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2"/>
        <v>42291.248043981475</v>
      </c>
      <c r="L859" s="10">
        <f t="shared" si="53"/>
        <v>42333.289710648147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2"/>
        <v>42079.412245370368</v>
      </c>
      <c r="L860" s="10">
        <f t="shared" si="53"/>
        <v>42109.624305555553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</v>
      </c>
      <c r="R860" s="6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2"/>
        <v>42128.486898148149</v>
      </c>
      <c r="L861" s="10">
        <f t="shared" si="53"/>
        <v>42158.666666666664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1.05</v>
      </c>
      <c r="R861" s="6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2"/>
        <v>41570.149456018517</v>
      </c>
      <c r="L862" s="10">
        <f t="shared" si="53"/>
        <v>41600.191122685181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</v>
      </c>
      <c r="R862" s="6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2"/>
        <v>42599.631990740738</v>
      </c>
      <c r="L863" s="10">
        <f t="shared" si="53"/>
        <v>42629.631990740738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0.02</v>
      </c>
      <c r="R863" s="6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2"/>
        <v>41559.221620370365</v>
      </c>
      <c r="L864" s="10">
        <f t="shared" si="53"/>
        <v>41589.263287037036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</v>
      </c>
      <c r="R864" s="6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2"/>
        <v>40920.784328703703</v>
      </c>
      <c r="L865" s="10">
        <f t="shared" si="53"/>
        <v>40950.784328703703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0.05</v>
      </c>
      <c r="R865" s="6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2"/>
        <v>41540.773587962962</v>
      </c>
      <c r="L866" s="10">
        <f t="shared" si="53"/>
        <v>41563.082638888889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0.42</v>
      </c>
      <c r="R866" s="6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2"/>
        <v>41230.439780092594</v>
      </c>
      <c r="L867" s="10">
        <f t="shared" si="53"/>
        <v>41290.439780092594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0.02</v>
      </c>
      <c r="R867" s="6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2"/>
        <v>42025.304606481477</v>
      </c>
      <c r="L868" s="10">
        <f t="shared" si="53"/>
        <v>42063.298611111109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</v>
      </c>
      <c r="R868" s="6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2"/>
        <v>40087.772060185183</v>
      </c>
      <c r="L869" s="10">
        <f t="shared" si="53"/>
        <v>40147.874305555553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</v>
      </c>
      <c r="R869" s="6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2"/>
        <v>41615.694421296292</v>
      </c>
      <c r="L870" s="10">
        <f t="shared" si="53"/>
        <v>41645.694421296292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</v>
      </c>
      <c r="R870" s="6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2"/>
        <v>41342.512233796297</v>
      </c>
      <c r="L871" s="10">
        <f t="shared" si="53"/>
        <v>41372.470567129625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0.12</v>
      </c>
      <c r="R871" s="6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2"/>
        <v>41487.688923611109</v>
      </c>
      <c r="L872" s="10">
        <f t="shared" si="53"/>
        <v>41517.688923611109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</v>
      </c>
      <c r="R872" s="6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2"/>
        <v>41577.227951388886</v>
      </c>
      <c r="L873" s="10">
        <f t="shared" si="53"/>
        <v>41607.26961805555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0.05</v>
      </c>
      <c r="R873" s="6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2"/>
        <v>40567.492210648146</v>
      </c>
      <c r="L874" s="10">
        <f t="shared" si="53"/>
        <v>40612.492210648146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0.01</v>
      </c>
      <c r="R874" s="6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2"/>
        <v>41183.833796296298</v>
      </c>
      <c r="L875" s="10">
        <f t="shared" si="53"/>
        <v>41223.875462962962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0.01</v>
      </c>
      <c r="R875" s="6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2"/>
        <v>41368.250393518516</v>
      </c>
      <c r="L876" s="10">
        <f t="shared" si="53"/>
        <v>41398.250393518516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</v>
      </c>
      <c r="R876" s="6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2"/>
        <v>42248.390405092585</v>
      </c>
      <c r="L877" s="10">
        <f t="shared" si="53"/>
        <v>42268.390405092585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2"/>
        <v>41276.163506944438</v>
      </c>
      <c r="L878" s="10">
        <f t="shared" si="53"/>
        <v>41309.163506944438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0.41</v>
      </c>
      <c r="R878" s="6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2"/>
        <v>41597.455555555556</v>
      </c>
      <c r="L879" s="10">
        <f t="shared" si="53"/>
        <v>41627.455555555556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0.68</v>
      </c>
      <c r="R879" s="6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2"/>
        <v>40504.899583333332</v>
      </c>
      <c r="L880" s="10">
        <f t="shared" si="53"/>
        <v>40534.899583333332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0.01</v>
      </c>
      <c r="R880" s="6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2"/>
        <v>41037.496585648143</v>
      </c>
      <c r="L881" s="10">
        <f t="shared" si="53"/>
        <v>41058.496585648143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0.31</v>
      </c>
      <c r="R881" s="6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2"/>
        <v>41178.987708333334</v>
      </c>
      <c r="L882" s="10">
        <f t="shared" si="53"/>
        <v>41211.987708333334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0.03</v>
      </c>
      <c r="R882" s="6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2"/>
        <v>40876.917662037034</v>
      </c>
      <c r="L883" s="10">
        <f t="shared" si="53"/>
        <v>40921.917662037034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0.01</v>
      </c>
      <c r="R883" s="6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2"/>
        <v>40759.527199074073</v>
      </c>
      <c r="L884" s="10">
        <f t="shared" si="53"/>
        <v>40792.527199074073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</v>
      </c>
      <c r="R884" s="6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2"/>
        <v>42371.602256944439</v>
      </c>
      <c r="L885" s="10">
        <f t="shared" si="53"/>
        <v>42431.602256944439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</v>
      </c>
      <c r="R885" s="6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2"/>
        <v>40981.469282407401</v>
      </c>
      <c r="L886" s="10">
        <f t="shared" si="53"/>
        <v>41040.771527777775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2"/>
        <v>42713.607766203706</v>
      </c>
      <c r="L887" s="10">
        <f t="shared" si="53"/>
        <v>42734.607766203706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2"/>
        <v>42603.537187499998</v>
      </c>
      <c r="L888" s="10">
        <f t="shared" si="53"/>
        <v>42628.537187499998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2"/>
        <v>41026.62563657407</v>
      </c>
      <c r="L889" s="10">
        <f t="shared" si="53"/>
        <v>41056.62563657407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2"/>
        <v>40751.419965277775</v>
      </c>
      <c r="L890" s="10">
        <f t="shared" si="53"/>
        <v>40786.916666666664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7.0000000000000007E-2</v>
      </c>
      <c r="R890" s="6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2"/>
        <v>41887.450729166667</v>
      </c>
      <c r="L891" s="10">
        <f t="shared" si="53"/>
        <v>41917.450729166667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0.09</v>
      </c>
      <c r="R891" s="6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2"/>
        <v>41569.365497685183</v>
      </c>
      <c r="L892" s="10">
        <f t="shared" si="53"/>
        <v>41599.407164351847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0.04</v>
      </c>
      <c r="R892" s="6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2"/>
        <v>41841.698263888888</v>
      </c>
      <c r="L893" s="10">
        <f t="shared" si="53"/>
        <v>41871.698263888888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0.03</v>
      </c>
      <c r="R893" s="6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2"/>
        <v>40303.866701388884</v>
      </c>
      <c r="L894" s="10">
        <f t="shared" si="53"/>
        <v>40390.833333333328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0.41</v>
      </c>
      <c r="R894" s="6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2"/>
        <v>42065.564386574071</v>
      </c>
      <c r="L895" s="10">
        <f t="shared" si="53"/>
        <v>42095.522719907407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2"/>
        <v>42496.648263888892</v>
      </c>
      <c r="L896" s="10">
        <f t="shared" si="53"/>
        <v>42526.648263888892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</v>
      </c>
      <c r="R896" s="6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2"/>
        <v>40430.794317129628</v>
      </c>
      <c r="L897" s="10">
        <f t="shared" si="53"/>
        <v>40475.794317129628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0.02</v>
      </c>
      <c r="R897" s="6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2"/>
        <v>42218.539652777778</v>
      </c>
      <c r="L898" s="10">
        <f t="shared" si="53"/>
        <v>42243.833333333336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6">(((J899/60)/60)/24)+DATE(1970,1,1)+(-8/24)</f>
        <v>41211.355416666665</v>
      </c>
      <c r="L899" s="10">
        <f t="shared" ref="L899:L962" si="57">(((I899/60)/60)/24)+DATE(1970,1,1)+(-8/24)</f>
        <v>41241.39708333333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ROUND(E899/D899,2)</f>
        <v>0</v>
      </c>
      <c r="R899" s="6" t="e">
        <f t="shared" ref="R899:R962" si="59">AVERAGE(E899/N899)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6"/>
        <v>40878.424884259257</v>
      </c>
      <c r="L900" s="10">
        <f t="shared" si="57"/>
        <v>40923.424884259257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0.03</v>
      </c>
      <c r="R900" s="6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6"/>
        <v>40645.765763888885</v>
      </c>
      <c r="L901" s="10">
        <f t="shared" si="57"/>
        <v>40690.765763888885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</v>
      </c>
      <c r="R901" s="6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6"/>
        <v>42429.516226851854</v>
      </c>
      <c r="L902" s="10">
        <f t="shared" si="57"/>
        <v>42459.474560185183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</v>
      </c>
      <c r="R902" s="6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6"/>
        <v>40291.478171296294</v>
      </c>
      <c r="L903" s="10">
        <f t="shared" si="57"/>
        <v>40337.46597222222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6"/>
        <v>41829.632199074069</v>
      </c>
      <c r="L904" s="10">
        <f t="shared" si="57"/>
        <v>41881.3125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</v>
      </c>
      <c r="R904" s="6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6"/>
        <v>41149.462731481479</v>
      </c>
      <c r="L905" s="10">
        <f t="shared" si="57"/>
        <v>41174.767361111109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0.03</v>
      </c>
      <c r="R905" s="6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6"/>
        <v>42341.74695601852</v>
      </c>
      <c r="L906" s="10">
        <f t="shared" si="57"/>
        <v>42371.74695601852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</v>
      </c>
      <c r="R906" s="6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6"/>
        <v>40506.906550925924</v>
      </c>
      <c r="L907" s="10">
        <f t="shared" si="57"/>
        <v>40566.906550925924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0.03</v>
      </c>
      <c r="R907" s="6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6"/>
        <v>41680.856365740736</v>
      </c>
      <c r="L908" s="10">
        <f t="shared" si="57"/>
        <v>41710.814699074072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6"/>
        <v>40766.8590625</v>
      </c>
      <c r="L909" s="10">
        <f t="shared" si="57"/>
        <v>40796.8590625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6"/>
        <v>40340.468229166661</v>
      </c>
      <c r="L910" s="10">
        <f t="shared" si="57"/>
        <v>40385.874305555553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6"/>
        <v>41081.356944444444</v>
      </c>
      <c r="L911" s="10">
        <f t="shared" si="57"/>
        <v>41112.833333333328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0.03</v>
      </c>
      <c r="R911" s="6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6"/>
        <v>42737.212025462963</v>
      </c>
      <c r="L912" s="10">
        <f t="shared" si="57"/>
        <v>42797.212025462963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</v>
      </c>
      <c r="R912" s="6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6"/>
        <v>41641.671817129631</v>
      </c>
      <c r="L913" s="10">
        <f t="shared" si="57"/>
        <v>41662.671817129631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6"/>
        <v>41193.776006944441</v>
      </c>
      <c r="L914" s="10">
        <f t="shared" si="57"/>
        <v>41253.817673611105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0.01</v>
      </c>
      <c r="R914" s="6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6"/>
        <v>41003.805775462963</v>
      </c>
      <c r="L915" s="10">
        <f t="shared" si="57"/>
        <v>41033.805775462963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7.0000000000000007E-2</v>
      </c>
      <c r="R915" s="6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6"/>
        <v>41116.429942129631</v>
      </c>
      <c r="L916" s="10">
        <f t="shared" si="57"/>
        <v>41146.429942129631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6"/>
        <v>40937.346226851849</v>
      </c>
      <c r="L917" s="10">
        <f t="shared" si="57"/>
        <v>40968.874305555553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0.06</v>
      </c>
      <c r="R917" s="6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6"/>
        <v>40434.520069444443</v>
      </c>
      <c r="L918" s="10">
        <f t="shared" si="57"/>
        <v>40472.875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6"/>
        <v>41802.610300925924</v>
      </c>
      <c r="L919" s="10">
        <f t="shared" si="57"/>
        <v>41833.770833333328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0.01</v>
      </c>
      <c r="R919" s="6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6"/>
        <v>41944.582881944443</v>
      </c>
      <c r="L920" s="10">
        <f t="shared" si="57"/>
        <v>41974.624548611107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0.05</v>
      </c>
      <c r="R920" s="6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6"/>
        <v>41227.308391203704</v>
      </c>
      <c r="L921" s="10">
        <f t="shared" si="57"/>
        <v>41262.308391203704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0.01</v>
      </c>
      <c r="R921" s="6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6"/>
        <v>41562.338217592594</v>
      </c>
      <c r="L922" s="10">
        <f t="shared" si="57"/>
        <v>41592.379884259259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6"/>
        <v>40846.837685185179</v>
      </c>
      <c r="L923" s="10">
        <f t="shared" si="57"/>
        <v>40888.879351851851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0.31</v>
      </c>
      <c r="R923" s="6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6"/>
        <v>41878.19667824074</v>
      </c>
      <c r="L924" s="10">
        <f t="shared" si="57"/>
        <v>41913.19667824074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</v>
      </c>
      <c r="R924" s="6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6"/>
        <v>41934.626423611109</v>
      </c>
      <c r="L925" s="10">
        <f t="shared" si="57"/>
        <v>41964.668090277781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0.02</v>
      </c>
      <c r="R925" s="6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6"/>
        <v>41288.609594907408</v>
      </c>
      <c r="L926" s="10">
        <f t="shared" si="57"/>
        <v>41318.609594907408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0.11</v>
      </c>
      <c r="R926" s="6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6"/>
        <v>41575.547581018516</v>
      </c>
      <c r="L927" s="10">
        <f t="shared" si="57"/>
        <v>41605.58924768518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0.03</v>
      </c>
      <c r="R927" s="6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6"/>
        <v>40337.686689814815</v>
      </c>
      <c r="L928" s="10">
        <f t="shared" si="57"/>
        <v>40367.611111111109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6"/>
        <v>41013.489525462959</v>
      </c>
      <c r="L929" s="10">
        <f t="shared" si="57"/>
        <v>41043.489525462959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6"/>
        <v>41180.529085648144</v>
      </c>
      <c r="L930" s="10">
        <f t="shared" si="57"/>
        <v>41230.666666666664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0.11</v>
      </c>
      <c r="R930" s="6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6"/>
        <v>40977.904733796291</v>
      </c>
      <c r="L931" s="10">
        <f t="shared" si="57"/>
        <v>41007.863067129627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6"/>
        <v>40312.582245370366</v>
      </c>
      <c r="L932" s="10">
        <f t="shared" si="57"/>
        <v>40354.563888888886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</v>
      </c>
      <c r="R932" s="6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6"/>
        <v>41680.026643518519</v>
      </c>
      <c r="L933" s="10">
        <f t="shared" si="57"/>
        <v>41714.583333333328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7.0000000000000007E-2</v>
      </c>
      <c r="R933" s="6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6"/>
        <v>41310.635937499996</v>
      </c>
      <c r="L934" s="10">
        <f t="shared" si="57"/>
        <v>41355.594270833331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0.15</v>
      </c>
      <c r="R934" s="6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6"/>
        <v>41710.835752314815</v>
      </c>
      <c r="L935" s="10">
        <f t="shared" si="57"/>
        <v>41770.835752314815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6"/>
        <v>41733.403749999998</v>
      </c>
      <c r="L936" s="10">
        <f t="shared" si="57"/>
        <v>41762.916666666664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</v>
      </c>
      <c r="R936" s="6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6"/>
        <v>42368.000335648147</v>
      </c>
      <c r="L937" s="10">
        <f t="shared" si="57"/>
        <v>42398.000335648147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0.01</v>
      </c>
      <c r="R937" s="6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6"/>
        <v>40882.690844907404</v>
      </c>
      <c r="L938" s="10">
        <f t="shared" si="57"/>
        <v>40926.5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6"/>
        <v>41551.464780092589</v>
      </c>
      <c r="L939" s="10">
        <f t="shared" si="57"/>
        <v>41581.50644675926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0.01</v>
      </c>
      <c r="R939" s="6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6"/>
        <v>41124.14638888889</v>
      </c>
      <c r="L940" s="10">
        <f t="shared" si="57"/>
        <v>41154.14638888889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</v>
      </c>
      <c r="R940" s="6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6"/>
        <v>41416.429837962962</v>
      </c>
      <c r="L941" s="10">
        <f t="shared" si="57"/>
        <v>41455.498611111107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0.01</v>
      </c>
      <c r="R941" s="6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6"/>
        <v>42181.675069444442</v>
      </c>
      <c r="L942" s="10">
        <f t="shared" si="57"/>
        <v>42226.675069444442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</v>
      </c>
      <c r="R942" s="6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6"/>
        <v>42745.763252314813</v>
      </c>
      <c r="L943" s="10">
        <f t="shared" si="57"/>
        <v>42775.763252314813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0.02</v>
      </c>
      <c r="R943" s="6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6"/>
        <v>42382.509953703695</v>
      </c>
      <c r="L944" s="10">
        <f t="shared" si="57"/>
        <v>42418.509953703695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0.09</v>
      </c>
      <c r="R944" s="6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6"/>
        <v>42673.334548611114</v>
      </c>
      <c r="L945" s="10">
        <f t="shared" si="57"/>
        <v>42703.376215277771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0.1</v>
      </c>
      <c r="R945" s="6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6"/>
        <v>42444.250578703701</v>
      </c>
      <c r="L946" s="10">
        <f t="shared" si="57"/>
        <v>42478.249999999993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</v>
      </c>
      <c r="R946" s="6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6"/>
        <v>42732.539652777778</v>
      </c>
      <c r="L947" s="10">
        <f t="shared" si="57"/>
        <v>42784.665972222218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0.02</v>
      </c>
      <c r="R947" s="6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6"/>
        <v>42592.417222222219</v>
      </c>
      <c r="L948" s="10">
        <f t="shared" si="57"/>
        <v>42622.417222222219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0.02</v>
      </c>
      <c r="R948" s="6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6"/>
        <v>42491.44798611111</v>
      </c>
      <c r="L949" s="10">
        <f t="shared" si="57"/>
        <v>42551.44798611111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6"/>
        <v>42411.494953703703</v>
      </c>
      <c r="L950" s="10">
        <f t="shared" si="57"/>
        <v>42441.494953703703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6"/>
        <v>42360.710370370369</v>
      </c>
      <c r="L951" s="10">
        <f t="shared" si="57"/>
        <v>42420.710370370369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0.01</v>
      </c>
      <c r="R951" s="6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6"/>
        <v>42356.41737268518</v>
      </c>
      <c r="L952" s="10">
        <f t="shared" si="57"/>
        <v>42386.41737268518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0.28000000000000003</v>
      </c>
      <c r="R952" s="6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6"/>
        <v>42480.32027777777</v>
      </c>
      <c r="L953" s="10">
        <f t="shared" si="57"/>
        <v>42525.32027777777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</v>
      </c>
      <c r="R953" s="6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6"/>
        <v>42662.280231481483</v>
      </c>
      <c r="L954" s="10">
        <f t="shared" si="57"/>
        <v>42692.321898148148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0.4</v>
      </c>
      <c r="R954" s="6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6"/>
        <v>41998.831006944441</v>
      </c>
      <c r="L955" s="10">
        <f t="shared" si="57"/>
        <v>42028.831006944441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0.01</v>
      </c>
      <c r="R955" s="6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6"/>
        <v>42194.500451388885</v>
      </c>
      <c r="L956" s="10">
        <f t="shared" si="57"/>
        <v>42236.500451388885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</v>
      </c>
      <c r="R956" s="6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6"/>
        <v>42585.961805555555</v>
      </c>
      <c r="L957" s="10">
        <f t="shared" si="57"/>
        <v>42625.961805555555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0.06</v>
      </c>
      <c r="R957" s="6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6"/>
        <v>42060.580543981479</v>
      </c>
      <c r="L958" s="10">
        <f t="shared" si="57"/>
        <v>42120.538877314808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0.02</v>
      </c>
      <c r="R958" s="6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6"/>
        <v>42660.219131944446</v>
      </c>
      <c r="L959" s="10">
        <f t="shared" si="57"/>
        <v>42691.260798611103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0.02</v>
      </c>
      <c r="R959" s="6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6"/>
        <v>42082.469479166662</v>
      </c>
      <c r="L960" s="10">
        <f t="shared" si="57"/>
        <v>42103.874305555553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</v>
      </c>
      <c r="R960" s="6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6"/>
        <v>41992.84103009259</v>
      </c>
      <c r="L961" s="10">
        <f t="shared" si="57"/>
        <v>42022.84103009259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0.39</v>
      </c>
      <c r="R961" s="6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6"/>
        <v>42766.29346064815</v>
      </c>
      <c r="L962" s="10">
        <f t="shared" si="57"/>
        <v>42808.251793981479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</v>
      </c>
      <c r="R962" s="6">
        <f t="shared" si="59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0">(((J963/60)/60)/24)+DATE(1970,1,1)+(-8/24)</f>
        <v>42740.360358796293</v>
      </c>
      <c r="L963" s="10">
        <f t="shared" ref="L963:L1026" si="61">(((I963/60)/60)/24)+DATE(1970,1,1)+(-8/24)</f>
        <v>42786.458333333336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ROUND(E963/D963,2)</f>
        <v>0.42</v>
      </c>
      <c r="R963" s="6">
        <f t="shared" ref="R963:R1026" si="63">AVERAGE(E963/N963)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0"/>
        <v>42373.379085648143</v>
      </c>
      <c r="L964" s="10">
        <f t="shared" si="61"/>
        <v>42411.379085648143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0.28000000000000003</v>
      </c>
      <c r="R964" s="6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0"/>
        <v>42625.302303240744</v>
      </c>
      <c r="L965" s="10">
        <f t="shared" si="61"/>
        <v>42660.302303240744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0.01</v>
      </c>
      <c r="R965" s="6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0"/>
        <v>42208.295358796291</v>
      </c>
      <c r="L966" s="10">
        <f t="shared" si="61"/>
        <v>42248.295358796291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0.01</v>
      </c>
      <c r="R966" s="6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0"/>
        <v>42636.683402777773</v>
      </c>
      <c r="L967" s="10">
        <f t="shared" si="61"/>
        <v>42668.832638888889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0.01</v>
      </c>
      <c r="R967" s="6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0"/>
        <v>42619.302453703705</v>
      </c>
      <c r="L968" s="10">
        <f t="shared" si="61"/>
        <v>42649.302453703705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0.15</v>
      </c>
      <c r="R968" s="6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0"/>
        <v>42421.920995370368</v>
      </c>
      <c r="L969" s="10">
        <f t="shared" si="61"/>
        <v>42481.879328703704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0.18</v>
      </c>
      <c r="R969" s="6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0"/>
        <v>41836.514282407406</v>
      </c>
      <c r="L970" s="10">
        <f t="shared" si="61"/>
        <v>41866.514282407406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0.01</v>
      </c>
      <c r="R970" s="6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0"/>
        <v>42741.969988425924</v>
      </c>
      <c r="L971" s="10">
        <f t="shared" si="61"/>
        <v>42774.969988425924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0.47</v>
      </c>
      <c r="R971" s="6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0"/>
        <v>42720.887187499997</v>
      </c>
      <c r="L972" s="10">
        <f t="shared" si="61"/>
        <v>42757.874305555553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0.46</v>
      </c>
      <c r="R972" s="6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0"/>
        <v>42111.375694444439</v>
      </c>
      <c r="L973" s="10">
        <f t="shared" si="61"/>
        <v>42156.375694444439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</v>
      </c>
      <c r="R973" s="6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0"/>
        <v>41856.532384259255</v>
      </c>
      <c r="L974" s="10">
        <f t="shared" si="61"/>
        <v>41885.957638888889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0.35</v>
      </c>
      <c r="R974" s="6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0"/>
        <v>42256.681631944441</v>
      </c>
      <c r="L975" s="10">
        <f t="shared" si="61"/>
        <v>42316.723298611112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0.02</v>
      </c>
      <c r="R975" s="6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0"/>
        <v>42424.416157407402</v>
      </c>
      <c r="L976" s="10">
        <f t="shared" si="61"/>
        <v>42454.374490740738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0.01</v>
      </c>
      <c r="R976" s="6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0"/>
        <v>42489.363252314812</v>
      </c>
      <c r="L977" s="10">
        <f t="shared" si="61"/>
        <v>42549.363252314812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0.03</v>
      </c>
      <c r="R977" s="6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0"/>
        <v>42184.725659722222</v>
      </c>
      <c r="L978" s="10">
        <f t="shared" si="61"/>
        <v>42229.725659722222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0.02</v>
      </c>
      <c r="R978" s="6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0"/>
        <v>42391.608761574076</v>
      </c>
      <c r="L979" s="10">
        <f t="shared" si="61"/>
        <v>42421.608761574076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0.34</v>
      </c>
      <c r="R979" s="6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0"/>
        <v>42394.975706018515</v>
      </c>
      <c r="L980" s="10">
        <f t="shared" si="61"/>
        <v>42424.975706018515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0.56000000000000005</v>
      </c>
      <c r="R980" s="6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0"/>
        <v>42506.083657407398</v>
      </c>
      <c r="L981" s="10">
        <f t="shared" si="61"/>
        <v>42541.457638888889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0.83</v>
      </c>
      <c r="R981" s="6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0"/>
        <v>41928.570856481478</v>
      </c>
      <c r="L982" s="10">
        <f t="shared" si="61"/>
        <v>41973.612523148149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0.15</v>
      </c>
      <c r="R982" s="6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0"/>
        <v>41830.613680555551</v>
      </c>
      <c r="L983" s="10">
        <f t="shared" si="61"/>
        <v>41860.613680555551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0</v>
      </c>
      <c r="R983" s="6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0"/>
        <v>42615.419976851852</v>
      </c>
      <c r="L984" s="10">
        <f t="shared" si="61"/>
        <v>42645.419976851852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0</v>
      </c>
      <c r="R984" s="6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0"/>
        <v>42574.334317129629</v>
      </c>
      <c r="L985" s="10">
        <f t="shared" si="61"/>
        <v>42605.537499999999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0.3</v>
      </c>
      <c r="R985" s="6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0"/>
        <v>42060.782499999994</v>
      </c>
      <c r="L986" s="10">
        <f t="shared" si="61"/>
        <v>42090.740833333337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0.01</v>
      </c>
      <c r="R986" s="6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0"/>
        <v>42339.634375000001</v>
      </c>
      <c r="L987" s="10">
        <f t="shared" si="61"/>
        <v>42369.624999999993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0.06</v>
      </c>
      <c r="R987" s="6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0"/>
        <v>42324.434027777774</v>
      </c>
      <c r="L988" s="10">
        <f t="shared" si="61"/>
        <v>42378.666666666664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0.13</v>
      </c>
      <c r="R988" s="6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0"/>
        <v>41772.961226851847</v>
      </c>
      <c r="L989" s="10">
        <f t="shared" si="61"/>
        <v>41812.961226851847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</v>
      </c>
      <c r="R989" s="6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0"/>
        <v>42614.023437499993</v>
      </c>
      <c r="L990" s="10">
        <f t="shared" si="61"/>
        <v>42644.023437499993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0"/>
        <v>42611.600636574069</v>
      </c>
      <c r="L991" s="10">
        <f t="shared" si="61"/>
        <v>42641.600636574069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0.17</v>
      </c>
      <c r="R991" s="6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0"/>
        <v>41855.450972222221</v>
      </c>
      <c r="L992" s="10">
        <f t="shared" si="61"/>
        <v>41885.450972222221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</v>
      </c>
      <c r="R992" s="6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0"/>
        <v>42538.423472222225</v>
      </c>
      <c r="L993" s="10">
        <f t="shared" si="61"/>
        <v>42563.45208333333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0.04</v>
      </c>
      <c r="R993" s="6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0"/>
        <v>42437.59165509259</v>
      </c>
      <c r="L994" s="10">
        <f t="shared" si="61"/>
        <v>42497.549988425926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</v>
      </c>
      <c r="R994" s="6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0"/>
        <v>42652.631574074076</v>
      </c>
      <c r="L995" s="10">
        <f t="shared" si="61"/>
        <v>42685.874999999993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</v>
      </c>
      <c r="R995" s="6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0"/>
        <v>41920.929745370369</v>
      </c>
      <c r="L996" s="10">
        <f t="shared" si="61"/>
        <v>41973.624305555553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0.02</v>
      </c>
      <c r="R996" s="6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0"/>
        <v>41947.607407407406</v>
      </c>
      <c r="L997" s="10">
        <f t="shared" si="61"/>
        <v>41972.333333333336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7.0000000000000007E-2</v>
      </c>
      <c r="R997" s="6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0"/>
        <v>41817.533101851848</v>
      </c>
      <c r="L998" s="10">
        <f t="shared" si="61"/>
        <v>41847.310416666667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0.02</v>
      </c>
      <c r="R998" s="6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0"/>
        <v>41940.769641203704</v>
      </c>
      <c r="L999" s="10">
        <f t="shared" si="61"/>
        <v>41970.811307870368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0.01</v>
      </c>
      <c r="R999" s="6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0"/>
        <v>42281.835659722223</v>
      </c>
      <c r="L1000" s="10">
        <f t="shared" si="61"/>
        <v>42326.877326388887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0.59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0"/>
        <v>41925.966319444444</v>
      </c>
      <c r="L1001" s="10">
        <f t="shared" si="61"/>
        <v>41956.001388888886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0.08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0"/>
        <v>42748.726388888892</v>
      </c>
      <c r="L1002" s="10">
        <f t="shared" si="61"/>
        <v>42808.68472222222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0.02</v>
      </c>
      <c r="R1002" s="6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0"/>
        <v>42720.386724537035</v>
      </c>
      <c r="L1003" s="10">
        <f t="shared" si="61"/>
        <v>42765.386724537035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0"/>
        <v>42325.350856481477</v>
      </c>
      <c r="L1004" s="10">
        <f t="shared" si="61"/>
        <v>42354.915972222218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0.3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0"/>
        <v>42780.375706018516</v>
      </c>
      <c r="L1005" s="10">
        <f t="shared" si="61"/>
        <v>42810.334039351852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</v>
      </c>
      <c r="R1005" s="6">
        <f t="shared" si="63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0"/>
        <v>42388.3753125</v>
      </c>
      <c r="L1006" s="10">
        <f t="shared" si="61"/>
        <v>42418.3753125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0"/>
        <v>42276.291469907403</v>
      </c>
      <c r="L1007" s="10">
        <f t="shared" si="61"/>
        <v>42307.291469907403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0"/>
        <v>41976.70685185185</v>
      </c>
      <c r="L1008" s="10">
        <f t="shared" si="61"/>
        <v>41984.96597222222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0.06</v>
      </c>
      <c r="R1008" s="6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0"/>
        <v>42676.2502662037</v>
      </c>
      <c r="L1009" s="10">
        <f t="shared" si="61"/>
        <v>42718.291932870365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</v>
      </c>
      <c r="R1009" s="6">
        <f t="shared" si="63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0"/>
        <v>42702.475868055553</v>
      </c>
      <c r="L1010" s="10">
        <f t="shared" si="61"/>
        <v>42732.475868055553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</v>
      </c>
      <c r="R1010" s="6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0"/>
        <v>42510.271365740737</v>
      </c>
      <c r="L1011" s="10">
        <f t="shared" si="61"/>
        <v>42540.271365740737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</v>
      </c>
      <c r="R1011" s="6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0"/>
        <v>42561.496087962958</v>
      </c>
      <c r="L1012" s="10">
        <f t="shared" si="61"/>
        <v>42617.790972222218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</v>
      </c>
      <c r="R1012" s="6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0"/>
        <v>41946.564756944441</v>
      </c>
      <c r="L1013" s="10">
        <f t="shared" si="61"/>
        <v>41991.564756944441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</v>
      </c>
      <c r="R1013" s="6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0"/>
        <v>42714.107083333329</v>
      </c>
      <c r="L1014" s="10">
        <f t="shared" si="61"/>
        <v>42759.107083333329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</v>
      </c>
      <c r="R1014" s="6">
        <f t="shared" si="63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0"/>
        <v>42339.500648148147</v>
      </c>
      <c r="L1015" s="10">
        <f t="shared" si="61"/>
        <v>42367.499999999993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0.35</v>
      </c>
      <c r="R1015" s="6">
        <f t="shared" si="63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0"/>
        <v>41954.66915509259</v>
      </c>
      <c r="L1016" s="10">
        <f t="shared" si="61"/>
        <v>42004.66915509259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0.31</v>
      </c>
      <c r="R1016" s="6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0"/>
        <v>42303.545081018521</v>
      </c>
      <c r="L1017" s="10">
        <f t="shared" si="61"/>
        <v>42333.586747685178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0.03</v>
      </c>
      <c r="R1017" s="6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0"/>
        <v>42421.773796296293</v>
      </c>
      <c r="L1018" s="10">
        <f t="shared" si="61"/>
        <v>42466.732129629621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0.03</v>
      </c>
      <c r="R1018" s="6">
        <f t="shared" si="63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0"/>
        <v>42289.341840277775</v>
      </c>
      <c r="L1019" s="10">
        <f t="shared" si="61"/>
        <v>42329.383506944439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0.23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0"/>
        <v>42535.158946759257</v>
      </c>
      <c r="L1020" s="10">
        <f t="shared" si="61"/>
        <v>42565.158946759257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0.03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0"/>
        <v>42009.640613425923</v>
      </c>
      <c r="L1021" s="10">
        <f t="shared" si="61"/>
        <v>42039.640613425923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</v>
      </c>
      <c r="R1021" s="6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0"/>
        <v>42126.736215277771</v>
      </c>
      <c r="L1022" s="10">
        <f t="shared" si="61"/>
        <v>42156.699305555558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2.06</v>
      </c>
      <c r="R1022" s="6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0"/>
        <v>42270.918645833335</v>
      </c>
      <c r="L1023" s="10">
        <f t="shared" si="61"/>
        <v>42293.833333333336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3.52</v>
      </c>
      <c r="R1023" s="6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0"/>
        <v>42111.313391203708</v>
      </c>
      <c r="L1024" s="10">
        <f t="shared" si="61"/>
        <v>42141.313391203708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1.1499999999999999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0"/>
        <v>42145.586354166669</v>
      </c>
      <c r="L1025" s="10">
        <f t="shared" si="61"/>
        <v>42175.586354166669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0"/>
        <v>42370.247256944444</v>
      </c>
      <c r="L1026" s="10">
        <f t="shared" si="61"/>
        <v>42400.247256944444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1.19</v>
      </c>
      <c r="R1026" s="6">
        <f t="shared" si="63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4">(((J1027/60)/60)/24)+DATE(1970,1,1)+(-8/24)</f>
        <v>42049.500428240739</v>
      </c>
      <c r="L1027" s="10">
        <f t="shared" ref="L1027:L1090" si="65">(((I1027/60)/60)/24)+DATE(1970,1,1)+(-8/24)</f>
        <v>42079.458761574067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ROUND(E1027/D1027,2)</f>
        <v>1.1000000000000001</v>
      </c>
      <c r="R1027" s="6">
        <f t="shared" ref="R1027:R1090" si="67">AVERAGE(E1027/N1027)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4"/>
        <v>42426.074259259258</v>
      </c>
      <c r="L1028" s="10">
        <f t="shared" si="65"/>
        <v>42460.032592592594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4"/>
        <v>41904.700775462959</v>
      </c>
      <c r="L1029" s="10">
        <f t="shared" si="65"/>
        <v>41934.700775462959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4"/>
        <v>42755.294039351851</v>
      </c>
      <c r="L1030" s="10">
        <f t="shared" si="65"/>
        <v>42800.499999999993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</v>
      </c>
      <c r="R1030" s="6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4"/>
        <v>42044.378553240742</v>
      </c>
      <c r="L1031" s="10">
        <f t="shared" si="65"/>
        <v>42098.582638888889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1.1200000000000001</v>
      </c>
      <c r="R1031" s="6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4"/>
        <v>42611.149872685179</v>
      </c>
      <c r="L1032" s="10">
        <f t="shared" si="65"/>
        <v>42625.149872685179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</v>
      </c>
      <c r="R1032" s="6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4"/>
        <v>42324.430671296293</v>
      </c>
      <c r="L1033" s="10">
        <f t="shared" si="65"/>
        <v>42354.430671296293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</v>
      </c>
      <c r="R1033" s="6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4"/>
        <v>42514.333622685182</v>
      </c>
      <c r="L1034" s="10">
        <f t="shared" si="65"/>
        <v>42544.333622685182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</v>
      </c>
      <c r="R1034" s="6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4"/>
        <v>42688.399074074077</v>
      </c>
      <c r="L1035" s="10">
        <f t="shared" si="65"/>
        <v>42716.399074074077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1.03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4"/>
        <v>42554.833379629628</v>
      </c>
      <c r="L1036" s="10">
        <f t="shared" si="65"/>
        <v>42586.832638888889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</v>
      </c>
      <c r="R1036" s="6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4"/>
        <v>42016.30810185185</v>
      </c>
      <c r="L1037" s="10">
        <f t="shared" si="65"/>
        <v>42046.30810185185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1.08</v>
      </c>
      <c r="R1037" s="6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4"/>
        <v>41249.115624999999</v>
      </c>
      <c r="L1038" s="10">
        <f t="shared" si="65"/>
        <v>41281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1.1200000000000001</v>
      </c>
      <c r="R1038" s="6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4"/>
        <v>42119.48914351852</v>
      </c>
      <c r="L1039" s="10">
        <f t="shared" si="65"/>
        <v>42141.874999999993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</v>
      </c>
      <c r="R1039" s="6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4"/>
        <v>42417.898414351854</v>
      </c>
      <c r="L1040" s="10">
        <f t="shared" si="65"/>
        <v>42447.856747685182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</v>
      </c>
      <c r="R1040" s="6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4"/>
        <v>42691.775995370372</v>
      </c>
      <c r="L1041" s="10">
        <f t="shared" si="65"/>
        <v>42716.999305555553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</v>
      </c>
      <c r="R1041" s="6">
        <f t="shared" si="67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4"/>
        <v>42579.375104166662</v>
      </c>
      <c r="L1042" s="10">
        <f t="shared" si="65"/>
        <v>42609.375104166662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</v>
      </c>
      <c r="R1042" s="6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4"/>
        <v>41830.726759259262</v>
      </c>
      <c r="L1043" s="10">
        <f t="shared" si="65"/>
        <v>41850.726759259262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4"/>
        <v>41851.362824074073</v>
      </c>
      <c r="L1044" s="10">
        <f t="shared" si="65"/>
        <v>41894.083333333328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0.02</v>
      </c>
      <c r="R1044" s="6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4"/>
        <v>42113.919618055552</v>
      </c>
      <c r="L1045" s="10">
        <f t="shared" si="65"/>
        <v>42143.919618055552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0.09</v>
      </c>
      <c r="R1045" s="6">
        <f t="shared" si="67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4"/>
        <v>42011.592604166661</v>
      </c>
      <c r="L1046" s="10">
        <f t="shared" si="65"/>
        <v>42068.518749999996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0</v>
      </c>
      <c r="R1046" s="6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4"/>
        <v>41844.541087962964</v>
      </c>
      <c r="L1047" s="10">
        <f t="shared" si="65"/>
        <v>41874.541087962964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0.03</v>
      </c>
      <c r="R1047" s="6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4"/>
        <v>42319.518055555549</v>
      </c>
      <c r="L1048" s="10">
        <f t="shared" si="65"/>
        <v>42364.518055555549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4"/>
        <v>41918.485127314809</v>
      </c>
      <c r="L1049" s="10">
        <f t="shared" si="65"/>
        <v>41948.52679398148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</v>
      </c>
      <c r="R1049" s="6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4"/>
        <v>42597.719780092586</v>
      </c>
      <c r="L1050" s="10">
        <f t="shared" si="65"/>
        <v>42637.719780092586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0.01</v>
      </c>
      <c r="R1050" s="6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4"/>
        <v>42382.097743055558</v>
      </c>
      <c r="L1051" s="10">
        <f t="shared" si="65"/>
        <v>42412.097743055558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4"/>
        <v>42231.463854166665</v>
      </c>
      <c r="L1052" s="10">
        <f t="shared" si="65"/>
        <v>42261.463854166665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4"/>
        <v>41849.680844907409</v>
      </c>
      <c r="L1053" s="10">
        <f t="shared" si="65"/>
        <v>41877.680844907409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4"/>
        <v>42483.464062499996</v>
      </c>
      <c r="L1054" s="10">
        <f t="shared" si="65"/>
        <v>42527.506249999999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4"/>
        <v>42774.839490740742</v>
      </c>
      <c r="L1055" s="10">
        <f t="shared" si="65"/>
        <v>42799.839490740742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4"/>
        <v>41831.518506944441</v>
      </c>
      <c r="L1056" s="10">
        <f t="shared" si="65"/>
        <v>41861.583333333328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4"/>
        <v>42406.659085648142</v>
      </c>
      <c r="L1057" s="10">
        <f t="shared" si="65"/>
        <v>42436.659085648142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4"/>
        <v>42058.386307870365</v>
      </c>
      <c r="L1058" s="10">
        <f t="shared" si="65"/>
        <v>42118.344641203708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4"/>
        <v>42678.537997685176</v>
      </c>
      <c r="L1059" s="10">
        <f t="shared" si="65"/>
        <v>42708.579664351848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4"/>
        <v>42047.567627314813</v>
      </c>
      <c r="L1060" s="10">
        <f t="shared" si="65"/>
        <v>42088.666666666664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4"/>
        <v>42046.456666666665</v>
      </c>
      <c r="L1061" s="10">
        <f t="shared" si="65"/>
        <v>42076.415000000001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4"/>
        <v>42079.579780092587</v>
      </c>
      <c r="L1062" s="10">
        <f t="shared" si="65"/>
        <v>42109.579780092587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4"/>
        <v>42431.943379629629</v>
      </c>
      <c r="L1063" s="10">
        <f t="shared" si="65"/>
        <v>42491.708333333336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4"/>
        <v>42556.473854166667</v>
      </c>
      <c r="L1064" s="10">
        <f t="shared" si="65"/>
        <v>42563.473854166667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</v>
      </c>
      <c r="R1064" s="6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4"/>
        <v>42582.697476851848</v>
      </c>
      <c r="L1065" s="10">
        <f t="shared" si="65"/>
        <v>42612.697476851848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4"/>
        <v>41416.894710648143</v>
      </c>
      <c r="L1066" s="10">
        <f t="shared" si="65"/>
        <v>41461.894710648143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0.09</v>
      </c>
      <c r="R1066" s="6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4"/>
        <v>41661.047708333332</v>
      </c>
      <c r="L1067" s="10">
        <f t="shared" si="65"/>
        <v>41689.047708333332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0.03</v>
      </c>
      <c r="R1067" s="6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4"/>
        <v>41445.629421296297</v>
      </c>
      <c r="L1068" s="10">
        <f t="shared" si="65"/>
        <v>41490.629421296297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0.03</v>
      </c>
      <c r="R1068" s="6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4"/>
        <v>41599.522349537037</v>
      </c>
      <c r="L1069" s="10">
        <f t="shared" si="65"/>
        <v>41629.522349537037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4"/>
        <v>42440.037777777768</v>
      </c>
      <c r="L1070" s="10">
        <f t="shared" si="65"/>
        <v>42469.996111111112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</v>
      </c>
      <c r="R1070" s="6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4"/>
        <v>41571.896516203698</v>
      </c>
      <c r="L1071" s="10">
        <f t="shared" si="65"/>
        <v>41603.93818287037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0.39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4"/>
        <v>41162.678495370368</v>
      </c>
      <c r="L1072" s="10">
        <f t="shared" si="65"/>
        <v>41182.678495370368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0.01</v>
      </c>
      <c r="R1072" s="6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4"/>
        <v>42295.420057870368</v>
      </c>
      <c r="L1073" s="10">
        <f t="shared" si="65"/>
        <v>42325.461724537039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4"/>
        <v>41645.498807870368</v>
      </c>
      <c r="L1074" s="10">
        <f t="shared" si="65"/>
        <v>41675.498807870368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0</v>
      </c>
      <c r="R1074" s="6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4"/>
        <v>40802.631261574068</v>
      </c>
      <c r="L1075" s="10">
        <f t="shared" si="65"/>
        <v>40832.631261574068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0.01</v>
      </c>
      <c r="R1075" s="6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4"/>
        <v>41612.839641203704</v>
      </c>
      <c r="L1076" s="10">
        <f t="shared" si="65"/>
        <v>41642.839641203704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0.06</v>
      </c>
      <c r="R1076" s="6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4"/>
        <v>41005.570787037032</v>
      </c>
      <c r="L1077" s="10">
        <f t="shared" si="65"/>
        <v>41035.570787037032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0.05</v>
      </c>
      <c r="R1077" s="6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4"/>
        <v>41838.044560185182</v>
      </c>
      <c r="L1078" s="10">
        <f t="shared" si="65"/>
        <v>41893.044560185182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0.63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4"/>
        <v>42352.833460648144</v>
      </c>
      <c r="L1079" s="10">
        <f t="shared" si="65"/>
        <v>42382.833460648144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0.28999999999999998</v>
      </c>
      <c r="R1079" s="6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4"/>
        <v>40700.862511574072</v>
      </c>
      <c r="L1080" s="10">
        <f t="shared" si="65"/>
        <v>40745.862511574072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0.08</v>
      </c>
      <c r="R1080" s="6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4"/>
        <v>42479.23305555556</v>
      </c>
      <c r="L1081" s="10">
        <f t="shared" si="65"/>
        <v>42504.23305555556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0.03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4"/>
        <v>41739.804780092592</v>
      </c>
      <c r="L1082" s="10">
        <f t="shared" si="65"/>
        <v>41769.804780092592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0.09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4"/>
        <v>42002.593657407408</v>
      </c>
      <c r="L1083" s="10">
        <f t="shared" si="65"/>
        <v>42032.593657407408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0</v>
      </c>
      <c r="R1083" s="6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4"/>
        <v>41101.572777777779</v>
      </c>
      <c r="L1084" s="10">
        <f t="shared" si="65"/>
        <v>41131.572777777779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0.01</v>
      </c>
      <c r="R1084" s="6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4"/>
        <v>41793.326192129629</v>
      </c>
      <c r="L1085" s="10">
        <f t="shared" si="65"/>
        <v>41853.326192129629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0.01</v>
      </c>
      <c r="R1085" s="6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4"/>
        <v>41829.578749999993</v>
      </c>
      <c r="L1086" s="10">
        <f t="shared" si="65"/>
        <v>41859.578749999993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4"/>
        <v>42413.337673611109</v>
      </c>
      <c r="L1087" s="10">
        <f t="shared" si="65"/>
        <v>42443.296006944445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0.03</v>
      </c>
      <c r="R1087" s="6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4"/>
        <v>41845.533460648148</v>
      </c>
      <c r="L1088" s="10">
        <f t="shared" si="65"/>
        <v>41875.533460648148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0</v>
      </c>
      <c r="R1088" s="6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4"/>
        <v>41775.380636574075</v>
      </c>
      <c r="L1089" s="10">
        <f t="shared" si="65"/>
        <v>41805.380636574075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4"/>
        <v>41723.466053240736</v>
      </c>
      <c r="L1090" s="10">
        <f t="shared" si="65"/>
        <v>41753.466053240736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0.14000000000000001</v>
      </c>
      <c r="R1090" s="6">
        <f t="shared" si="67"/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8">(((J1091/60)/60)/24)+DATE(1970,1,1)+(-8/24)</f>
        <v>42150.856192129628</v>
      </c>
      <c r="L1091" s="10">
        <f t="shared" ref="L1091:L1154" si="69">(((I1091/60)/60)/24)+DATE(1970,1,1)+(-8/24)</f>
        <v>42180.856192129628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ROUND(E1091/D1091,2)</f>
        <v>0.08</v>
      </c>
      <c r="R1091" s="6">
        <f t="shared" ref="R1091:R1154" si="71">AVERAGE(E1091/N1091)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8"/>
        <v>42122.852465277778</v>
      </c>
      <c r="L1092" s="10">
        <f t="shared" si="69"/>
        <v>42152.852465277778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0</v>
      </c>
      <c r="R1092" s="6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8"/>
        <v>42440.486944444441</v>
      </c>
      <c r="L1093" s="10">
        <f t="shared" si="69"/>
        <v>42470.44527777777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0.13</v>
      </c>
      <c r="R1093" s="6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8"/>
        <v>41249.692569444444</v>
      </c>
      <c r="L1094" s="10">
        <f t="shared" si="69"/>
        <v>41279.692569444444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0.01</v>
      </c>
      <c r="R1094" s="6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8"/>
        <v>42396.640474537031</v>
      </c>
      <c r="L1095" s="10">
        <f t="shared" si="69"/>
        <v>42411.640474537031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0.14000000000000001</v>
      </c>
      <c r="R1095" s="6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8"/>
        <v>40795.380011574067</v>
      </c>
      <c r="L1096" s="10">
        <f t="shared" si="69"/>
        <v>40825.380011574067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</v>
      </c>
      <c r="R1096" s="6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8"/>
        <v>41486.203935185185</v>
      </c>
      <c r="L1097" s="10">
        <f t="shared" si="69"/>
        <v>41516.203935185185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0.05</v>
      </c>
      <c r="R1097" s="6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8"/>
        <v>41885.184652777774</v>
      </c>
      <c r="L1098" s="10">
        <f t="shared" si="69"/>
        <v>41915.8125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0.18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8"/>
        <v>41660.459224537037</v>
      </c>
      <c r="L1099" s="10">
        <f t="shared" si="69"/>
        <v>41700.459224537037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0</v>
      </c>
      <c r="R1099" s="6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8"/>
        <v>41712.429340277777</v>
      </c>
      <c r="L1100" s="10">
        <f t="shared" si="69"/>
        <v>41742.429340277777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7.0000000000000007E-2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8"/>
        <v>42107.503101851849</v>
      </c>
      <c r="L1101" s="10">
        <f t="shared" si="69"/>
        <v>42137.503101851849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0.01</v>
      </c>
      <c r="R1101" s="6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8"/>
        <v>42383.777442129627</v>
      </c>
      <c r="L1102" s="10">
        <f t="shared" si="69"/>
        <v>42413.777442129627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0.03</v>
      </c>
      <c r="R1102" s="6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8"/>
        <v>42538.439097222225</v>
      </c>
      <c r="L1103" s="10">
        <f t="shared" si="69"/>
        <v>42565.424999999996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0</v>
      </c>
      <c r="R1103" s="6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8"/>
        <v>41576.712094907409</v>
      </c>
      <c r="L1104" s="10">
        <f t="shared" si="69"/>
        <v>41616.915972222218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0.05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8"/>
        <v>42478.888773148145</v>
      </c>
      <c r="L1105" s="10">
        <f t="shared" si="69"/>
        <v>42538.888773148145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0.02</v>
      </c>
      <c r="R1105" s="6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8"/>
        <v>41771.076631944445</v>
      </c>
      <c r="L1106" s="10">
        <f t="shared" si="69"/>
        <v>41801.076631944445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0.05</v>
      </c>
      <c r="R1106" s="6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8"/>
        <v>41691.802395833329</v>
      </c>
      <c r="L1107" s="10">
        <f t="shared" si="69"/>
        <v>41721.760729166665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</v>
      </c>
      <c r="R1107" s="6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8"/>
        <v>40973.407118055555</v>
      </c>
      <c r="L1108" s="10">
        <f t="shared" si="69"/>
        <v>41003.365451388883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</v>
      </c>
      <c r="R1108" s="6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8"/>
        <v>41813.528055555551</v>
      </c>
      <c r="L1109" s="10">
        <f t="shared" si="69"/>
        <v>41843.528055555551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8"/>
        <v>40952.30364583333</v>
      </c>
      <c r="L1110" s="10">
        <f t="shared" si="69"/>
        <v>41012.261979166666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0.03</v>
      </c>
      <c r="R1110" s="6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8"/>
        <v>42662.418865740743</v>
      </c>
      <c r="L1111" s="10">
        <f t="shared" si="69"/>
        <v>42692.4605324074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</v>
      </c>
      <c r="R1111" s="6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8"/>
        <v>41220.59979166666</v>
      </c>
      <c r="L1112" s="10">
        <f t="shared" si="69"/>
        <v>41250.59979166666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0.01</v>
      </c>
      <c r="R1112" s="6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8"/>
        <v>42346.870254629634</v>
      </c>
      <c r="L1113" s="10">
        <f t="shared" si="69"/>
        <v>42376.870254629634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</v>
      </c>
      <c r="R1113" s="6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8"/>
        <v>41963.426053240742</v>
      </c>
      <c r="L1114" s="10">
        <f t="shared" si="69"/>
        <v>42023.020833333336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0.36</v>
      </c>
      <c r="R1114" s="6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8"/>
        <v>41835.643749999996</v>
      </c>
      <c r="L1115" s="10">
        <f t="shared" si="69"/>
        <v>41865.643749999996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0.01</v>
      </c>
      <c r="R1115" s="6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8"/>
        <v>41526.01258101852</v>
      </c>
      <c r="L1116" s="10">
        <f t="shared" si="69"/>
        <v>41556.01258101852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</v>
      </c>
      <c r="R1116" s="6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8"/>
        <v>42429.362210648142</v>
      </c>
      <c r="L1117" s="10">
        <f t="shared" si="69"/>
        <v>42459.320543981477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</v>
      </c>
      <c r="R1117" s="6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8"/>
        <v>41009.513981481476</v>
      </c>
      <c r="L1118" s="10">
        <f t="shared" si="69"/>
        <v>41069.513981481476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0</v>
      </c>
      <c r="R1118" s="6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8"/>
        <v>42333.265196759261</v>
      </c>
      <c r="L1119" s="10">
        <f t="shared" si="69"/>
        <v>42363.265196759261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0.08</v>
      </c>
      <c r="R1119" s="6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8"/>
        <v>41703.833090277774</v>
      </c>
      <c r="L1120" s="10">
        <f t="shared" si="69"/>
        <v>41733.79142361111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0.02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8"/>
        <v>41722.459074074075</v>
      </c>
      <c r="L1121" s="10">
        <f t="shared" si="69"/>
        <v>41735.459074074075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</v>
      </c>
      <c r="R1121" s="6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8"/>
        <v>40799.539351851847</v>
      </c>
      <c r="L1122" s="10">
        <f t="shared" si="69"/>
        <v>40844.539351851847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8"/>
        <v>42412.60087962963</v>
      </c>
      <c r="L1123" s="10">
        <f t="shared" si="69"/>
        <v>42442.559212962959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0</v>
      </c>
      <c r="R1123" s="6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8"/>
        <v>41410.370659722219</v>
      </c>
      <c r="L1124" s="10">
        <f t="shared" si="69"/>
        <v>41424.370659722219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8"/>
        <v>41718.190370370365</v>
      </c>
      <c r="L1125" s="10">
        <f t="shared" si="69"/>
        <v>41748.190370370365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</v>
      </c>
      <c r="R1125" s="6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8"/>
        <v>42094.333923611113</v>
      </c>
      <c r="L1126" s="10">
        <f t="shared" si="69"/>
        <v>42124.333923611113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</v>
      </c>
      <c r="R1126" s="6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8"/>
        <v>42212.290856481479</v>
      </c>
      <c r="L1127" s="10">
        <f t="shared" si="69"/>
        <v>42272.290856481479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8"/>
        <v>42534.99414351851</v>
      </c>
      <c r="L1128" s="10">
        <f t="shared" si="69"/>
        <v>42564.99414351851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0.01</v>
      </c>
      <c r="R1128" s="6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8"/>
        <v>41926.520833333328</v>
      </c>
      <c r="L1129" s="10">
        <f t="shared" si="69"/>
        <v>41957.562499999993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0.02</v>
      </c>
      <c r="R1129" s="6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8"/>
        <v>41828.316168981481</v>
      </c>
      <c r="L1130" s="10">
        <f t="shared" si="69"/>
        <v>41858.316168981481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</v>
      </c>
      <c r="R1130" s="6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8"/>
        <v>42495.931631944441</v>
      </c>
      <c r="L1131" s="10">
        <f t="shared" si="69"/>
        <v>42525.931631944441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</v>
      </c>
      <c r="R1131" s="6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8"/>
        <v>41908.663194444445</v>
      </c>
      <c r="L1132" s="10">
        <f t="shared" si="69"/>
        <v>41968.704861111109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</v>
      </c>
      <c r="R1132" s="6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8"/>
        <v>42332.574861111112</v>
      </c>
      <c r="L1133" s="10">
        <f t="shared" si="69"/>
        <v>42362.574861111112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8"/>
        <v>42705.782071759262</v>
      </c>
      <c r="L1134" s="10">
        <f t="shared" si="69"/>
        <v>42735.782071759262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0.14000000000000001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8"/>
        <v>41821.073854166665</v>
      </c>
      <c r="L1135" s="10">
        <f t="shared" si="69"/>
        <v>41851.073854166665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0.01</v>
      </c>
      <c r="R1135" s="6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8"/>
        <v>41957.95171296296</v>
      </c>
      <c r="L1136" s="10">
        <f t="shared" si="69"/>
        <v>41971.856249999997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0</v>
      </c>
      <c r="R1136" s="6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8"/>
        <v>42558.656180555547</v>
      </c>
      <c r="L1137" s="10">
        <f t="shared" si="69"/>
        <v>42588.656180555547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8"/>
        <v>42327.338298611103</v>
      </c>
      <c r="L1138" s="10">
        <f t="shared" si="69"/>
        <v>42357.338298611103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0.06</v>
      </c>
      <c r="R1138" s="6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8"/>
        <v>42453.486354166664</v>
      </c>
      <c r="L1139" s="10">
        <f t="shared" si="69"/>
        <v>42483.486354166664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0.4</v>
      </c>
      <c r="R1139" s="6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8"/>
        <v>42736.573275462964</v>
      </c>
      <c r="L1140" s="10">
        <f t="shared" si="69"/>
        <v>42756.573275462964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</v>
      </c>
      <c r="R1140" s="6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8"/>
        <v>41975.014189814807</v>
      </c>
      <c r="L1141" s="10">
        <f t="shared" si="69"/>
        <v>42005.014189814807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0</v>
      </c>
      <c r="R1141" s="6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8"/>
        <v>42192.128715277773</v>
      </c>
      <c r="L1142" s="10">
        <f t="shared" si="69"/>
        <v>42222.128715277773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8"/>
        <v>42164.366319444445</v>
      </c>
      <c r="L1143" s="10">
        <f t="shared" si="69"/>
        <v>42194.366319444445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8"/>
        <v>42021.672766203708</v>
      </c>
      <c r="L1144" s="10">
        <f t="shared" si="69"/>
        <v>42051.672766203708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8"/>
        <v>42324.860254629624</v>
      </c>
      <c r="L1145" s="10">
        <f t="shared" si="69"/>
        <v>42354.860254629624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</v>
      </c>
      <c r="R1145" s="6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8"/>
        <v>42092.848611111105</v>
      </c>
      <c r="L1146" s="10">
        <f t="shared" si="69"/>
        <v>42122.848611111105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8"/>
        <v>41854.414259259262</v>
      </c>
      <c r="L1147" s="10">
        <f t="shared" si="69"/>
        <v>41914.414259259262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</v>
      </c>
      <c r="R1147" s="6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8"/>
        <v>41723.620057870365</v>
      </c>
      <c r="L1148" s="10">
        <f t="shared" si="69"/>
        <v>41761.620057870365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0.09</v>
      </c>
      <c r="R1148" s="6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8"/>
        <v>41871.638692129629</v>
      </c>
      <c r="L1149" s="10">
        <f t="shared" si="69"/>
        <v>41931.638692129629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8"/>
        <v>42674.837743055548</v>
      </c>
      <c r="L1150" s="10">
        <f t="shared" si="69"/>
        <v>42704.87940972222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</v>
      </c>
      <c r="R1150" s="6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8"/>
        <v>42507.376921296294</v>
      </c>
      <c r="L1151" s="10">
        <f t="shared" si="69"/>
        <v>42537.376921296294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</v>
      </c>
      <c r="R1151" s="6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8"/>
        <v>42317.62123842592</v>
      </c>
      <c r="L1152" s="10">
        <f t="shared" si="69"/>
        <v>42377.62123842592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</v>
      </c>
      <c r="R1152" s="6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8"/>
        <v>42223.769247685181</v>
      </c>
      <c r="L1153" s="10">
        <f t="shared" si="69"/>
        <v>42253.769247685181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8"/>
        <v>42109.376296296294</v>
      </c>
      <c r="L1154" s="10">
        <f t="shared" si="69"/>
        <v>42139.376296296294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0.06</v>
      </c>
      <c r="R1154" s="6">
        <f t="shared" si="71"/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2">(((J1155/60)/60)/24)+DATE(1970,1,1)+(-8/24)</f>
        <v>42143.380844907406</v>
      </c>
      <c r="L1155" s="10">
        <f t="shared" ref="L1155:L1218" si="73">(((I1155/60)/60)/24)+DATE(1970,1,1)+(-8/24)</f>
        <v>42173.380844907406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ROUND(E1155/D1155,2)</f>
        <v>0.01</v>
      </c>
      <c r="R1155" s="6">
        <f t="shared" ref="R1155:R1218" si="75">AVERAGE(E1155/N1155)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2"/>
        <v>42222.775532407402</v>
      </c>
      <c r="L1156" s="10">
        <f t="shared" si="73"/>
        <v>42252.775532407402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7.0000000000000007E-2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2"/>
        <v>41835.430648148147</v>
      </c>
      <c r="L1157" s="10">
        <f t="shared" si="73"/>
        <v>41865.430648148147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0.01</v>
      </c>
      <c r="R1157" s="6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2"/>
        <v>42028.737986111104</v>
      </c>
      <c r="L1158" s="10">
        <f t="shared" si="73"/>
        <v>42058.737986111104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2"/>
        <v>41918.294907407406</v>
      </c>
      <c r="L1159" s="10">
        <f t="shared" si="73"/>
        <v>41978.336574074077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0.02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2"/>
        <v>41951.758425925924</v>
      </c>
      <c r="L1160" s="10">
        <f t="shared" si="73"/>
        <v>41981.758425925924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</v>
      </c>
      <c r="R1160" s="6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2"/>
        <v>42154.393113425926</v>
      </c>
      <c r="L1161" s="10">
        <f t="shared" si="73"/>
        <v>42185.322916666664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2"/>
        <v>42060.821597222217</v>
      </c>
      <c r="L1162" s="10">
        <f t="shared" si="73"/>
        <v>42090.77993055556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0.04</v>
      </c>
      <c r="R1162" s="6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2"/>
        <v>42122.296168981477</v>
      </c>
      <c r="L1163" s="10">
        <f t="shared" si="73"/>
        <v>42143.296168981477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2"/>
        <v>41876.350277777776</v>
      </c>
      <c r="L1164" s="10">
        <f t="shared" si="73"/>
        <v>41907.350277777776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0</v>
      </c>
      <c r="R1164" s="6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2"/>
        <v>41830.390277777777</v>
      </c>
      <c r="L1165" s="10">
        <f t="shared" si="73"/>
        <v>41860.390277777777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2"/>
        <v>42509.39099537037</v>
      </c>
      <c r="L1166" s="10">
        <f t="shared" si="73"/>
        <v>42539.39099537037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2"/>
        <v>41791.881134259253</v>
      </c>
      <c r="L1167" s="10">
        <f t="shared" si="73"/>
        <v>41825.881134259253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0.21</v>
      </c>
      <c r="R1167" s="6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2"/>
        <v>42150.152106481481</v>
      </c>
      <c r="L1168" s="10">
        <f t="shared" si="73"/>
        <v>42180.833333333336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</v>
      </c>
      <c r="R1168" s="6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2"/>
        <v>41863.401562499996</v>
      </c>
      <c r="L1169" s="10">
        <f t="shared" si="73"/>
        <v>41894.401562499996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0.02</v>
      </c>
      <c r="R1169" s="6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2"/>
        <v>42604.720659722218</v>
      </c>
      <c r="L1170" s="10">
        <f t="shared" si="73"/>
        <v>42634.720659722218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0.06</v>
      </c>
      <c r="R1170" s="6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2"/>
        <v>42027.020405092589</v>
      </c>
      <c r="L1171" s="10">
        <f t="shared" si="73"/>
        <v>42057.020405092589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</v>
      </c>
      <c r="R1171" s="6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2"/>
        <v>42124.559849537036</v>
      </c>
      <c r="L1172" s="10">
        <f t="shared" si="73"/>
        <v>42154.559849537036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</v>
      </c>
      <c r="R1172" s="6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2"/>
        <v>41938.471377314811</v>
      </c>
      <c r="L1173" s="10">
        <f t="shared" si="73"/>
        <v>41956.513043981475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</v>
      </c>
      <c r="R1173" s="6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2"/>
        <v>41841.348981481482</v>
      </c>
      <c r="L1174" s="10">
        <f t="shared" si="73"/>
        <v>41871.348981481482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2"/>
        <v>42183.85251157407</v>
      </c>
      <c r="L1175" s="10">
        <f t="shared" si="73"/>
        <v>42218.85251157407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0</v>
      </c>
      <c r="R1175" s="6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2"/>
        <v>42468.508414351854</v>
      </c>
      <c r="L1176" s="10">
        <f t="shared" si="73"/>
        <v>42498.508414351854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0.06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2"/>
        <v>42170.395127314812</v>
      </c>
      <c r="L1177" s="10">
        <f t="shared" si="73"/>
        <v>42200.395127314812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0.03</v>
      </c>
      <c r="R1177" s="6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2"/>
        <v>42745.686319444438</v>
      </c>
      <c r="L1178" s="10">
        <f t="shared" si="73"/>
        <v>42800.208333333336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0</v>
      </c>
      <c r="R1178" s="6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2"/>
        <v>41897.327499999999</v>
      </c>
      <c r="L1179" s="10">
        <f t="shared" si="73"/>
        <v>41927.327499999999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2"/>
        <v>41837.57236111111</v>
      </c>
      <c r="L1180" s="10">
        <f t="shared" si="73"/>
        <v>41867.57236111111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0</v>
      </c>
      <c r="R1180" s="6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2"/>
        <v>42275.386886574073</v>
      </c>
      <c r="L1181" s="10">
        <f t="shared" si="73"/>
        <v>42305.386886574073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0.05</v>
      </c>
      <c r="R1181" s="6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2"/>
        <v>41781.473541666666</v>
      </c>
      <c r="L1182" s="10">
        <f t="shared" si="73"/>
        <v>41818.473541666666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0.12</v>
      </c>
      <c r="R1182" s="6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2"/>
        <v>42034.006030092591</v>
      </c>
      <c r="L1183" s="10">
        <f t="shared" si="73"/>
        <v>42064.006030092591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0</v>
      </c>
      <c r="R1183" s="6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2"/>
        <v>42728.494074074071</v>
      </c>
      <c r="L1184" s="10">
        <f t="shared" si="73"/>
        <v>42747.362499999996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0.04</v>
      </c>
      <c r="R1184" s="6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2"/>
        <v>42656.528043981474</v>
      </c>
      <c r="L1185" s="10">
        <f t="shared" si="73"/>
        <v>42675.832638888889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2"/>
        <v>42741.266331018516</v>
      </c>
      <c r="L1186" s="10">
        <f t="shared" si="73"/>
        <v>42772.266331018516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1.05</v>
      </c>
      <c r="R1186" s="6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2"/>
        <v>42130.531817129631</v>
      </c>
      <c r="L1187" s="10">
        <f t="shared" si="73"/>
        <v>42162.833333333336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</v>
      </c>
      <c r="R1187" s="6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2"/>
        <v>42123.530034722215</v>
      </c>
      <c r="L1188" s="10">
        <f t="shared" si="73"/>
        <v>42156.612499999996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1.07</v>
      </c>
      <c r="R1188" s="6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2"/>
        <v>42109.561608796292</v>
      </c>
      <c r="L1189" s="10">
        <f t="shared" si="73"/>
        <v>42141.416666666664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2"/>
        <v>42711.367361111108</v>
      </c>
      <c r="L1190" s="10">
        <f t="shared" si="73"/>
        <v>42732.367361111108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1.61</v>
      </c>
      <c r="R1190" s="6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2"/>
        <v>42529.645775462959</v>
      </c>
      <c r="L1191" s="10">
        <f t="shared" si="73"/>
        <v>42550.645775462959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1.08</v>
      </c>
      <c r="R1191" s="6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2"/>
        <v>41852.332465277774</v>
      </c>
      <c r="L1192" s="10">
        <f t="shared" si="73"/>
        <v>41882.332465277774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2"/>
        <v>42419.270370370366</v>
      </c>
      <c r="L1193" s="10">
        <f t="shared" si="73"/>
        <v>42449.228703703695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1.0900000000000001</v>
      </c>
      <c r="R1193" s="6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2"/>
        <v>42747.173356481479</v>
      </c>
      <c r="L1194" s="10">
        <f t="shared" si="73"/>
        <v>42777.173356481479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2"/>
        <v>42409.442743055559</v>
      </c>
      <c r="L1195" s="10">
        <f t="shared" si="73"/>
        <v>42469.401076388887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1.04</v>
      </c>
      <c r="R1195" s="6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2"/>
        <v>42072.15484953703</v>
      </c>
      <c r="L1196" s="10">
        <f t="shared" si="73"/>
        <v>42102.15484953703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</v>
      </c>
      <c r="R1196" s="6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2"/>
        <v>42298.014502314814</v>
      </c>
      <c r="L1197" s="10">
        <f t="shared" si="73"/>
        <v>42358.041666666664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2"/>
        <v>42326.485405092586</v>
      </c>
      <c r="L1198" s="10">
        <f t="shared" si="73"/>
        <v>42356.485405092586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2.7</v>
      </c>
      <c r="R1198" s="6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2"/>
        <v>42503.331412037034</v>
      </c>
      <c r="L1199" s="10">
        <f t="shared" si="73"/>
        <v>42533.915972222218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2.5299999999999998</v>
      </c>
      <c r="R1199" s="6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2"/>
        <v>42333.285717592589</v>
      </c>
      <c r="L1200" s="10">
        <f t="shared" si="73"/>
        <v>42368.791666666664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2.61</v>
      </c>
      <c r="R1200" s="6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2"/>
        <v>42161.437499999993</v>
      </c>
      <c r="L1201" s="10">
        <f t="shared" si="73"/>
        <v>42193.437499999993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2"/>
        <v>42089.144166666665</v>
      </c>
      <c r="L1202" s="10">
        <f t="shared" si="73"/>
        <v>42110.144166666665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1.26</v>
      </c>
      <c r="R1202" s="6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2"/>
        <v>42536.273680555554</v>
      </c>
      <c r="L1203" s="10">
        <f t="shared" si="73"/>
        <v>42566.273680555554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</v>
      </c>
      <c r="R1203" s="6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2"/>
        <v>42151.955486111103</v>
      </c>
      <c r="L1204" s="10">
        <f t="shared" si="73"/>
        <v>42181.955486111103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2"/>
        <v>42125.2815625</v>
      </c>
      <c r="L1205" s="10">
        <f t="shared" si="73"/>
        <v>42155.2815625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2"/>
        <v>42297.414733796293</v>
      </c>
      <c r="L1206" s="10">
        <f t="shared" si="73"/>
        <v>42341.874999999993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1.03</v>
      </c>
      <c r="R1206" s="6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2"/>
        <v>42138.173043981478</v>
      </c>
      <c r="L1207" s="10">
        <f t="shared" si="73"/>
        <v>42168.173043981478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1.01</v>
      </c>
      <c r="R1207" s="6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2"/>
        <v>42772.442743055559</v>
      </c>
      <c r="L1208" s="10">
        <f t="shared" si="73"/>
        <v>42805.228472222218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2"/>
        <v>42430.096909722219</v>
      </c>
      <c r="L1209" s="10">
        <f t="shared" si="73"/>
        <v>42460.083333333336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</v>
      </c>
      <c r="R1209" s="6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2"/>
        <v>42423.375740740739</v>
      </c>
      <c r="L1210" s="10">
        <f t="shared" si="73"/>
        <v>42453.334074074075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</v>
      </c>
      <c r="R1210" s="6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2"/>
        <v>42761.512789351851</v>
      </c>
      <c r="L1211" s="10">
        <f t="shared" si="73"/>
        <v>42791.512789351851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2"/>
        <v>42132.608472222222</v>
      </c>
      <c r="L1212" s="10">
        <f t="shared" si="73"/>
        <v>42155.541666666664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</v>
      </c>
      <c r="R1212" s="6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2"/>
        <v>42515.533113425925</v>
      </c>
      <c r="L1213" s="10">
        <f t="shared" si="73"/>
        <v>42530.533113425925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</v>
      </c>
      <c r="R1213" s="6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2"/>
        <v>42318.616840277777</v>
      </c>
      <c r="L1214" s="10">
        <f t="shared" si="73"/>
        <v>42334.708333333336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</v>
      </c>
      <c r="R1214" s="6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2"/>
        <v>42731.422453703701</v>
      </c>
      <c r="L1215" s="10">
        <f t="shared" si="73"/>
        <v>42766.422453703701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</v>
      </c>
      <c r="R1215" s="6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2"/>
        <v>42104.507002314807</v>
      </c>
      <c r="L1216" s="10">
        <f t="shared" si="73"/>
        <v>42164.507002314807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1.32</v>
      </c>
      <c r="R1216" s="6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2"/>
        <v>41759.589768518512</v>
      </c>
      <c r="L1217" s="10">
        <f t="shared" si="73"/>
        <v>41789.589768518512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</v>
      </c>
      <c r="R1217" s="6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2"/>
        <v>42247.283067129632</v>
      </c>
      <c r="L1218" s="10">
        <f t="shared" si="73"/>
        <v>42279.627083333333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1.46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6">(((J1219/60)/60)/24)+DATE(1970,1,1)+(-8/24)</f>
        <v>42535.4761574074</v>
      </c>
      <c r="L1219" s="10">
        <f t="shared" ref="L1219:L1282" si="77">(((I1219/60)/60)/24)+DATE(1970,1,1)+(-8/24)</f>
        <v>42565.4761574074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ROUND(E1219/D1219,2)</f>
        <v>1.03</v>
      </c>
      <c r="R1219" s="6">
        <f t="shared" ref="R1219:R1282" si="79">AVERAGE(E1219/N1219)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6"/>
        <v>42278.328703703701</v>
      </c>
      <c r="L1220" s="10">
        <f t="shared" si="77"/>
        <v>42308.791666666664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</v>
      </c>
      <c r="R1220" s="6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6"/>
        <v>42633.128622685181</v>
      </c>
      <c r="L1221" s="10">
        <f t="shared" si="77"/>
        <v>42663.128622685181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6"/>
        <v>42211.295277777775</v>
      </c>
      <c r="L1222" s="10">
        <f t="shared" si="77"/>
        <v>42241.295277777775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1.04</v>
      </c>
      <c r="R1222" s="6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6"/>
        <v>42680.142222222225</v>
      </c>
      <c r="L1223" s="10">
        <f t="shared" si="77"/>
        <v>42707.666666666664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1.1100000000000001</v>
      </c>
      <c r="R1223" s="6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6"/>
        <v>42430.387118055551</v>
      </c>
      <c r="L1224" s="10">
        <f t="shared" si="77"/>
        <v>42460.833333333336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6"/>
        <v>42653.843854166662</v>
      </c>
      <c r="L1225" s="10">
        <f t="shared" si="77"/>
        <v>42683.885520833333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1.1200000000000001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6"/>
        <v>41736.216458333329</v>
      </c>
      <c r="L1226" s="10">
        <f t="shared" si="77"/>
        <v>41796.216458333329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7.0000000000000007E-2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6"/>
        <v>41509.572662037033</v>
      </c>
      <c r="L1227" s="10">
        <f t="shared" si="77"/>
        <v>41569.572662037033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0.04</v>
      </c>
      <c r="R1227" s="6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6"/>
        <v>41715.541446759256</v>
      </c>
      <c r="L1228" s="10">
        <f t="shared" si="77"/>
        <v>41749.708333333328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0.04</v>
      </c>
      <c r="R1228" s="6">
        <f t="shared" si="7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6"/>
        <v>41827.585833333331</v>
      </c>
      <c r="L1229" s="10">
        <f t="shared" si="77"/>
        <v>41857.958333333328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6"/>
        <v>40754.395925925921</v>
      </c>
      <c r="L1230" s="10">
        <f t="shared" si="77"/>
        <v>40814.395925925921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0.28999999999999998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6"/>
        <v>40985.126469907402</v>
      </c>
      <c r="L1231" s="10">
        <f t="shared" si="77"/>
        <v>41015.333333333328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0.01</v>
      </c>
      <c r="R1231" s="6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6"/>
        <v>40568.639236111107</v>
      </c>
      <c r="L1232" s="10">
        <f t="shared" si="77"/>
        <v>40598.639236111107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6"/>
        <v>42193.608425925922</v>
      </c>
      <c r="L1233" s="10">
        <f t="shared" si="77"/>
        <v>42243.708333333336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6"/>
        <v>41506.514699074076</v>
      </c>
      <c r="L1234" s="10">
        <f t="shared" si="77"/>
        <v>41553.514699074076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0.01</v>
      </c>
      <c r="R1234" s="6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6"/>
        <v>40939.615439814814</v>
      </c>
      <c r="L1235" s="10">
        <f t="shared" si="77"/>
        <v>40960.615439814814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0.12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6"/>
        <v>42007.455347222225</v>
      </c>
      <c r="L1236" s="10">
        <f t="shared" si="77"/>
        <v>42037.455347222225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6"/>
        <v>41582.802071759259</v>
      </c>
      <c r="L1237" s="10">
        <f t="shared" si="77"/>
        <v>41622.802071759259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0.03</v>
      </c>
      <c r="R1237" s="6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6"/>
        <v>41110.34680555555</v>
      </c>
      <c r="L1238" s="10">
        <f t="shared" si="77"/>
        <v>41118.333333333328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6"/>
        <v>41124.949826388889</v>
      </c>
      <c r="L1239" s="10">
        <f t="shared" si="77"/>
        <v>41144.949826388889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6"/>
        <v>40731.277037037034</v>
      </c>
      <c r="L1240" s="10">
        <f t="shared" si="77"/>
        <v>40761.277037037034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0.18</v>
      </c>
      <c r="R1240" s="6">
        <f t="shared" si="7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6"/>
        <v>40883.629247685181</v>
      </c>
      <c r="L1241" s="10">
        <f t="shared" si="77"/>
        <v>40913.629247685181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6"/>
        <v>41408.706678240742</v>
      </c>
      <c r="L1242" s="10">
        <f t="shared" si="77"/>
        <v>41467.57708333333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0.03</v>
      </c>
      <c r="R1242" s="6">
        <f t="shared" si="7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6"/>
        <v>41923.504398148143</v>
      </c>
      <c r="L1243" s="10">
        <f t="shared" si="77"/>
        <v>41945.915972222218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0.51</v>
      </c>
      <c r="R1243" s="6">
        <f t="shared" si="7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6"/>
        <v>40781.832199074073</v>
      </c>
      <c r="L1244" s="10">
        <f t="shared" si="77"/>
        <v>40797.220833333333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0.01</v>
      </c>
      <c r="R1244" s="6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6"/>
        <v>40671.545960648145</v>
      </c>
      <c r="L1245" s="10">
        <f t="shared" si="77"/>
        <v>40732.541666666664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0.14000000000000001</v>
      </c>
      <c r="R1245" s="6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6"/>
        <v>41355.492164351846</v>
      </c>
      <c r="L1246" s="10">
        <f t="shared" si="77"/>
        <v>41386.541666666664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1.04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6"/>
        <v>41774.266597222217</v>
      </c>
      <c r="L1247" s="10">
        <f t="shared" si="77"/>
        <v>41804.266597222217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</v>
      </c>
      <c r="R1247" s="6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6"/>
        <v>40837.710057870368</v>
      </c>
      <c r="L1248" s="10">
        <f t="shared" si="77"/>
        <v>40882.751724537033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6"/>
        <v>41369.958969907406</v>
      </c>
      <c r="L1249" s="10">
        <f t="shared" si="77"/>
        <v>41399.958969907406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</v>
      </c>
      <c r="R1249" s="6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6"/>
        <v>41767.323530092588</v>
      </c>
      <c r="L1250" s="10">
        <f t="shared" si="77"/>
        <v>41802.957638888889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1.52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6"/>
        <v>41067.407534722224</v>
      </c>
      <c r="L1251" s="10">
        <f t="shared" si="77"/>
        <v>41097.407534722224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</v>
      </c>
      <c r="R1251" s="6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6"/>
        <v>41843.309386574074</v>
      </c>
      <c r="L1252" s="10">
        <f t="shared" si="77"/>
        <v>41888.309386574074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</v>
      </c>
      <c r="R1252" s="6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6"/>
        <v>40751.481099537035</v>
      </c>
      <c r="L1253" s="10">
        <f t="shared" si="77"/>
        <v>40811.481099537035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1.02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6"/>
        <v>41543.654733796291</v>
      </c>
      <c r="L1254" s="10">
        <f t="shared" si="77"/>
        <v>41571.654733796291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1.38</v>
      </c>
      <c r="R1254" s="6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6"/>
        <v>41855.450312499997</v>
      </c>
      <c r="L1255" s="10">
        <f t="shared" si="77"/>
        <v>41885.450312499997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</v>
      </c>
      <c r="R1255" s="6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6"/>
        <v>40487.288032407407</v>
      </c>
      <c r="L1256" s="10">
        <f t="shared" si="77"/>
        <v>40543.874305555553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1.99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6"/>
        <v>41579.512175925927</v>
      </c>
      <c r="L1257" s="10">
        <f t="shared" si="77"/>
        <v>41609.553842592592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</v>
      </c>
      <c r="R1257" s="6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6"/>
        <v>40921.586006944446</v>
      </c>
      <c r="L1258" s="10">
        <f t="shared" si="77"/>
        <v>40951.586006944446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1.18</v>
      </c>
      <c r="R1258" s="6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6"/>
        <v>40586.752199074072</v>
      </c>
      <c r="L1259" s="10">
        <f t="shared" si="77"/>
        <v>40635.710532407407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2.95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6"/>
        <v>41487.277916666666</v>
      </c>
      <c r="L1260" s="10">
        <f t="shared" si="77"/>
        <v>41517.277916666666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6"/>
        <v>41766.637314814812</v>
      </c>
      <c r="L1261" s="10">
        <f t="shared" si="77"/>
        <v>41798.832638888889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6"/>
        <v>41666.50949074074</v>
      </c>
      <c r="L1262" s="10">
        <f t="shared" si="77"/>
        <v>41696.50949074074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1.1399999999999999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6"/>
        <v>41638.009571759256</v>
      </c>
      <c r="L1263" s="10">
        <f t="shared" si="77"/>
        <v>41668.009571759256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</v>
      </c>
      <c r="R1263" s="6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6"/>
        <v>41656.429305555554</v>
      </c>
      <c r="L1264" s="10">
        <f t="shared" si="77"/>
        <v>41686.429305555554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</v>
      </c>
      <c r="R1264" s="6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6"/>
        <v>41691.750810185185</v>
      </c>
      <c r="L1265" s="10">
        <f t="shared" si="77"/>
        <v>41726.708333333328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6"/>
        <v>41547.329664351848</v>
      </c>
      <c r="L1266" s="10">
        <f t="shared" si="77"/>
        <v>41576.329664351848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6"/>
        <v>40465.321932870364</v>
      </c>
      <c r="L1267" s="10">
        <f t="shared" si="77"/>
        <v>40512.321932870364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6"/>
        <v>41620.543344907404</v>
      </c>
      <c r="L1268" s="10">
        <f t="shared" si="77"/>
        <v>41650.543344907404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</v>
      </c>
      <c r="R1268" s="6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6"/>
        <v>41449.251828703702</v>
      </c>
      <c r="L1269" s="10">
        <f t="shared" si="77"/>
        <v>41479.251828703702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1.02</v>
      </c>
      <c r="R1269" s="6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6"/>
        <v>41507.512118055551</v>
      </c>
      <c r="L1270" s="10">
        <f t="shared" si="77"/>
        <v>41537.512118055551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1.17</v>
      </c>
      <c r="R1270" s="6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6"/>
        <v>42445.489722222213</v>
      </c>
      <c r="L1271" s="10">
        <f t="shared" si="77"/>
        <v>42475.666666666664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1.0900000000000001</v>
      </c>
      <c r="R1271" s="6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6"/>
        <v>40933.523634259262</v>
      </c>
      <c r="L1272" s="10">
        <f t="shared" si="77"/>
        <v>40993.48196759259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1.1499999999999999</v>
      </c>
      <c r="R1272" s="6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6"/>
        <v>41561.350219907406</v>
      </c>
      <c r="L1273" s="10">
        <f t="shared" si="77"/>
        <v>41591.391886574071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1.02</v>
      </c>
      <c r="R1273" s="6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6"/>
        <v>40274.411793981482</v>
      </c>
      <c r="L1274" s="10">
        <f t="shared" si="77"/>
        <v>40343.833333333328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6"/>
        <v>41852.396886574068</v>
      </c>
      <c r="L1275" s="10">
        <f t="shared" si="77"/>
        <v>41882.396886574068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1.04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6"/>
        <v>41116.356770833328</v>
      </c>
      <c r="L1276" s="10">
        <f t="shared" si="77"/>
        <v>41151.356770833328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1.55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6"/>
        <v>41458.534571759257</v>
      </c>
      <c r="L1277" s="10">
        <f t="shared" si="77"/>
        <v>41493.534571759257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</v>
      </c>
      <c r="R1277" s="6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6"/>
        <v>40007.37091435185</v>
      </c>
      <c r="L1278" s="10">
        <f t="shared" si="77"/>
        <v>40056.833333333328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</v>
      </c>
      <c r="R1278" s="6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6"/>
        <v>41121.22855324074</v>
      </c>
      <c r="L1279" s="10">
        <f t="shared" si="77"/>
        <v>41156.22855324074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</v>
      </c>
      <c r="R1279" s="6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6"/>
        <v>41786.221828703703</v>
      </c>
      <c r="L1280" s="10">
        <f t="shared" si="77"/>
        <v>41814.75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1.55</v>
      </c>
      <c r="R1280" s="6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6"/>
        <v>41681.765856481477</v>
      </c>
      <c r="L1281" s="10">
        <f t="shared" si="77"/>
        <v>41721.724189814813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1.1100000000000001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6"/>
        <v>40513.42423611111</v>
      </c>
      <c r="L1282" s="10">
        <f t="shared" si="77"/>
        <v>40603.42423611111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1.1100000000000001</v>
      </c>
      <c r="R1282" s="6">
        <f t="shared" si="79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0">(((J1283/60)/60)/24)+DATE(1970,1,1)+(-8/24)</f>
        <v>41463.410138888888</v>
      </c>
      <c r="L1283" s="10">
        <f t="shared" ref="L1283:L1346" si="81">(((I1283/60)/60)/24)+DATE(1970,1,1)+(-8/24)</f>
        <v>41483.410138888888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ROUND(E1283/D1283,2)</f>
        <v>1.1100000000000001</v>
      </c>
      <c r="R1283" s="6">
        <f t="shared" ref="R1283:R1346" si="83">AVERAGE(E1283/N1283)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0"/>
        <v>41586.141840277778</v>
      </c>
      <c r="L1284" s="10">
        <f t="shared" si="81"/>
        <v>41616.874305555553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1.24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0"/>
        <v>41320.38413194444</v>
      </c>
      <c r="L1285" s="10">
        <f t="shared" si="81"/>
        <v>41343.833333333328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</v>
      </c>
      <c r="R1285" s="6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0"/>
        <v>42711.901412037034</v>
      </c>
      <c r="L1286" s="10">
        <f t="shared" si="81"/>
        <v>42735.374305555553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0"/>
        <v>42160.249710648146</v>
      </c>
      <c r="L1287" s="10">
        <f t="shared" si="81"/>
        <v>42175.249710648146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1.02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0"/>
        <v>42039.051238425927</v>
      </c>
      <c r="L1288" s="10">
        <f t="shared" si="81"/>
        <v>42052.249999999993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</v>
      </c>
      <c r="R1288" s="6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0"/>
        <v>42107.287685185183</v>
      </c>
      <c r="L1289" s="10">
        <f t="shared" si="81"/>
        <v>42167.287685185183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0"/>
        <v>42560.821331018517</v>
      </c>
      <c r="L1290" s="10">
        <f t="shared" si="81"/>
        <v>42591.833333333336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0"/>
        <v>42708.801446759251</v>
      </c>
      <c r="L1291" s="10">
        <f t="shared" si="81"/>
        <v>42738.801446759251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</v>
      </c>
      <c r="R1291" s="6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0"/>
        <v>42086.281608796293</v>
      </c>
      <c r="L1292" s="10">
        <f t="shared" si="81"/>
        <v>42116.957638888889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1.0900000000000001</v>
      </c>
      <c r="R1292" s="6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0"/>
        <v>42064.319340277776</v>
      </c>
      <c r="L1293" s="10">
        <f t="shared" si="81"/>
        <v>42100.958333333336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1.46</v>
      </c>
      <c r="R1293" s="6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0"/>
        <v>42256.430879629632</v>
      </c>
      <c r="L1294" s="10">
        <f t="shared" si="81"/>
        <v>42283.624305555553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0"/>
        <v>42292.367719907408</v>
      </c>
      <c r="L1295" s="10">
        <f t="shared" si="81"/>
        <v>42322.409386574065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</v>
      </c>
      <c r="R1295" s="6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0"/>
        <v>42278.120335648149</v>
      </c>
      <c r="L1296" s="10">
        <f t="shared" si="81"/>
        <v>42296.124999999993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0"/>
        <v>42184.239548611113</v>
      </c>
      <c r="L1297" s="10">
        <f t="shared" si="81"/>
        <v>42214.374999999993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1.02</v>
      </c>
      <c r="R1297" s="6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0"/>
        <v>42422.717280092591</v>
      </c>
      <c r="L1298" s="10">
        <f t="shared" si="81"/>
        <v>42442.675613425927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</v>
      </c>
      <c r="R1298" s="6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0"/>
        <v>42461.413865740738</v>
      </c>
      <c r="L1299" s="10">
        <f t="shared" si="81"/>
        <v>42491.413865740738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1.1000000000000001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0"/>
        <v>42458.347592592596</v>
      </c>
      <c r="L1300" s="10">
        <f t="shared" si="81"/>
        <v>42488.347592592596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0"/>
        <v>42169.481006944443</v>
      </c>
      <c r="L1301" s="10">
        <f t="shared" si="81"/>
        <v>42199.481006944443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0"/>
        <v>42483.341874999998</v>
      </c>
      <c r="L1302" s="10">
        <f t="shared" si="81"/>
        <v>42522.456249999996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0"/>
        <v>42195.416412037033</v>
      </c>
      <c r="L1303" s="10">
        <f t="shared" si="81"/>
        <v>42205.791666666664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1.03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0"/>
        <v>42674.724664351852</v>
      </c>
      <c r="L1304" s="10">
        <f t="shared" si="81"/>
        <v>42704.766331018516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0"/>
        <v>42566.107870370368</v>
      </c>
      <c r="L1305" s="10">
        <f t="shared" si="81"/>
        <v>42582.124999999993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0"/>
        <v>42746.861168981479</v>
      </c>
      <c r="L1306" s="10">
        <f t="shared" si="81"/>
        <v>42806.819502314807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0.4</v>
      </c>
      <c r="R1306" s="6">
        <f t="shared" si="83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0"/>
        <v>42543.332268518519</v>
      </c>
      <c r="L1307" s="10">
        <f t="shared" si="81"/>
        <v>42572.395833333336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0.26</v>
      </c>
      <c r="R1307" s="6">
        <f t="shared" si="83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0"/>
        <v>41947.124236111107</v>
      </c>
      <c r="L1308" s="10">
        <f t="shared" si="81"/>
        <v>41977.124236111107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</v>
      </c>
      <c r="R1308" s="6">
        <f t="shared" si="83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0"/>
        <v>42387.169895833329</v>
      </c>
      <c r="L1309" s="10">
        <f t="shared" si="81"/>
        <v>42417.169895833329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0.12</v>
      </c>
      <c r="R1309" s="6">
        <f t="shared" si="83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0"/>
        <v>42611.280231481483</v>
      </c>
      <c r="L1310" s="10">
        <f t="shared" si="81"/>
        <v>42651.280231481483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0"/>
        <v>42257.549398148149</v>
      </c>
      <c r="L1311" s="10">
        <f t="shared" si="81"/>
        <v>42292.549398148149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1.1200000000000001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0"/>
        <v>42556.333912037029</v>
      </c>
      <c r="L1312" s="10">
        <f t="shared" si="81"/>
        <v>42601.333912037029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0.16</v>
      </c>
      <c r="R1312" s="6">
        <f t="shared" si="83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0"/>
        <v>42669.468969907401</v>
      </c>
      <c r="L1313" s="10">
        <f t="shared" si="81"/>
        <v>42704.510636574072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</v>
      </c>
      <c r="R1313" s="6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0"/>
        <v>42082.369467592587</v>
      </c>
      <c r="L1314" s="10">
        <f t="shared" si="81"/>
        <v>42112.369467592587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0.01</v>
      </c>
      <c r="R1314" s="6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0"/>
        <v>42402.37631944444</v>
      </c>
      <c r="L1315" s="10">
        <f t="shared" si="81"/>
        <v>42432.37631944444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</v>
      </c>
      <c r="R1315" s="6">
        <f t="shared" si="83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0"/>
        <v>42604.336342592585</v>
      </c>
      <c r="L1316" s="10">
        <f t="shared" si="81"/>
        <v>42664.336342592585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0.01</v>
      </c>
      <c r="R1316" s="6">
        <f t="shared" si="83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0"/>
        <v>42278.164907407401</v>
      </c>
      <c r="L1317" s="10">
        <f t="shared" si="81"/>
        <v>42313.708333333336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0"/>
        <v>42393.628576388881</v>
      </c>
      <c r="L1318" s="10">
        <f t="shared" si="81"/>
        <v>42428.628576388881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0</v>
      </c>
      <c r="R1318" s="6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0"/>
        <v>42519.902152777773</v>
      </c>
      <c r="L1319" s="10">
        <f t="shared" si="81"/>
        <v>42572.249999999993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0.06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0"/>
        <v>41984.710324074076</v>
      </c>
      <c r="L1320" s="10">
        <f t="shared" si="81"/>
        <v>42014.710324074076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0"/>
        <v>41816.478761574072</v>
      </c>
      <c r="L1321" s="10">
        <f t="shared" si="81"/>
        <v>41831.333333333328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</v>
      </c>
      <c r="R1321" s="6">
        <f t="shared" si="83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0"/>
        <v>42705.357013888883</v>
      </c>
      <c r="L1322" s="10">
        <f t="shared" si="81"/>
        <v>42734.624999999993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0.01</v>
      </c>
      <c r="R1322" s="6">
        <f t="shared" si="83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0"/>
        <v>42697.415937499994</v>
      </c>
      <c r="L1323" s="10">
        <f t="shared" si="81"/>
        <v>42727.415937499994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0.01</v>
      </c>
      <c r="R1323" s="6">
        <f t="shared" si="83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0"/>
        <v>42115.323206018518</v>
      </c>
      <c r="L1324" s="10">
        <f t="shared" si="81"/>
        <v>42145.323206018518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</v>
      </c>
      <c r="R1324" s="6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0"/>
        <v>42451.365115740737</v>
      </c>
      <c r="L1325" s="10">
        <f t="shared" si="81"/>
        <v>42485.954861111109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0.09</v>
      </c>
      <c r="R1325" s="6">
        <f t="shared" si="83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0"/>
        <v>42626.300370370365</v>
      </c>
      <c r="L1326" s="10">
        <f t="shared" si="81"/>
        <v>42656.300370370365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0.1</v>
      </c>
      <c r="R1326" s="6">
        <f t="shared" si="83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0"/>
        <v>42703.752719907403</v>
      </c>
      <c r="L1327" s="10">
        <f t="shared" si="81"/>
        <v>42733.752719907403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0.02</v>
      </c>
      <c r="R1327" s="6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0"/>
        <v>41974.458657407398</v>
      </c>
      <c r="L1328" s="10">
        <f t="shared" si="81"/>
        <v>42019.458657407398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0.01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0"/>
        <v>42123.345312500001</v>
      </c>
      <c r="L1329" s="10">
        <f t="shared" si="81"/>
        <v>42153.345312500001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0.04</v>
      </c>
      <c r="R1329" s="6">
        <f t="shared" si="83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0"/>
        <v>42612.309421296297</v>
      </c>
      <c r="L1330" s="10">
        <f t="shared" si="81"/>
        <v>42657.309421296297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0.02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0"/>
        <v>41934.888252314813</v>
      </c>
      <c r="L1331" s="10">
        <f t="shared" si="81"/>
        <v>41974.929918981477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0.01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0"/>
        <v>42521.943391203698</v>
      </c>
      <c r="L1332" s="10">
        <f t="shared" si="81"/>
        <v>42552.833333333336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</v>
      </c>
      <c r="R1332" s="6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0"/>
        <v>42569.170763888884</v>
      </c>
      <c r="L1333" s="10">
        <f t="shared" si="81"/>
        <v>42599.170763888884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0.01</v>
      </c>
      <c r="R1333" s="6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0"/>
        <v>42731.726944444446</v>
      </c>
      <c r="L1334" s="10">
        <f t="shared" si="81"/>
        <v>42761.726944444446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0"/>
        <v>41805.7734375</v>
      </c>
      <c r="L1335" s="10">
        <f t="shared" si="81"/>
        <v>41835.7734375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0"/>
        <v>42410.440821759257</v>
      </c>
      <c r="L1336" s="10">
        <f t="shared" si="81"/>
        <v>42440.440821759257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0.11</v>
      </c>
      <c r="R1336" s="6">
        <f t="shared" si="83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0"/>
        <v>42313.603032407402</v>
      </c>
      <c r="L1337" s="10">
        <f t="shared" si="81"/>
        <v>42343.603032407402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0.2</v>
      </c>
      <c r="R1337" s="6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0"/>
        <v>41955.530416666668</v>
      </c>
      <c r="L1338" s="10">
        <f t="shared" si="81"/>
        <v>41990.530416666668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0"/>
        <v>42767.243969907409</v>
      </c>
      <c r="L1339" s="10">
        <f t="shared" si="81"/>
        <v>42797.243969907409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</v>
      </c>
      <c r="R1339" s="6">
        <f t="shared" si="83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0"/>
        <v>42188.470289351848</v>
      </c>
      <c r="L1340" s="10">
        <f t="shared" si="81"/>
        <v>42218.470289351848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0.03</v>
      </c>
      <c r="R1340" s="6">
        <f t="shared" si="83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0"/>
        <v>41936.313831018517</v>
      </c>
      <c r="L1341" s="10">
        <f t="shared" si="81"/>
        <v>41981.355497685181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7.0000000000000007E-2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0"/>
        <v>41836.262187499997</v>
      </c>
      <c r="L1342" s="10">
        <f t="shared" si="81"/>
        <v>41866.262187499997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0"/>
        <v>42612.290706018517</v>
      </c>
      <c r="L1343" s="10">
        <f t="shared" si="81"/>
        <v>42644.290706018517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</v>
      </c>
      <c r="R1343" s="6">
        <f t="shared" si="83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0"/>
        <v>42172.483090277768</v>
      </c>
      <c r="L1344" s="10">
        <f t="shared" si="81"/>
        <v>42202.483090277768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</v>
      </c>
      <c r="R1344" s="6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0"/>
        <v>42542.193090277775</v>
      </c>
      <c r="L1345" s="10">
        <f t="shared" si="81"/>
        <v>42600.832638888889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</v>
      </c>
      <c r="R1345" s="6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0"/>
        <v>42522.456469907404</v>
      </c>
      <c r="L1346" s="10">
        <f t="shared" si="81"/>
        <v>42551.456469907404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3.78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4">(((J1347/60)/60)/24)+DATE(1970,1,1)+(-8/24)</f>
        <v>41799.481006944443</v>
      </c>
      <c r="L1347" s="10">
        <f t="shared" ref="L1347:L1410" si="85">(((I1347/60)/60)/24)+DATE(1970,1,1)+(-8/24)</f>
        <v>41834.481006944443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ROUND(E1347/D1347,2)</f>
        <v>1.25</v>
      </c>
      <c r="R1347" s="6">
        <f t="shared" ref="R1347:R1410" si="87">AVERAGE(E1347/N1347)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4"/>
        <v>41421.742488425924</v>
      </c>
      <c r="L1348" s="10">
        <f t="shared" si="85"/>
        <v>41451.742488425924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</v>
      </c>
      <c r="R1348" s="6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4"/>
        <v>42040.304687499993</v>
      </c>
      <c r="L1349" s="10">
        <f t="shared" si="85"/>
        <v>42070.304687499993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</v>
      </c>
      <c r="R1349" s="6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4"/>
        <v>41963.17283564814</v>
      </c>
      <c r="L1350" s="10">
        <f t="shared" si="85"/>
        <v>41991.17283564814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1.02</v>
      </c>
      <c r="R1350" s="6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4"/>
        <v>42316.999247685184</v>
      </c>
      <c r="L1351" s="10">
        <f t="shared" si="85"/>
        <v>42353.957638888889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</v>
      </c>
      <c r="R1351" s="6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4"/>
        <v>42333.679791666662</v>
      </c>
      <c r="L1352" s="10">
        <f t="shared" si="85"/>
        <v>42363.679791666662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</v>
      </c>
      <c r="R1352" s="6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4"/>
        <v>42382.406759259255</v>
      </c>
      <c r="L1353" s="10">
        <f t="shared" si="85"/>
        <v>42412.406759259255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4"/>
        <v>42200.244976851849</v>
      </c>
      <c r="L1354" s="10">
        <f t="shared" si="85"/>
        <v>42251.832638888889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4"/>
        <v>41308.784583333334</v>
      </c>
      <c r="L1355" s="10">
        <f t="shared" si="85"/>
        <v>41343.666666666664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1.34</v>
      </c>
      <c r="R1355" s="6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4"/>
        <v>42502.474293981482</v>
      </c>
      <c r="L1356" s="10">
        <f t="shared" si="85"/>
        <v>42532.474293981482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</v>
      </c>
      <c r="R1356" s="6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4"/>
        <v>41212.921354166661</v>
      </c>
      <c r="L1357" s="10">
        <f t="shared" si="85"/>
        <v>41243.083333333328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1.23</v>
      </c>
      <c r="R1357" s="6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4"/>
        <v>41429.705555555556</v>
      </c>
      <c r="L1358" s="10">
        <f t="shared" si="85"/>
        <v>41459.705555555556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1.83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4"/>
        <v>41304.628900462958</v>
      </c>
      <c r="L1359" s="10">
        <f t="shared" si="85"/>
        <v>41333.915972222218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4"/>
        <v>40689.237534722219</v>
      </c>
      <c r="L1360" s="10">
        <f t="shared" si="85"/>
        <v>40719.237534722219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1.1200000000000001</v>
      </c>
      <c r="R1360" s="6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4"/>
        <v>40668.481365740736</v>
      </c>
      <c r="L1361" s="10">
        <f t="shared" si="85"/>
        <v>40730.481365740736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1.1599999999999999</v>
      </c>
      <c r="R1361" s="6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4"/>
        <v>41095.567361111105</v>
      </c>
      <c r="L1362" s="10">
        <f t="shared" si="85"/>
        <v>41123.567361111105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4"/>
        <v>41781.383935185186</v>
      </c>
      <c r="L1363" s="10">
        <f t="shared" si="85"/>
        <v>41811.383935185186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1.26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4"/>
        <v>41464.601053240738</v>
      </c>
      <c r="L1364" s="10">
        <f t="shared" si="85"/>
        <v>41524.601053240738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1.0900000000000001</v>
      </c>
      <c r="R1364" s="6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4"/>
        <v>42396.510729166665</v>
      </c>
      <c r="L1365" s="10">
        <f t="shared" si="85"/>
        <v>42414.999305555553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4"/>
        <v>41951.362337962957</v>
      </c>
      <c r="L1366" s="10">
        <f t="shared" si="85"/>
        <v>42011.362337962964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1.19</v>
      </c>
      <c r="R1366" s="6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4"/>
        <v>42049.399907407402</v>
      </c>
      <c r="L1367" s="10">
        <f t="shared" si="85"/>
        <v>42079.358240740738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</v>
      </c>
      <c r="R1367" s="6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4"/>
        <v>41924.662766203699</v>
      </c>
      <c r="L1368" s="10">
        <f t="shared" si="85"/>
        <v>41969.704432870371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4"/>
        <v>42291.669560185182</v>
      </c>
      <c r="L1369" s="10">
        <f t="shared" si="85"/>
        <v>42321.711226851847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1.1399999999999999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4"/>
        <v>42145.857569444437</v>
      </c>
      <c r="L1370" s="10">
        <f t="shared" si="85"/>
        <v>42169.857569444437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1.1100000000000001</v>
      </c>
      <c r="R1370" s="6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4"/>
        <v>41710.260949074072</v>
      </c>
      <c r="L1371" s="10">
        <f t="shared" si="85"/>
        <v>41740.260949074072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</v>
      </c>
      <c r="R1371" s="6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4"/>
        <v>41547.670023148145</v>
      </c>
      <c r="L1372" s="10">
        <f t="shared" si="85"/>
        <v>41562.670023148145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1.04</v>
      </c>
      <c r="R1372" s="6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4"/>
        <v>42101.425254629627</v>
      </c>
      <c r="L1373" s="10">
        <f t="shared" si="85"/>
        <v>42131.425254629627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</v>
      </c>
      <c r="R1373" s="6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4"/>
        <v>41072.40662037037</v>
      </c>
      <c r="L1374" s="10">
        <f t="shared" si="85"/>
        <v>41102.40662037037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4"/>
        <v>42704.618437499994</v>
      </c>
      <c r="L1375" s="10">
        <f t="shared" si="85"/>
        <v>42734.618437499994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</v>
      </c>
      <c r="R1375" s="6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4"/>
        <v>42423.828564814808</v>
      </c>
      <c r="L1376" s="10">
        <f t="shared" si="85"/>
        <v>42453.786898148144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</v>
      </c>
      <c r="R1376" s="6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4"/>
        <v>42719.732858796291</v>
      </c>
      <c r="L1377" s="10">
        <f t="shared" si="85"/>
        <v>42749.732858796291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</v>
      </c>
      <c r="R1377" s="6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4"/>
        <v>42677.335717592585</v>
      </c>
      <c r="L1378" s="10">
        <f t="shared" si="85"/>
        <v>42707.377384259256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</v>
      </c>
      <c r="R1378" s="6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4"/>
        <v>42746.88622685185</v>
      </c>
      <c r="L1379" s="10">
        <f t="shared" si="85"/>
        <v>42768.84097222222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1.1599999999999999</v>
      </c>
      <c r="R1379" s="6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4"/>
        <v>42568.426041666658</v>
      </c>
      <c r="L1380" s="10">
        <f t="shared" si="85"/>
        <v>42583.426041666658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2.0299999999999998</v>
      </c>
      <c r="R1380" s="6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4"/>
        <v>42130.15828703704</v>
      </c>
      <c r="L1381" s="10">
        <f t="shared" si="85"/>
        <v>42160.15828703704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1.1200000000000001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4"/>
        <v>42141.429467592585</v>
      </c>
      <c r="L1382" s="10">
        <f t="shared" si="85"/>
        <v>42163.749999999993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4"/>
        <v>42702.881076388883</v>
      </c>
      <c r="L1383" s="10">
        <f t="shared" si="85"/>
        <v>42732.881076388883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4"/>
        <v>41370.466851851852</v>
      </c>
      <c r="L1384" s="10">
        <f t="shared" si="85"/>
        <v>41400.466851851852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</v>
      </c>
      <c r="R1384" s="6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4"/>
        <v>42706.741643518515</v>
      </c>
      <c r="L1385" s="10">
        <f t="shared" si="85"/>
        <v>42726.741643518515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4"/>
        <v>42160.401874999996</v>
      </c>
      <c r="L1386" s="10">
        <f t="shared" si="85"/>
        <v>42190.401874999996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4"/>
        <v>42433.355567129627</v>
      </c>
      <c r="L1387" s="10">
        <f t="shared" si="85"/>
        <v>42489.174305555549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1.1000000000000001</v>
      </c>
      <c r="R1387" s="6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4"/>
        <v>42184.313530092586</v>
      </c>
      <c r="L1388" s="10">
        <f t="shared" si="85"/>
        <v>42214.313530092586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2.19</v>
      </c>
      <c r="R1388" s="6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4"/>
        <v>42126.587905092594</v>
      </c>
      <c r="L1389" s="10">
        <f t="shared" si="85"/>
        <v>42157.854166666664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1.37</v>
      </c>
      <c r="R1389" s="6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4"/>
        <v>42634.281446759262</v>
      </c>
      <c r="L1390" s="10">
        <f t="shared" si="85"/>
        <v>42660.343055555553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1.35</v>
      </c>
      <c r="R1390" s="6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4"/>
        <v>42565.147650462961</v>
      </c>
      <c r="L1391" s="10">
        <f t="shared" si="85"/>
        <v>42595.147650462961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4"/>
        <v>42087.469976851848</v>
      </c>
      <c r="L1392" s="10">
        <f t="shared" si="85"/>
        <v>42121.383333333331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1.0900000000000001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4"/>
        <v>42193.317337962959</v>
      </c>
      <c r="L1393" s="10">
        <f t="shared" si="85"/>
        <v>42237.874305555553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1.1000000000000001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4"/>
        <v>42400.821597222217</v>
      </c>
      <c r="L1394" s="10">
        <f t="shared" si="85"/>
        <v>42431.821597222217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1.1399999999999999</v>
      </c>
      <c r="R1394" s="6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4"/>
        <v>42553.348645833328</v>
      </c>
      <c r="L1395" s="10">
        <f t="shared" si="85"/>
        <v>42583.348645833328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4"/>
        <v>42751.811643518515</v>
      </c>
      <c r="L1396" s="10">
        <f t="shared" si="85"/>
        <v>42794.791666666664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</v>
      </c>
      <c r="R1396" s="6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4"/>
        <v>42719.575011574074</v>
      </c>
      <c r="L1397" s="10">
        <f t="shared" si="85"/>
        <v>42749.575011574074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1.1200000000000001</v>
      </c>
      <c r="R1397" s="6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4"/>
        <v>42018.665300925924</v>
      </c>
      <c r="L1398" s="10">
        <f t="shared" si="85"/>
        <v>42048.665300925924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4"/>
        <v>42640.584606481476</v>
      </c>
      <c r="L1399" s="10">
        <f t="shared" si="85"/>
        <v>42670.554861111108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1.1399999999999999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4"/>
        <v>42526.540902777771</v>
      </c>
      <c r="L1400" s="10">
        <f t="shared" si="85"/>
        <v>42556.540902777771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1.1000000000000001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4"/>
        <v>41888.670983796292</v>
      </c>
      <c r="L1401" s="10">
        <f t="shared" si="85"/>
        <v>41918.670983796292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4"/>
        <v>42498.007789351854</v>
      </c>
      <c r="L1402" s="10">
        <f t="shared" si="85"/>
        <v>42532.895833333336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</v>
      </c>
      <c r="R1402" s="6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4"/>
        <v>41399.662893518514</v>
      </c>
      <c r="L1403" s="10">
        <f t="shared" si="85"/>
        <v>41420.662893518514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4.97</v>
      </c>
      <c r="R1403" s="6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4"/>
        <v>42064.720034722217</v>
      </c>
      <c r="L1404" s="10">
        <f t="shared" si="85"/>
        <v>42124.67836805556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1.0900000000000001</v>
      </c>
      <c r="R1404" s="6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4"/>
        <v>41450.729571759257</v>
      </c>
      <c r="L1405" s="10">
        <f t="shared" si="85"/>
        <v>41480.729571759257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1.03</v>
      </c>
      <c r="R1405" s="6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4"/>
        <v>42032.17690972222</v>
      </c>
      <c r="L1406" s="10">
        <f t="shared" si="85"/>
        <v>42057.17690972222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0.02</v>
      </c>
      <c r="R1406" s="6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4"/>
        <v>41941.347233796296</v>
      </c>
      <c r="L1407" s="10">
        <f t="shared" si="85"/>
        <v>41971.38890046296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</v>
      </c>
      <c r="R1407" s="6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4"/>
        <v>42297.099618055552</v>
      </c>
      <c r="L1408" s="10">
        <f t="shared" si="85"/>
        <v>42350.083333333336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</v>
      </c>
      <c r="R1408" s="6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4"/>
        <v>41838.20344907407</v>
      </c>
      <c r="L1409" s="10">
        <f t="shared" si="85"/>
        <v>41863.20344907407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0.01</v>
      </c>
      <c r="R1409" s="6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4"/>
        <v>42291.538842592585</v>
      </c>
      <c r="L1410" s="10">
        <f t="shared" si="85"/>
        <v>42321.580509259256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7.0000000000000007E-2</v>
      </c>
      <c r="R1410" s="6">
        <f t="shared" si="87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8">(((J1411/60)/60)/24)+DATE(1970,1,1)+(-8/24)</f>
        <v>41944.800173611111</v>
      </c>
      <c r="L1411" s="10">
        <f t="shared" ref="L1411:L1474" si="89">(((I1411/60)/60)/24)+DATE(1970,1,1)+(-8/24)</f>
        <v>42004.841840277775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ROUND(E1411/D1411,2)</f>
        <v>0</v>
      </c>
      <c r="R1411" s="6" t="e">
        <f t="shared" ref="R1411:R1474" si="91">AVERAGE(E1411/N1411)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8"/>
        <v>42478.985185185178</v>
      </c>
      <c r="L1412" s="10">
        <f t="shared" si="89"/>
        <v>42523.985185185178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0</v>
      </c>
      <c r="R1412" s="6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8"/>
        <v>42012.725694444445</v>
      </c>
      <c r="L1413" s="10">
        <f t="shared" si="89"/>
        <v>42040.725694444445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</v>
      </c>
      <c r="R1413" s="6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8"/>
        <v>41946.730312499996</v>
      </c>
      <c r="L1414" s="10">
        <f t="shared" si="89"/>
        <v>41976.730312499996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0.05</v>
      </c>
      <c r="R1414" s="6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8"/>
        <v>42360.103819444441</v>
      </c>
      <c r="L1415" s="10">
        <f t="shared" si="89"/>
        <v>42420.103819444441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8"/>
        <v>42707.919756944444</v>
      </c>
      <c r="L1416" s="10">
        <f t="shared" si="89"/>
        <v>42737.919756944444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</v>
      </c>
      <c r="R1416" s="6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8"/>
        <v>42192.342488425922</v>
      </c>
      <c r="L1417" s="10">
        <f t="shared" si="89"/>
        <v>42232.342488425922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8"/>
        <v>42299.592812499999</v>
      </c>
      <c r="L1418" s="10">
        <f t="shared" si="89"/>
        <v>42329.634479166663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8"/>
        <v>42231.816828703704</v>
      </c>
      <c r="L1419" s="10">
        <f t="shared" si="89"/>
        <v>42262.132638888892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0.01</v>
      </c>
      <c r="R1419" s="6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8"/>
        <v>42395.123078703698</v>
      </c>
      <c r="L1420" s="10">
        <f t="shared" si="89"/>
        <v>42425.123078703698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</v>
      </c>
      <c r="R1420" s="6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8"/>
        <v>42622.12290509259</v>
      </c>
      <c r="L1421" s="10">
        <f t="shared" si="89"/>
        <v>42652.12290509259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7.0000000000000007E-2</v>
      </c>
      <c r="R1421" s="6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8"/>
        <v>42524.334328703706</v>
      </c>
      <c r="L1422" s="10">
        <f t="shared" si="89"/>
        <v>42549.334328703706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0.03</v>
      </c>
      <c r="R1422" s="6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8"/>
        <v>42013.582280092589</v>
      </c>
      <c r="L1423" s="10">
        <f t="shared" si="89"/>
        <v>42043.582280092589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</v>
      </c>
      <c r="R1423" s="6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8"/>
        <v>42603.906296296293</v>
      </c>
      <c r="L1424" s="10">
        <f t="shared" si="89"/>
        <v>42633.906296296293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</v>
      </c>
      <c r="R1424" s="6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8"/>
        <v>42340.026979166665</v>
      </c>
      <c r="L1425" s="10">
        <f t="shared" si="89"/>
        <v>42370.026979166665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</v>
      </c>
      <c r="R1425" s="6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8"/>
        <v>42676.384282407402</v>
      </c>
      <c r="L1426" s="10">
        <f t="shared" si="89"/>
        <v>42689.425949074073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</v>
      </c>
      <c r="R1426" s="6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8"/>
        <v>42092.798136574071</v>
      </c>
      <c r="L1427" s="10">
        <f t="shared" si="89"/>
        <v>42122.798136574071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8"/>
        <v>42180.056944444441</v>
      </c>
      <c r="L1428" s="10">
        <f t="shared" si="89"/>
        <v>42240.056944444441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8"/>
        <v>42601.518344907403</v>
      </c>
      <c r="L1429" s="10">
        <f t="shared" si="89"/>
        <v>42631.518344907403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0.08</v>
      </c>
      <c r="R1429" s="6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8"/>
        <v>42432.046493055554</v>
      </c>
      <c r="L1430" s="10">
        <f t="shared" si="89"/>
        <v>42462.004826388882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0.05</v>
      </c>
      <c r="R1430" s="6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8"/>
        <v>42073.727337962955</v>
      </c>
      <c r="L1431" s="10">
        <f t="shared" si="89"/>
        <v>42103.727337962955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8"/>
        <v>41961.480185185181</v>
      </c>
      <c r="L1432" s="10">
        <f t="shared" si="89"/>
        <v>41992.480185185181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0.08</v>
      </c>
      <c r="R1432" s="6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8"/>
        <v>42303.877499999995</v>
      </c>
      <c r="L1433" s="10">
        <f t="shared" si="89"/>
        <v>42333.919166666667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8"/>
        <v>42175.447083333333</v>
      </c>
      <c r="L1434" s="10">
        <f t="shared" si="89"/>
        <v>42205.447083333333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8"/>
        <v>42673.292534722219</v>
      </c>
      <c r="L1435" s="10">
        <f t="shared" si="89"/>
        <v>42714.124999999993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7.0000000000000007E-2</v>
      </c>
      <c r="R1435" s="6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8"/>
        <v>42142.433773148143</v>
      </c>
      <c r="L1436" s="10">
        <f t="shared" si="89"/>
        <v>42163.291666666664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0.1</v>
      </c>
      <c r="R1436" s="6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8"/>
        <v>42258.44699074074</v>
      </c>
      <c r="L1437" s="10">
        <f t="shared" si="89"/>
        <v>42288.44699074074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</v>
      </c>
      <c r="R1437" s="6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8"/>
        <v>42391.016863425924</v>
      </c>
      <c r="L1438" s="10">
        <f t="shared" si="89"/>
        <v>42421.016863425924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0.01</v>
      </c>
      <c r="R1438" s="6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8"/>
        <v>41796.19836805555</v>
      </c>
      <c r="L1439" s="10">
        <f t="shared" si="89"/>
        <v>41832.874305555553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0.27</v>
      </c>
      <c r="R1439" s="6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8"/>
        <v>42457.538182870368</v>
      </c>
      <c r="L1440" s="10">
        <f t="shared" si="89"/>
        <v>42487.246527777774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8"/>
        <v>42040.496539351843</v>
      </c>
      <c r="L1441" s="10">
        <f t="shared" si="89"/>
        <v>42070.496539351843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7.0000000000000007E-2</v>
      </c>
      <c r="R1441" s="6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8"/>
        <v>42486.415081018517</v>
      </c>
      <c r="L1442" s="10">
        <f t="shared" si="89"/>
        <v>42516.415081018517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0</v>
      </c>
      <c r="R1442" s="6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8"/>
        <v>42198.432511574072</v>
      </c>
      <c r="L1443" s="10">
        <f t="shared" si="89"/>
        <v>42258.432511574072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0.01</v>
      </c>
      <c r="R1443" s="6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8"/>
        <v>42485.312013888884</v>
      </c>
      <c r="L1444" s="10">
        <f t="shared" si="89"/>
        <v>42515.312013888884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8"/>
        <v>42707.59269675926</v>
      </c>
      <c r="L1445" s="10">
        <f t="shared" si="89"/>
        <v>42737.59269675926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8"/>
        <v>42199.540069444447</v>
      </c>
      <c r="L1446" s="10">
        <f t="shared" si="89"/>
        <v>42259.540069444447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8"/>
        <v>42139.208969907406</v>
      </c>
      <c r="L1447" s="10">
        <f t="shared" si="89"/>
        <v>42169.208969907406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8"/>
        <v>42461.114328703705</v>
      </c>
      <c r="L1448" s="10">
        <f t="shared" si="89"/>
        <v>42481.114328703705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8"/>
        <v>42529.39738425926</v>
      </c>
      <c r="L1449" s="10">
        <f t="shared" si="89"/>
        <v>42559.39738425926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0</v>
      </c>
      <c r="R1449" s="6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8"/>
        <v>42115.603217592587</v>
      </c>
      <c r="L1450" s="10">
        <f t="shared" si="89"/>
        <v>42145.892361111109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8"/>
        <v>42086.478067129625</v>
      </c>
      <c r="L1451" s="10">
        <f t="shared" si="89"/>
        <v>42134.478067129625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8"/>
        <v>42389.837928240733</v>
      </c>
      <c r="L1452" s="10">
        <f t="shared" si="89"/>
        <v>42419.837928240733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0</v>
      </c>
      <c r="R1452" s="6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8"/>
        <v>41931.62568287037</v>
      </c>
      <c r="L1453" s="10">
        <f t="shared" si="89"/>
        <v>41961.667349537034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0</v>
      </c>
      <c r="R1453" s="6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8"/>
        <v>41818.369942129626</v>
      </c>
      <c r="L1454" s="10">
        <f t="shared" si="89"/>
        <v>41848.369942129626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8"/>
        <v>42795.362812499996</v>
      </c>
      <c r="L1455" s="10">
        <f t="shared" si="89"/>
        <v>42840.321145833332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8"/>
        <v>42463.533333333333</v>
      </c>
      <c r="L1456" s="10">
        <f t="shared" si="89"/>
        <v>42484.582638888889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0.01</v>
      </c>
      <c r="R1456" s="6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8"/>
        <v>41832.33935185185</v>
      </c>
      <c r="L1457" s="10">
        <f t="shared" si="89"/>
        <v>41887.235416666663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0.11</v>
      </c>
      <c r="R1457" s="6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8"/>
        <v>42708.335243055553</v>
      </c>
      <c r="L1458" s="10">
        <f t="shared" si="89"/>
        <v>42738.335243055553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0.03</v>
      </c>
      <c r="R1458" s="6">
        <f t="shared" si="91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8"/>
        <v>42289.563009259255</v>
      </c>
      <c r="L1459" s="10">
        <f t="shared" si="89"/>
        <v>42319.604675925926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8"/>
        <v>41831.37222222222</v>
      </c>
      <c r="L1460" s="10">
        <f t="shared" si="89"/>
        <v>41861.833333333328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8"/>
        <v>42311.871481481481</v>
      </c>
      <c r="L1461" s="10">
        <f t="shared" si="89"/>
        <v>42340.392361111109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8"/>
        <v>41915.563634259255</v>
      </c>
      <c r="L1462" s="10">
        <f t="shared" si="89"/>
        <v>41973.656249999993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8"/>
        <v>41899.311967592592</v>
      </c>
      <c r="L1463" s="10">
        <f t="shared" si="89"/>
        <v>41932.666666666664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</v>
      </c>
      <c r="R1463" s="6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8"/>
        <v>41344.329525462963</v>
      </c>
      <c r="L1464" s="10">
        <f t="shared" si="89"/>
        <v>41374.329525462963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1.0900000000000001</v>
      </c>
      <c r="R1464" s="6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8"/>
        <v>41326.577986111108</v>
      </c>
      <c r="L1465" s="10">
        <f t="shared" si="89"/>
        <v>41371.536319444444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1.48</v>
      </c>
      <c r="R1465" s="6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8"/>
        <v>41291.328217592592</v>
      </c>
      <c r="L1466" s="10">
        <f t="shared" si="89"/>
        <v>41321.328217592592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</v>
      </c>
      <c r="R1466" s="6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8"/>
        <v>40959.401064814811</v>
      </c>
      <c r="L1467" s="10">
        <f t="shared" si="89"/>
        <v>40989.791666666664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4.5599999999999996</v>
      </c>
      <c r="R1467" s="6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8"/>
        <v>42339.838726851849</v>
      </c>
      <c r="L1468" s="10">
        <f t="shared" si="89"/>
        <v>42380.874999999993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1.08</v>
      </c>
      <c r="R1468" s="6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8"/>
        <v>40933.468576388885</v>
      </c>
      <c r="L1469" s="10">
        <f t="shared" si="89"/>
        <v>40993.42690972222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1.1499999999999999</v>
      </c>
      <c r="R1469" s="6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8"/>
        <v>40645.681122685186</v>
      </c>
      <c r="L1470" s="10">
        <f t="shared" si="89"/>
        <v>40705.681122685186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8"/>
        <v>41290.265150462961</v>
      </c>
      <c r="L1471" s="10">
        <f t="shared" si="89"/>
        <v>41320.265150462961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</v>
      </c>
      <c r="R1471" s="6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8"/>
        <v>41250.493784722217</v>
      </c>
      <c r="L1472" s="10">
        <f t="shared" si="89"/>
        <v>41271.493784722217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</v>
      </c>
      <c r="R1472" s="6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8"/>
        <v>42073.624236111107</v>
      </c>
      <c r="L1473" s="10">
        <f t="shared" si="89"/>
        <v>42103.624236111107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1.04</v>
      </c>
      <c r="R1473" s="6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8"/>
        <v>41533.20952546296</v>
      </c>
      <c r="L1474" s="10">
        <f t="shared" si="89"/>
        <v>41563.20952546296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1.39</v>
      </c>
      <c r="R1474" s="6">
        <f t="shared" si="91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2">(((J1475/60)/60)/24)+DATE(1970,1,1)+(-8/24)</f>
        <v>40939.646284722221</v>
      </c>
      <c r="L1475" s="10">
        <f t="shared" ref="L1475:L1538" si="93">(((I1475/60)/60)/24)+DATE(1970,1,1)+(-8/24)</f>
        <v>40969.646284722221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ROUND(E1475/D1475,2)</f>
        <v>1.21</v>
      </c>
      <c r="R1475" s="6">
        <f t="shared" ref="R1475:R1538" si="95">AVERAGE(E1475/N1475)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2"/>
        <v>41500.394583333327</v>
      </c>
      <c r="L1476" s="10">
        <f t="shared" si="93"/>
        <v>41530.394583333327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1.1200000000000001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2"/>
        <v>41960.389618055553</v>
      </c>
      <c r="L1477" s="10">
        <f t="shared" si="93"/>
        <v>41992.874305555553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1.89</v>
      </c>
      <c r="R1477" s="6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2"/>
        <v>40765.708587962959</v>
      </c>
      <c r="L1478" s="10">
        <f t="shared" si="93"/>
        <v>40795.708587962959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6.62</v>
      </c>
      <c r="R1478" s="6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2"/>
        <v>40840.282453703701</v>
      </c>
      <c r="L1479" s="10">
        <f t="shared" si="93"/>
        <v>40899.791666666664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1.1100000000000001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2"/>
        <v>41394.538344907407</v>
      </c>
      <c r="L1480" s="10">
        <f t="shared" si="93"/>
        <v>41408.538344907407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2"/>
        <v>41754.411909722221</v>
      </c>
      <c r="L1481" s="10">
        <f t="shared" si="93"/>
        <v>41768.832638888889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</v>
      </c>
      <c r="R1481" s="6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2"/>
        <v>41464.600682870368</v>
      </c>
      <c r="L1482" s="10">
        <f t="shared" si="93"/>
        <v>41481.375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</v>
      </c>
      <c r="R1482" s="6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2"/>
        <v>41550.589641203704</v>
      </c>
      <c r="L1483" s="10">
        <f t="shared" si="93"/>
        <v>41580.589641203704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0.02</v>
      </c>
      <c r="R1483" s="6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2"/>
        <v>41136.524722222224</v>
      </c>
      <c r="L1484" s="10">
        <f t="shared" si="93"/>
        <v>41158.993749999994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</v>
      </c>
      <c r="R1484" s="6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2"/>
        <v>42547.859664351847</v>
      </c>
      <c r="L1485" s="10">
        <f t="shared" si="93"/>
        <v>42572.859664351847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0.01</v>
      </c>
      <c r="R1485" s="6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2"/>
        <v>41052.867627314808</v>
      </c>
      <c r="L1486" s="10">
        <f t="shared" si="93"/>
        <v>41111.285416666666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2"/>
        <v>42130.462650462963</v>
      </c>
      <c r="L1487" s="10">
        <f t="shared" si="93"/>
        <v>42175.462650462963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0.02</v>
      </c>
      <c r="R1487" s="6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2"/>
        <v>42031.835196759253</v>
      </c>
      <c r="L1488" s="10">
        <f t="shared" si="93"/>
        <v>42061.835196759253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</v>
      </c>
      <c r="R1488" s="6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2"/>
        <v>42554.584155092591</v>
      </c>
      <c r="L1489" s="10">
        <f t="shared" si="93"/>
        <v>42584.584155092591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2"/>
        <v>41614.229861111111</v>
      </c>
      <c r="L1490" s="10">
        <f t="shared" si="93"/>
        <v>41644.229861111111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0.02</v>
      </c>
      <c r="R1490" s="6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2"/>
        <v>41198.278379629628</v>
      </c>
      <c r="L1491" s="10">
        <f t="shared" si="93"/>
        <v>41228.320046296292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2"/>
        <v>41520.227708333332</v>
      </c>
      <c r="L1492" s="10">
        <f t="shared" si="93"/>
        <v>41549.227708333332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0.31</v>
      </c>
      <c r="R1492" s="6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2"/>
        <v>41991.380127314813</v>
      </c>
      <c r="L1493" s="10">
        <f t="shared" si="93"/>
        <v>42050.318055555552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0.08</v>
      </c>
      <c r="R1493" s="6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2"/>
        <v>40682.551458333335</v>
      </c>
      <c r="L1494" s="10">
        <f t="shared" si="93"/>
        <v>40712.551458333335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0.01</v>
      </c>
      <c r="R1494" s="6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2"/>
        <v>41411.533275462964</v>
      </c>
      <c r="L1495" s="10">
        <f t="shared" si="93"/>
        <v>41441.533275462964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2"/>
        <v>42067.389039351845</v>
      </c>
      <c r="L1496" s="10">
        <f t="shared" si="93"/>
        <v>42097.318055555552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0.09</v>
      </c>
      <c r="R1496" s="6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2"/>
        <v>40752.456377314811</v>
      </c>
      <c r="L1497" s="10">
        <f t="shared" si="93"/>
        <v>40782.456377314811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2"/>
        <v>41838.141886574071</v>
      </c>
      <c r="L1498" s="10">
        <f t="shared" si="93"/>
        <v>41898.141886574071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2"/>
        <v>41444.309282407405</v>
      </c>
      <c r="L1499" s="10">
        <f t="shared" si="93"/>
        <v>41486.488194444442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0</v>
      </c>
      <c r="R1499" s="6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2"/>
        <v>41840.650208333333</v>
      </c>
      <c r="L1500" s="10">
        <f t="shared" si="93"/>
        <v>41885.650208333333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0.02</v>
      </c>
      <c r="R1500" s="6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2"/>
        <v>42526.673993055556</v>
      </c>
      <c r="L1501" s="10">
        <f t="shared" si="93"/>
        <v>42586.673993055556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</v>
      </c>
      <c r="R1501" s="6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2"/>
        <v>41365.57126157407</v>
      </c>
      <c r="L1502" s="10">
        <f t="shared" si="93"/>
        <v>41395.57126157407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</v>
      </c>
      <c r="R1502" s="6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2"/>
        <v>42163.2502662037</v>
      </c>
      <c r="L1503" s="10">
        <f t="shared" si="93"/>
        <v>42193.2502662037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</v>
      </c>
      <c r="R1503" s="6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2"/>
        <v>42426.20925925926</v>
      </c>
      <c r="L1504" s="10">
        <f t="shared" si="93"/>
        <v>42454.583333333336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</v>
      </c>
      <c r="R1504" s="6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2"/>
        <v>42606.01390046296</v>
      </c>
      <c r="L1505" s="10">
        <f t="shared" si="93"/>
        <v>42666.01390046296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1.08</v>
      </c>
      <c r="R1505" s="6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2"/>
        <v>41772.32435185185</v>
      </c>
      <c r="L1506" s="10">
        <f t="shared" si="93"/>
        <v>41800.022916666661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2.78</v>
      </c>
      <c r="R1506" s="6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2"/>
        <v>42414.109988425924</v>
      </c>
      <c r="L1507" s="10">
        <f t="shared" si="93"/>
        <v>42451.500694444439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1.04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2"/>
        <v>41814.452592592592</v>
      </c>
      <c r="L1508" s="10">
        <f t="shared" si="93"/>
        <v>41844.452592592592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1.1100000000000001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2"/>
        <v>40254.117002314815</v>
      </c>
      <c r="L1509" s="10">
        <f t="shared" si="93"/>
        <v>40313.006944444445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2"/>
        <v>41786.281030092592</v>
      </c>
      <c r="L1510" s="10">
        <f t="shared" si="93"/>
        <v>41817.281030092592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1.1100000000000001</v>
      </c>
      <c r="R1510" s="6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2"/>
        <v>42751.200057870366</v>
      </c>
      <c r="L1511" s="10">
        <f t="shared" si="93"/>
        <v>42780.624305555553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2"/>
        <v>41809.051828703698</v>
      </c>
      <c r="L1512" s="10">
        <f t="shared" si="93"/>
        <v>41839.051828703698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2"/>
        <v>42296.250046296293</v>
      </c>
      <c r="L1513" s="10">
        <f t="shared" si="93"/>
        <v>42326.291712962957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1.1200000000000001</v>
      </c>
      <c r="R1513" s="6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2"/>
        <v>42741.351145833331</v>
      </c>
      <c r="L1514" s="10">
        <f t="shared" si="93"/>
        <v>42771.351145833331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5.59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2"/>
        <v>41806.30400462963</v>
      </c>
      <c r="L1515" s="10">
        <f t="shared" si="93"/>
        <v>41836.30400462963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2"/>
        <v>42234.264351851853</v>
      </c>
      <c r="L1516" s="10">
        <f t="shared" si="93"/>
        <v>42274.264351851853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</v>
      </c>
      <c r="R1516" s="6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2"/>
        <v>42414.92010416666</v>
      </c>
      <c r="L1517" s="10">
        <f t="shared" si="93"/>
        <v>42444.878437499996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2"/>
        <v>42619.133009259262</v>
      </c>
      <c r="L1518" s="10">
        <f t="shared" si="93"/>
        <v>42649.249999999993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1.0900000000000001</v>
      </c>
      <c r="R1518" s="6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2"/>
        <v>41948.233252314814</v>
      </c>
      <c r="L1519" s="10">
        <f t="shared" si="93"/>
        <v>41978.916666666664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1.62</v>
      </c>
      <c r="R1519" s="6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2"/>
        <v>41760.486712962964</v>
      </c>
      <c r="L1520" s="10">
        <f t="shared" si="93"/>
        <v>41790.486712962964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2.0499999999999998</v>
      </c>
      <c r="R1520" s="6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2"/>
        <v>41782.408368055556</v>
      </c>
      <c r="L1521" s="10">
        <f t="shared" si="93"/>
        <v>41810.582638888889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</v>
      </c>
      <c r="R1521" s="6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2"/>
        <v>41955.524456018517</v>
      </c>
      <c r="L1522" s="10">
        <f t="shared" si="93"/>
        <v>41991.833333333336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2"/>
        <v>42492.834386574068</v>
      </c>
      <c r="L1523" s="10">
        <f t="shared" si="93"/>
        <v>42527.834386574068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1.07</v>
      </c>
      <c r="R1523" s="6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2"/>
        <v>41899.496979166666</v>
      </c>
      <c r="L1524" s="10">
        <f t="shared" si="93"/>
        <v>41929.496979166666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1.39</v>
      </c>
      <c r="R1524" s="6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2"/>
        <v>41964.418009259258</v>
      </c>
      <c r="L1525" s="10">
        <f t="shared" si="93"/>
        <v>41995.666666666664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2"/>
        <v>42756.167708333327</v>
      </c>
      <c r="L1526" s="10">
        <f t="shared" si="93"/>
        <v>42786.167708333327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2"/>
        <v>42570.369652777772</v>
      </c>
      <c r="L1527" s="10">
        <f t="shared" si="93"/>
        <v>42600.369652777772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</v>
      </c>
      <c r="R1527" s="6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2"/>
        <v>42338.942673611113</v>
      </c>
      <c r="L1528" s="10">
        <f t="shared" si="93"/>
        <v>42387.942673611113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2"/>
        <v>42780.267199074071</v>
      </c>
      <c r="L1529" s="10">
        <f t="shared" si="93"/>
        <v>42808.225532407399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1.1000000000000001</v>
      </c>
      <c r="R1529" s="6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2"/>
        <v>42736.399560185186</v>
      </c>
      <c r="L1530" s="10">
        <f t="shared" si="93"/>
        <v>42766.666666666664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2.82</v>
      </c>
      <c r="R1530" s="6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2"/>
        <v>42052.295370370368</v>
      </c>
      <c r="L1531" s="10">
        <f t="shared" si="93"/>
        <v>42082.253703703704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1.01</v>
      </c>
      <c r="R1531" s="6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2"/>
        <v>42275.433969907412</v>
      </c>
      <c r="L1532" s="10">
        <f t="shared" si="93"/>
        <v>42300.433969907412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1.35</v>
      </c>
      <c r="R1532" s="6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2"/>
        <v>41941.469050925924</v>
      </c>
      <c r="L1533" s="10">
        <f t="shared" si="93"/>
        <v>41973.791666666664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1.76</v>
      </c>
      <c r="R1533" s="6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2"/>
        <v>42391.141956018517</v>
      </c>
      <c r="L1534" s="10">
        <f t="shared" si="93"/>
        <v>42415.291666666664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2"/>
        <v>42442.668715277774</v>
      </c>
      <c r="L1535" s="10">
        <f t="shared" si="93"/>
        <v>42491.832638888889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</v>
      </c>
      <c r="R1535" s="6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2"/>
        <v>42221.340995370374</v>
      </c>
      <c r="L1536" s="10">
        <f t="shared" si="93"/>
        <v>42251.340995370374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4.18</v>
      </c>
      <c r="R1536" s="6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2"/>
        <v>42484.495729166665</v>
      </c>
      <c r="L1537" s="10">
        <f t="shared" si="93"/>
        <v>42513.583333333336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</v>
      </c>
      <c r="R1537" s="6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2"/>
        <v>42213.468865740739</v>
      </c>
      <c r="L1538" s="10">
        <f t="shared" si="93"/>
        <v>42243.468865740739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6">(((J1539/60)/60)/24)+DATE(1970,1,1)+(-8/24)</f>
        <v>42551.981793981475</v>
      </c>
      <c r="L1539" s="10">
        <f t="shared" ref="L1539:L1602" si="97">(((I1539/60)/60)/24)+DATE(1970,1,1)+(-8/24)</f>
        <v>42588.416666666664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ROUND(E1539/D1539,2)</f>
        <v>1.8</v>
      </c>
      <c r="R1539" s="6">
        <f t="shared" ref="R1539:R1602" si="99">AVERAGE(E1539/N1539)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6"/>
        <v>41981.44872685185</v>
      </c>
      <c r="L1540" s="10">
        <f t="shared" si="97"/>
        <v>42026.44872685185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1.03</v>
      </c>
      <c r="R1540" s="6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6"/>
        <v>42705.585868055547</v>
      </c>
      <c r="L1541" s="10">
        <f t="shared" si="97"/>
        <v>42738.585868055547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1.36</v>
      </c>
      <c r="R1541" s="6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6"/>
        <v>41938.673796296294</v>
      </c>
      <c r="L1542" s="10">
        <f t="shared" si="97"/>
        <v>41968.718749999993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6"/>
        <v>41974.378912037035</v>
      </c>
      <c r="L1543" s="10">
        <f t="shared" si="97"/>
        <v>42004.378912037035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0</v>
      </c>
      <c r="R1543" s="6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6"/>
        <v>42170.663194444445</v>
      </c>
      <c r="L1544" s="10">
        <f t="shared" si="97"/>
        <v>42185.663194444445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6"/>
        <v>41935.176319444443</v>
      </c>
      <c r="L1545" s="10">
        <f t="shared" si="97"/>
        <v>41965.217986111107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</v>
      </c>
      <c r="R1545" s="6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6"/>
        <v>42052.717870370368</v>
      </c>
      <c r="L1546" s="10">
        <f t="shared" si="97"/>
        <v>42094.679166666661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6"/>
        <v>42031.551319444443</v>
      </c>
      <c r="L1547" s="10">
        <f t="shared" si="97"/>
        <v>42065.552777777775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0</v>
      </c>
      <c r="R1547" s="6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6"/>
        <v>41838.879618055551</v>
      </c>
      <c r="L1548" s="10">
        <f t="shared" si="97"/>
        <v>41898.879618055551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0.28999999999999998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6"/>
        <v>42782.093541666669</v>
      </c>
      <c r="L1549" s="10">
        <f t="shared" si="97"/>
        <v>42789.093541666669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6"/>
        <v>42286.548842592594</v>
      </c>
      <c r="L1550" s="10">
        <f t="shared" si="97"/>
        <v>42316.590509259251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0.09</v>
      </c>
      <c r="R1550" s="6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6"/>
        <v>42280.802766203698</v>
      </c>
      <c r="L1551" s="10">
        <f t="shared" si="97"/>
        <v>42310.84443287037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6"/>
        <v>42472.11613425926</v>
      </c>
      <c r="L1552" s="10">
        <f t="shared" si="97"/>
        <v>42502.11613425926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</v>
      </c>
      <c r="R1552" s="6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6"/>
        <v>42121.491192129623</v>
      </c>
      <c r="L1553" s="10">
        <f t="shared" si="97"/>
        <v>42151.491192129623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6"/>
        <v>41892.355416666665</v>
      </c>
      <c r="L1554" s="10">
        <f t="shared" si="97"/>
        <v>41912.832638888889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</v>
      </c>
      <c r="R1554" s="6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6"/>
        <v>42218.949618055551</v>
      </c>
      <c r="L1555" s="10">
        <f t="shared" si="97"/>
        <v>42248.949618055551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6"/>
        <v>42187.918865740743</v>
      </c>
      <c r="L1556" s="10">
        <f t="shared" si="97"/>
        <v>42217.918865740743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6"/>
        <v>42241.280462962961</v>
      </c>
      <c r="L1557" s="10">
        <f t="shared" si="97"/>
        <v>42264.374999999993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6"/>
        <v>42524.819722222215</v>
      </c>
      <c r="L1558" s="10">
        <f t="shared" si="97"/>
        <v>42554.819722222215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6"/>
        <v>41871.319826388884</v>
      </c>
      <c r="L1559" s="10">
        <f t="shared" si="97"/>
        <v>41902.319826388884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6"/>
        <v>42185.064340277771</v>
      </c>
      <c r="L1560" s="10">
        <f t="shared" si="97"/>
        <v>42244.174999999996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0.05</v>
      </c>
      <c r="R1560" s="6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6"/>
        <v>42107.719895833325</v>
      </c>
      <c r="L1561" s="10">
        <f t="shared" si="97"/>
        <v>42122.719895833325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</v>
      </c>
      <c r="R1561" s="6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6"/>
        <v>41935.687418981477</v>
      </c>
      <c r="L1562" s="10">
        <f t="shared" si="97"/>
        <v>41955.729085648149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0.04</v>
      </c>
      <c r="R1562" s="6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6"/>
        <v>41554.708368055552</v>
      </c>
      <c r="L1563" s="10">
        <f t="shared" si="97"/>
        <v>41584.750034722223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0.01</v>
      </c>
      <c r="R1563" s="6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6"/>
        <v>40079.232824074068</v>
      </c>
      <c r="L1564" s="10">
        <f t="shared" si="97"/>
        <v>40148.701388888883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6"/>
        <v>41652.409155092588</v>
      </c>
      <c r="L1565" s="10">
        <f t="shared" si="97"/>
        <v>41712.367488425924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0.01</v>
      </c>
      <c r="R1565" s="6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6"/>
        <v>42121.033668981479</v>
      </c>
      <c r="L1566" s="10">
        <f t="shared" si="97"/>
        <v>42152.503472222219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</v>
      </c>
      <c r="R1566" s="6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6"/>
        <v>40672.396539351852</v>
      </c>
      <c r="L1567" s="10">
        <f t="shared" si="97"/>
        <v>40702.396539351852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0.03</v>
      </c>
      <c r="R1567" s="6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6"/>
        <v>42549.583379629628</v>
      </c>
      <c r="L1568" s="10">
        <f t="shared" si="97"/>
        <v>42578.583333333336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</v>
      </c>
      <c r="R1568" s="6">
        <f t="shared" si="9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6"/>
        <v>41671.603530092587</v>
      </c>
      <c r="L1569" s="10">
        <f t="shared" si="97"/>
        <v>41686.666666666664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0.04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6"/>
        <v>41961.728993055549</v>
      </c>
      <c r="L1570" s="10">
        <f t="shared" si="97"/>
        <v>41996.728993055549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0.14000000000000001</v>
      </c>
      <c r="R1570" s="6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6"/>
        <v>41389.346226851849</v>
      </c>
      <c r="L1571" s="10">
        <f t="shared" si="97"/>
        <v>41419.346226851849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6"/>
        <v>42438.480115740742</v>
      </c>
      <c r="L1572" s="10">
        <f t="shared" si="97"/>
        <v>42468.43844907407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</v>
      </c>
      <c r="R1572" s="6">
        <f t="shared" si="99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6"/>
        <v>42144.436145833337</v>
      </c>
      <c r="L1573" s="10">
        <f t="shared" si="97"/>
        <v>42174.436145833337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0.01</v>
      </c>
      <c r="R1573" s="6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6"/>
        <v>42403.699756944443</v>
      </c>
      <c r="L1574" s="10">
        <f t="shared" si="97"/>
        <v>42428.665972222218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6"/>
        <v>42785.666689814818</v>
      </c>
      <c r="L1575" s="10">
        <f t="shared" si="97"/>
        <v>42825.832638888889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0.02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6"/>
        <v>42017.594085648147</v>
      </c>
      <c r="L1576" s="10">
        <f t="shared" si="97"/>
        <v>42052.594085648147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0.05</v>
      </c>
      <c r="R1576" s="6">
        <f t="shared" si="99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6"/>
        <v>41799.190925925926</v>
      </c>
      <c r="L1577" s="10">
        <f t="shared" si="97"/>
        <v>41829.190925925926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0.23</v>
      </c>
      <c r="R1577" s="6">
        <f t="shared" si="99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6"/>
        <v>42140.545925925922</v>
      </c>
      <c r="L1578" s="10">
        <f t="shared" si="97"/>
        <v>42185.545925925922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6"/>
        <v>41054.514444444445</v>
      </c>
      <c r="L1579" s="10">
        <f t="shared" si="97"/>
        <v>41114.514444444445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0.01</v>
      </c>
      <c r="R1579" s="6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6"/>
        <v>40398.732534722221</v>
      </c>
      <c r="L1580" s="10">
        <f t="shared" si="97"/>
        <v>40422.75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0.11</v>
      </c>
      <c r="R1580" s="6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6"/>
        <v>41481.663090277776</v>
      </c>
      <c r="L1581" s="10">
        <f t="shared" si="97"/>
        <v>41514.663090277776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0.01</v>
      </c>
      <c r="R1581" s="6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6"/>
        <v>40989.716736111113</v>
      </c>
      <c r="L1582" s="10">
        <f t="shared" si="97"/>
        <v>41049.716736111113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6"/>
        <v>42325.115624999999</v>
      </c>
      <c r="L1583" s="10">
        <f t="shared" si="97"/>
        <v>42357.115624999999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0.01</v>
      </c>
      <c r="R1583" s="6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6"/>
        <v>42246.456631944442</v>
      </c>
      <c r="L1584" s="10">
        <f t="shared" si="97"/>
        <v>42303.555555555555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0.09</v>
      </c>
      <c r="R1584" s="6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6"/>
        <v>41877.571655092594</v>
      </c>
      <c r="L1585" s="10">
        <f t="shared" si="97"/>
        <v>41907.571655092594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0</v>
      </c>
      <c r="R1585" s="6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6"/>
        <v>41779.315983796296</v>
      </c>
      <c r="L1586" s="10">
        <f t="shared" si="97"/>
        <v>41789.315983796296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6"/>
        <v>42707.562129629623</v>
      </c>
      <c r="L1587" s="10">
        <f t="shared" si="97"/>
        <v>42729.124999999993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6"/>
        <v>42068.771087962967</v>
      </c>
      <c r="L1588" s="10">
        <f t="shared" si="97"/>
        <v>42098.729421296295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6"/>
        <v>41956.617650462962</v>
      </c>
      <c r="L1589" s="10">
        <f t="shared" si="97"/>
        <v>41986.617650462962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0</v>
      </c>
      <c r="R1589" s="6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6"/>
        <v>42004.916655092595</v>
      </c>
      <c r="L1590" s="10">
        <f t="shared" si="97"/>
        <v>42035.508333333331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6"/>
        <v>42256.651458333326</v>
      </c>
      <c r="L1591" s="10">
        <f t="shared" si="97"/>
        <v>42286.651458333326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6"/>
        <v>42240.523888888885</v>
      </c>
      <c r="L1592" s="10">
        <f t="shared" si="97"/>
        <v>42270.523888888885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0.02</v>
      </c>
      <c r="R1592" s="6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6"/>
        <v>42433.392835648141</v>
      </c>
      <c r="L1593" s="10">
        <f t="shared" si="97"/>
        <v>42463.351168981484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0.28999999999999998</v>
      </c>
      <c r="R1593" s="6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6"/>
        <v>42045.73940972222</v>
      </c>
      <c r="L1594" s="10">
        <f t="shared" si="97"/>
        <v>42090.697743055549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6"/>
        <v>42033.51221064815</v>
      </c>
      <c r="L1595" s="10">
        <f t="shared" si="97"/>
        <v>42063.51221064815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0</v>
      </c>
      <c r="R1595" s="6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6"/>
        <v>42445.379421296289</v>
      </c>
      <c r="L1596" s="10">
        <f t="shared" si="97"/>
        <v>42505.347916666658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0.21</v>
      </c>
      <c r="R1596" s="6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6"/>
        <v>41779.71675925926</v>
      </c>
      <c r="L1597" s="10">
        <f t="shared" si="97"/>
        <v>41808.509027777778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</v>
      </c>
      <c r="R1597" s="6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6"/>
        <v>41941.096863425926</v>
      </c>
      <c r="L1598" s="10">
        <f t="shared" si="97"/>
        <v>41986.13853009259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0.02</v>
      </c>
      <c r="R1598" s="6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6"/>
        <v>42603.020798611113</v>
      </c>
      <c r="L1599" s="10">
        <f t="shared" si="97"/>
        <v>42633.020798611113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6"/>
        <v>42151.334004629629</v>
      </c>
      <c r="L1600" s="10">
        <f t="shared" si="97"/>
        <v>42211.334004629629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</v>
      </c>
      <c r="R1600" s="6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6"/>
        <v>42438.205740740734</v>
      </c>
      <c r="L1601" s="10">
        <f t="shared" si="97"/>
        <v>42468.164074074077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6"/>
        <v>41790.723981481482</v>
      </c>
      <c r="L1602" s="10">
        <f t="shared" si="97"/>
        <v>41834.882638888885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7.0000000000000007E-2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0">(((J1603/60)/60)/24)+DATE(1970,1,1)+(-8/24)</f>
        <v>40637.759641203702</v>
      </c>
      <c r="L1603" s="10">
        <f t="shared" ref="L1603:L1666" si="101">(((I1603/60)/60)/24)+DATE(1970,1,1)+(-8/24)</f>
        <v>40667.759641203702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ROUND(E1603/D1603,2)</f>
        <v>1.08</v>
      </c>
      <c r="R1603" s="6">
        <f t="shared" ref="R1603:R1666" si="103">AVERAGE(E1603/N1603)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0"/>
        <v>40787.964317129627</v>
      </c>
      <c r="L1604" s="10">
        <f t="shared" si="101"/>
        <v>40830.625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</v>
      </c>
      <c r="R1604" s="6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0"/>
        <v>40875.836331018516</v>
      </c>
      <c r="L1605" s="10">
        <f t="shared" si="101"/>
        <v>40935.836331018516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0"/>
        <v>40945.511979166666</v>
      </c>
      <c r="L1606" s="10">
        <f t="shared" si="101"/>
        <v>40985.470312499994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0"/>
        <v>40746.679548611108</v>
      </c>
      <c r="L1607" s="10">
        <f t="shared" si="101"/>
        <v>40755.958333333328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1.01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0"/>
        <v>40535.778217592589</v>
      </c>
      <c r="L1608" s="10">
        <f t="shared" si="101"/>
        <v>40625.736550925925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0"/>
        <v>41053.475127314814</v>
      </c>
      <c r="L1609" s="10">
        <f t="shared" si="101"/>
        <v>41074.475127314814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0"/>
        <v>41607.497523148144</v>
      </c>
      <c r="L1610" s="10">
        <f t="shared" si="101"/>
        <v>41639.893055555556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0"/>
        <v>40795.667928240735</v>
      </c>
      <c r="L1611" s="10">
        <f t="shared" si="101"/>
        <v>40849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</v>
      </c>
      <c r="R1611" s="6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0"/>
        <v>41228.591550925921</v>
      </c>
      <c r="L1612" s="10">
        <f t="shared" si="101"/>
        <v>41258.591550925921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2.72</v>
      </c>
      <c r="R1612" s="6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0"/>
        <v>41408.667037037034</v>
      </c>
      <c r="L1613" s="10">
        <f t="shared" si="101"/>
        <v>41429.667037037034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0"/>
        <v>41246.541481481479</v>
      </c>
      <c r="L1614" s="10">
        <f t="shared" si="101"/>
        <v>41276.541481481479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0"/>
        <v>41081.736134259256</v>
      </c>
      <c r="L1615" s="10">
        <f t="shared" si="101"/>
        <v>41111.736134259256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1.02</v>
      </c>
      <c r="R1615" s="6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0"/>
        <v>41794.647789351846</v>
      </c>
      <c r="L1616" s="10">
        <f t="shared" si="101"/>
        <v>41854.375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1.03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0"/>
        <v>40844.717546296291</v>
      </c>
      <c r="L1617" s="10">
        <f t="shared" si="101"/>
        <v>40889.759212962963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1.1399999999999999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0"/>
        <v>41194.382187499999</v>
      </c>
      <c r="L1618" s="10">
        <f t="shared" si="101"/>
        <v>41235.583333333328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0"/>
        <v>41546.330879629626</v>
      </c>
      <c r="L1619" s="10">
        <f t="shared" si="101"/>
        <v>41579.458333333328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0"/>
        <v>41301.321006944439</v>
      </c>
      <c r="L1620" s="10">
        <f t="shared" si="101"/>
        <v>41341.321006944439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0"/>
        <v>41875.852847222224</v>
      </c>
      <c r="L1621" s="10">
        <f t="shared" si="101"/>
        <v>41896.852847222224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0"/>
        <v>41321.006249999999</v>
      </c>
      <c r="L1622" s="10">
        <f t="shared" si="101"/>
        <v>41328.006249999999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0"/>
        <v>41003.273321759254</v>
      </c>
      <c r="L1623" s="10">
        <f t="shared" si="101"/>
        <v>41056.832638888889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0"/>
        <v>41949.961504629624</v>
      </c>
      <c r="L1624" s="10">
        <f t="shared" si="101"/>
        <v>41989.999305555553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0"/>
        <v>41453.355196759258</v>
      </c>
      <c r="L1625" s="10">
        <f t="shared" si="101"/>
        <v>41513.355196759258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0"/>
        <v>41243.033969907403</v>
      </c>
      <c r="L1626" s="10">
        <f t="shared" si="101"/>
        <v>41283.033969907403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0"/>
        <v>41135.366354166668</v>
      </c>
      <c r="L1627" s="10">
        <f t="shared" si="101"/>
        <v>41163.366354166668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0"/>
        <v>41579.514664351853</v>
      </c>
      <c r="L1628" s="10">
        <f t="shared" si="101"/>
        <v>41609.556331018517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0"/>
        <v>41205.373715277776</v>
      </c>
      <c r="L1629" s="10">
        <f t="shared" si="101"/>
        <v>41238.874305555553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0"/>
        <v>41774.403726851851</v>
      </c>
      <c r="L1630" s="10">
        <f t="shared" si="101"/>
        <v>41807.403726851851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1.01</v>
      </c>
      <c r="R1630" s="6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0"/>
        <v>41645.533946759257</v>
      </c>
      <c r="L1631" s="10">
        <f t="shared" si="101"/>
        <v>41690.533946759257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1.04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0"/>
        <v>40939.504340277774</v>
      </c>
      <c r="L1632" s="10">
        <f t="shared" si="101"/>
        <v>40969.957638888889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0"/>
        <v>41164.52616898148</v>
      </c>
      <c r="L1633" s="10">
        <f t="shared" si="101"/>
        <v>41194.52616898148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1.56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0"/>
        <v>40750.007569444439</v>
      </c>
      <c r="L1634" s="10">
        <f t="shared" si="101"/>
        <v>40810.007569444439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1.02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0"/>
        <v>40896.550416666665</v>
      </c>
      <c r="L1635" s="10">
        <f t="shared" si="101"/>
        <v>40923.875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0"/>
        <v>40657.856493055551</v>
      </c>
      <c r="L1636" s="10">
        <f t="shared" si="101"/>
        <v>40695.915972222218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1.01</v>
      </c>
      <c r="R1636" s="6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0"/>
        <v>42502.535428240742</v>
      </c>
      <c r="L1637" s="10">
        <f t="shared" si="101"/>
        <v>42562.535428240742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0"/>
        <v>40662.753333333334</v>
      </c>
      <c r="L1638" s="10">
        <f t="shared" si="101"/>
        <v>40705.833333333328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1.04</v>
      </c>
      <c r="R1638" s="6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0"/>
        <v>40122.418287037035</v>
      </c>
      <c r="L1639" s="10">
        <f t="shared" si="101"/>
        <v>40178.652083333334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1.04</v>
      </c>
      <c r="R1639" s="6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0"/>
        <v>41288.353796296295</v>
      </c>
      <c r="L1640" s="10">
        <f t="shared" si="101"/>
        <v>41333.559027777774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0"/>
        <v>40941.319039351853</v>
      </c>
      <c r="L1641" s="10">
        <f t="shared" si="101"/>
        <v>40971.319039351853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0"/>
        <v>40378.897627314815</v>
      </c>
      <c r="L1642" s="10">
        <f t="shared" si="101"/>
        <v>40392.749305555553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1.7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0"/>
        <v>41962.263240740744</v>
      </c>
      <c r="L1643" s="10">
        <f t="shared" si="101"/>
        <v>41992.263240740744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</v>
      </c>
      <c r="R1643" s="6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0"/>
        <v>40687.691284722219</v>
      </c>
      <c r="L1644" s="10">
        <f t="shared" si="101"/>
        <v>40707.691284722219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0"/>
        <v>41146.490879629629</v>
      </c>
      <c r="L1645" s="10">
        <f t="shared" si="101"/>
        <v>41176.490879629629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1.25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0"/>
        <v>41174.726388888885</v>
      </c>
      <c r="L1646" s="10">
        <f t="shared" si="101"/>
        <v>41234.768055555556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1.1000000000000001</v>
      </c>
      <c r="R1646" s="6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0"/>
        <v>41521.284027777772</v>
      </c>
      <c r="L1647" s="10">
        <f t="shared" si="101"/>
        <v>41535.284027777772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1.1100000000000001</v>
      </c>
      <c r="R1647" s="6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0"/>
        <v>41833.116932870369</v>
      </c>
      <c r="L1648" s="10">
        <f t="shared" si="101"/>
        <v>41865.424305555556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1.1000000000000001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0"/>
        <v>41039.076122685183</v>
      </c>
      <c r="L1649" s="10">
        <f t="shared" si="101"/>
        <v>41069.076122685183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1.05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0"/>
        <v>40592.371319444443</v>
      </c>
      <c r="L1650" s="10">
        <f t="shared" si="101"/>
        <v>40622.329652777778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0"/>
        <v>41737.351331018515</v>
      </c>
      <c r="L1651" s="10">
        <f t="shared" si="101"/>
        <v>41782.351331018515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1.01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0"/>
        <v>41526.102280092593</v>
      </c>
      <c r="L1652" s="10">
        <f t="shared" si="101"/>
        <v>41556.102280092593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1.42</v>
      </c>
      <c r="R1652" s="6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0"/>
        <v>40625.567361111105</v>
      </c>
      <c r="L1653" s="10">
        <f t="shared" si="101"/>
        <v>40658.957638888889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1.01</v>
      </c>
      <c r="R1653" s="6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0"/>
        <v>41572.159641203703</v>
      </c>
      <c r="L1654" s="10">
        <f t="shared" si="101"/>
        <v>41602.201307870368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1.01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0"/>
        <v>40626.501111111109</v>
      </c>
      <c r="L1655" s="10">
        <f t="shared" si="101"/>
        <v>40657.501111111109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0"/>
        <v>40987.557407407403</v>
      </c>
      <c r="L1656" s="10">
        <f t="shared" si="101"/>
        <v>41017.557407407403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1.2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0"/>
        <v>40974.458564814813</v>
      </c>
      <c r="L1657" s="10">
        <f t="shared" si="101"/>
        <v>41004.416898148142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1.43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0"/>
        <v>41226.595509259256</v>
      </c>
      <c r="L1658" s="10">
        <f t="shared" si="101"/>
        <v>41256.595509259256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0"/>
        <v>41023.448703703703</v>
      </c>
      <c r="L1659" s="10">
        <f t="shared" si="101"/>
        <v>41053.448703703703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1.05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0"/>
        <v>41222.888506944444</v>
      </c>
      <c r="L1660" s="10">
        <f t="shared" si="101"/>
        <v>41261.263888888883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0"/>
        <v>41596.580104166664</v>
      </c>
      <c r="L1661" s="10">
        <f t="shared" si="101"/>
        <v>41625.166666666664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1.1299999999999999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0"/>
        <v>42459.360532407409</v>
      </c>
      <c r="L1662" s="10">
        <f t="shared" si="101"/>
        <v>42490.582638888889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12.54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0"/>
        <v>42343.664710648147</v>
      </c>
      <c r="L1663" s="10">
        <f t="shared" si="101"/>
        <v>42386.541666666664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1.03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0"/>
        <v>40847.864999999998</v>
      </c>
      <c r="L1664" s="10">
        <f t="shared" si="101"/>
        <v>40907.906666666662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1.03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0"/>
        <v>42005.688738425924</v>
      </c>
      <c r="L1665" s="10">
        <f t="shared" si="101"/>
        <v>42035.688738425924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0"/>
        <v>40939.428449074068</v>
      </c>
      <c r="L1666" s="10">
        <f t="shared" si="101"/>
        <v>40983.832638888889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4">(((J1667/60)/60)/24)+DATE(1970,1,1)+(-8/24)</f>
        <v>40564.316122685181</v>
      </c>
      <c r="L1667" s="10">
        <f t="shared" ref="L1667:L1730" si="105">(((I1667/60)/60)/24)+DATE(1970,1,1)+(-8/24)</f>
        <v>40595.791666666664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ROUND(E1667/D1667,2)</f>
        <v>1.19</v>
      </c>
      <c r="R1667" s="6">
        <f t="shared" ref="R1667:R1730" si="107">AVERAGE(E1667/N1667)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4"/>
        <v>41330.91982638889</v>
      </c>
      <c r="L1668" s="10">
        <f t="shared" si="105"/>
        <v>41360.878159722219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1.61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4"/>
        <v>41681.737245370365</v>
      </c>
      <c r="L1669" s="10">
        <f t="shared" si="105"/>
        <v>41708.957638888889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1.27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4"/>
        <v>40844.816423611104</v>
      </c>
      <c r="L1670" s="10">
        <f t="shared" si="105"/>
        <v>40874.858090277776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1.03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4"/>
        <v>42461.551805555551</v>
      </c>
      <c r="L1671" s="10">
        <f t="shared" si="105"/>
        <v>42521.551805555551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1.4</v>
      </c>
      <c r="R1671" s="6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4"/>
        <v>40313.597210648149</v>
      </c>
      <c r="L1672" s="10">
        <f t="shared" si="105"/>
        <v>40363.833333333328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1.03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4"/>
        <v>42553.210810185185</v>
      </c>
      <c r="L1673" s="10">
        <f t="shared" si="105"/>
        <v>42583.210810185185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1.01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4"/>
        <v>41034.323263888888</v>
      </c>
      <c r="L1674" s="10">
        <f t="shared" si="105"/>
        <v>41064.323263888888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1.1299999999999999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4"/>
        <v>42039.545046296298</v>
      </c>
      <c r="L1675" s="10">
        <f t="shared" si="105"/>
        <v>42069.545046296298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4"/>
        <v>42569.272060185183</v>
      </c>
      <c r="L1676" s="10">
        <f t="shared" si="105"/>
        <v>42599.957638888889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2.02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4"/>
        <v>40802.399768518517</v>
      </c>
      <c r="L1677" s="10">
        <f t="shared" si="105"/>
        <v>40832.585416666661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4"/>
        <v>40973.392905092594</v>
      </c>
      <c r="L1678" s="10">
        <f t="shared" si="105"/>
        <v>41019.832638888889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1.1499999999999999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4"/>
        <v>42416.073796296296</v>
      </c>
      <c r="L1679" s="10">
        <f t="shared" si="105"/>
        <v>42475.915972222218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1.1200000000000001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4"/>
        <v>41662.521655092591</v>
      </c>
      <c r="L1680" s="10">
        <f t="shared" si="105"/>
        <v>41676.521655092591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4"/>
        <v>40722.735474537032</v>
      </c>
      <c r="L1681" s="10">
        <f t="shared" si="105"/>
        <v>40745.735474537032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4"/>
        <v>41802.424386574072</v>
      </c>
      <c r="L1682" s="10">
        <f t="shared" si="105"/>
        <v>41832.424386574072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1.18</v>
      </c>
      <c r="R1682" s="6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4"/>
        <v>42773.78800925926</v>
      </c>
      <c r="L1683" s="10">
        <f t="shared" si="105"/>
        <v>42822.749999999993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4"/>
        <v>42778.880324074074</v>
      </c>
      <c r="L1684" s="10">
        <f t="shared" si="105"/>
        <v>42838.838657407403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4"/>
        <v>42808.44835648148</v>
      </c>
      <c r="L1685" s="10">
        <f t="shared" si="105"/>
        <v>42832.44835648148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0.22</v>
      </c>
      <c r="R1685" s="6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4"/>
        <v>42783.481956018521</v>
      </c>
      <c r="L1686" s="10">
        <f t="shared" si="105"/>
        <v>42811.440289351849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1.0900000000000001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4"/>
        <v>42787.916932870365</v>
      </c>
      <c r="L1687" s="10">
        <f t="shared" si="105"/>
        <v>42817.8752662037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1.03</v>
      </c>
      <c r="R1687" s="6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4"/>
        <v>42792.510636574072</v>
      </c>
      <c r="L1688" s="10">
        <f t="shared" si="105"/>
        <v>42852.468969907401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</v>
      </c>
      <c r="R1688" s="6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4"/>
        <v>42801.713483796295</v>
      </c>
      <c r="L1689" s="10">
        <f t="shared" si="105"/>
        <v>42835.510416666664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4"/>
        <v>42804.201319444437</v>
      </c>
      <c r="L1690" s="10">
        <f t="shared" si="105"/>
        <v>42834.15965277778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4"/>
        <v>42780.609143518515</v>
      </c>
      <c r="L1691" s="10">
        <f t="shared" si="105"/>
        <v>42810.567476851851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4"/>
        <v>42801.097708333335</v>
      </c>
      <c r="L1692" s="10">
        <f t="shared" si="105"/>
        <v>42831.056041666663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4"/>
        <v>42795.36814814814</v>
      </c>
      <c r="L1693" s="10">
        <f t="shared" si="105"/>
        <v>42827.708333333336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4"/>
        <v>42787.81790509259</v>
      </c>
      <c r="L1694" s="10">
        <f t="shared" si="105"/>
        <v>42820.665972222218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4"/>
        <v>42803.586944444447</v>
      </c>
      <c r="L1695" s="10">
        <f t="shared" si="105"/>
        <v>42834.499999999993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0.09</v>
      </c>
      <c r="R1695" s="6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4"/>
        <v>42791.336504629631</v>
      </c>
      <c r="L1696" s="10">
        <f t="shared" si="105"/>
        <v>42820.85833333333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</v>
      </c>
      <c r="R1696" s="6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4"/>
        <v>42800.698078703703</v>
      </c>
      <c r="L1697" s="10">
        <f t="shared" si="105"/>
        <v>42834.708333333336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0.12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4"/>
        <v>42795.736238425925</v>
      </c>
      <c r="L1698" s="10">
        <f t="shared" si="105"/>
        <v>42825.694571759253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4"/>
        <v>42804.69962962962</v>
      </c>
      <c r="L1699" s="10">
        <f t="shared" si="105"/>
        <v>42834.657962962963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4"/>
        <v>42795.874537037038</v>
      </c>
      <c r="L1700" s="10">
        <f t="shared" si="105"/>
        <v>42819.814583333333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4"/>
        <v>42806.530613425923</v>
      </c>
      <c r="L1701" s="10">
        <f t="shared" si="105"/>
        <v>42836.530613425923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0.04</v>
      </c>
      <c r="R1701" s="6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4"/>
        <v>42795.738310185181</v>
      </c>
      <c r="L1702" s="10">
        <f t="shared" si="105"/>
        <v>42825.833333333336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4"/>
        <v>41989.331076388888</v>
      </c>
      <c r="L1703" s="10">
        <f t="shared" si="105"/>
        <v>42019.331076388888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</v>
      </c>
      <c r="R1703" s="6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4"/>
        <v>42063.536458333336</v>
      </c>
      <c r="L1704" s="10">
        <f t="shared" si="105"/>
        <v>42093.494791666664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0</v>
      </c>
      <c r="R1704" s="6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4"/>
        <v>42186.948344907411</v>
      </c>
      <c r="L1705" s="10">
        <f t="shared" si="105"/>
        <v>42246.948344907411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0.01</v>
      </c>
      <c r="R1705" s="6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4"/>
        <v>42020.806400462963</v>
      </c>
      <c r="L1706" s="10">
        <f t="shared" si="105"/>
        <v>42050.806400462963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4"/>
        <v>42244.683402777773</v>
      </c>
      <c r="L1707" s="10">
        <f t="shared" si="105"/>
        <v>42256.333333333336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4"/>
        <v>42178.973055555551</v>
      </c>
      <c r="L1708" s="10">
        <f t="shared" si="105"/>
        <v>42238.973055555551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4"/>
        <v>42427.387673611105</v>
      </c>
      <c r="L1709" s="10">
        <f t="shared" si="105"/>
        <v>42457.346006944441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0.1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4"/>
        <v>42451.533634259256</v>
      </c>
      <c r="L1710" s="10">
        <f t="shared" si="105"/>
        <v>42491.533634259256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4"/>
        <v>41841.230486111104</v>
      </c>
      <c r="L1711" s="10">
        <f t="shared" si="105"/>
        <v>41882.485416666663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0.05</v>
      </c>
      <c r="R1711" s="6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4"/>
        <v>42341.257962962954</v>
      </c>
      <c r="L1712" s="10">
        <f t="shared" si="105"/>
        <v>42387.208333333336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0.01</v>
      </c>
      <c r="R1712" s="6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4"/>
        <v>41852.312893518516</v>
      </c>
      <c r="L1713" s="10">
        <f t="shared" si="105"/>
        <v>41883.312893518516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0.11</v>
      </c>
      <c r="R1713" s="6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4"/>
        <v>42125.580474537033</v>
      </c>
      <c r="L1714" s="10">
        <f t="shared" si="105"/>
        <v>42185.580474537033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4"/>
        <v>41887.467731481483</v>
      </c>
      <c r="L1715" s="10">
        <f t="shared" si="105"/>
        <v>41917.467731481483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0.02</v>
      </c>
      <c r="R1715" s="6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4"/>
        <v>42095.585196759253</v>
      </c>
      <c r="L1716" s="10">
        <f t="shared" si="105"/>
        <v>42125.585196759253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0.08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4"/>
        <v>42063.884085648147</v>
      </c>
      <c r="L1717" s="10">
        <f t="shared" si="105"/>
        <v>42093.806944444441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</v>
      </c>
      <c r="R1717" s="6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4"/>
        <v>42673.244201388887</v>
      </c>
      <c r="L1718" s="10">
        <f t="shared" si="105"/>
        <v>42713.285868055551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0.08</v>
      </c>
      <c r="R1718" s="6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4"/>
        <v>42460.648587962954</v>
      </c>
      <c r="L1719" s="10">
        <f t="shared" si="105"/>
        <v>42480.833333333336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0.43</v>
      </c>
      <c r="R1719" s="6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4"/>
        <v>42460.277187499996</v>
      </c>
      <c r="L1720" s="10">
        <f t="shared" si="105"/>
        <v>42503.874305555553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</v>
      </c>
      <c r="R1720" s="6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4"/>
        <v>41869.201284722221</v>
      </c>
      <c r="L1721" s="10">
        <f t="shared" si="105"/>
        <v>41899.201284722221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0.01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4"/>
        <v>41922.449895833335</v>
      </c>
      <c r="L1722" s="10">
        <f t="shared" si="105"/>
        <v>41952.491562499999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0.06</v>
      </c>
      <c r="R1722" s="6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4"/>
        <v>42319.12804398148</v>
      </c>
      <c r="L1723" s="10">
        <f t="shared" si="105"/>
        <v>42349.12804398148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4"/>
        <v>42425.627650462957</v>
      </c>
      <c r="L1724" s="10">
        <f t="shared" si="105"/>
        <v>42462.673611111109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0</v>
      </c>
      <c r="R1724" s="6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4"/>
        <v>42129.492071759254</v>
      </c>
      <c r="L1725" s="10">
        <f t="shared" si="105"/>
        <v>42185.916666666664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7.0000000000000007E-2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4"/>
        <v>41912.599097222221</v>
      </c>
      <c r="L1726" s="10">
        <f t="shared" si="105"/>
        <v>41942.599097222221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0.01</v>
      </c>
      <c r="R1726" s="6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4"/>
        <v>41845.634826388887</v>
      </c>
      <c r="L1727" s="10">
        <f t="shared" si="105"/>
        <v>41875.634826388887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4"/>
        <v>41788.586388888885</v>
      </c>
      <c r="L1728" s="10">
        <f t="shared" si="105"/>
        <v>41817.586388888885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0.34</v>
      </c>
      <c r="R1728" s="6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4"/>
        <v>42044.594641203708</v>
      </c>
      <c r="L1729" s="10">
        <f t="shared" si="105"/>
        <v>42099.124999999993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0</v>
      </c>
      <c r="R1729" s="6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4"/>
        <v>42268.292523148142</v>
      </c>
      <c r="L1730" s="10">
        <f t="shared" si="105"/>
        <v>42298.292523148142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8">(((J1731/60)/60)/24)+DATE(1970,1,1)+(-8/24)</f>
        <v>42470.718819444439</v>
      </c>
      <c r="L1731" s="10">
        <f t="shared" ref="L1731:L1794" si="109">(((I1731/60)/60)/24)+DATE(1970,1,1)+(-8/24)</f>
        <v>42530.718819444439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ROUND(E1731/D1731,2)</f>
        <v>0</v>
      </c>
      <c r="R1731" s="6" t="e">
        <f t="shared" ref="R1731:R1794" si="111">AVERAGE(E1731/N1731)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8"/>
        <v>42271.754432870373</v>
      </c>
      <c r="L1732" s="10">
        <f t="shared" si="109"/>
        <v>42301.754432870373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8"/>
        <v>42152.573518518511</v>
      </c>
      <c r="L1733" s="10">
        <f t="shared" si="109"/>
        <v>42166.291666666664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8"/>
        <v>42325.350474537037</v>
      </c>
      <c r="L1734" s="10">
        <f t="shared" si="109"/>
        <v>42384.874999999993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8"/>
        <v>42614.342291666668</v>
      </c>
      <c r="L1735" s="10">
        <f t="shared" si="109"/>
        <v>42626.562499999993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8"/>
        <v>42101.703194444439</v>
      </c>
      <c r="L1736" s="10">
        <f t="shared" si="109"/>
        <v>42131.703194444439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0</v>
      </c>
      <c r="R1736" s="6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8"/>
        <v>42559.480844907412</v>
      </c>
      <c r="L1737" s="10">
        <f t="shared" si="109"/>
        <v>42589.480844907412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8"/>
        <v>42286.52815972222</v>
      </c>
      <c r="L1738" s="10">
        <f t="shared" si="109"/>
        <v>42316.569826388884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0.01</v>
      </c>
      <c r="R1738" s="6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8"/>
        <v>42175.615648148152</v>
      </c>
      <c r="L1739" s="10">
        <f t="shared" si="109"/>
        <v>42205.615648148152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8"/>
        <v>41884.540995370371</v>
      </c>
      <c r="L1740" s="10">
        <f t="shared" si="109"/>
        <v>41914.540995370371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</v>
      </c>
      <c r="R1740" s="6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8"/>
        <v>42435.540879629632</v>
      </c>
      <c r="L1741" s="10">
        <f t="shared" si="109"/>
        <v>42494.499212962961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</v>
      </c>
      <c r="R1741" s="6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8"/>
        <v>42171.48405092593</v>
      </c>
      <c r="L1742" s="10">
        <f t="shared" si="109"/>
        <v>42201.48405092593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8"/>
        <v>42120.294803240737</v>
      </c>
      <c r="L1743" s="10">
        <f t="shared" si="109"/>
        <v>42165.294803240737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1.1100000000000001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8"/>
        <v>42710.543634259251</v>
      </c>
      <c r="L1744" s="10">
        <f t="shared" si="109"/>
        <v>42742.541666666664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1.0900000000000001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8"/>
        <v>42586.592303240737</v>
      </c>
      <c r="L1745" s="10">
        <f t="shared" si="109"/>
        <v>42608.832638888889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8"/>
        <v>42026.271724537037</v>
      </c>
      <c r="L1746" s="10">
        <f t="shared" si="109"/>
        <v>42071.230057870365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8"/>
        <v>42689.926365740735</v>
      </c>
      <c r="L1747" s="10">
        <f t="shared" si="109"/>
        <v>42725.749999999993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1.1399999999999999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8"/>
        <v>42667.843368055554</v>
      </c>
      <c r="L1748" s="10">
        <f t="shared" si="109"/>
        <v>42697.749999999993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8"/>
        <v>42292.102199074077</v>
      </c>
      <c r="L1749" s="10">
        <f t="shared" si="109"/>
        <v>42321.291666666664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1.05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8"/>
        <v>42219.617395833331</v>
      </c>
      <c r="L1750" s="10">
        <f t="shared" si="109"/>
        <v>42249.617395833331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1.3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8"/>
        <v>42758.642604166664</v>
      </c>
      <c r="L1751" s="10">
        <f t="shared" si="109"/>
        <v>42795.458333333336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8"/>
        <v>42454.503518518519</v>
      </c>
      <c r="L1752" s="10">
        <f t="shared" si="109"/>
        <v>42479.503518518519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8"/>
        <v>42052.448182870365</v>
      </c>
      <c r="L1753" s="10">
        <f t="shared" si="109"/>
        <v>42082.4065162037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1.03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8"/>
        <v>42626.919930555552</v>
      </c>
      <c r="L1754" s="10">
        <f t="shared" si="109"/>
        <v>42656.919930555552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8"/>
        <v>42420.416296296295</v>
      </c>
      <c r="L1755" s="10">
        <f t="shared" si="109"/>
        <v>42450.374629629623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8"/>
        <v>42067.543437499997</v>
      </c>
      <c r="L1756" s="10">
        <f t="shared" si="109"/>
        <v>42097.501770833333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1.1100000000000001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8"/>
        <v>42252.455567129626</v>
      </c>
      <c r="L1757" s="10">
        <f t="shared" si="109"/>
        <v>42282.455567129626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8"/>
        <v>42570.834131944437</v>
      </c>
      <c r="L1758" s="10">
        <f t="shared" si="109"/>
        <v>42610.834131944437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1.03</v>
      </c>
      <c r="R1758" s="6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8"/>
        <v>42733.494016203702</v>
      </c>
      <c r="L1759" s="10">
        <f t="shared" si="109"/>
        <v>42763.478472222218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8"/>
        <v>42505.62259259259</v>
      </c>
      <c r="L1760" s="10">
        <f t="shared" si="109"/>
        <v>42565.62259259259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1.1499999999999999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8"/>
        <v>42068.495706018519</v>
      </c>
      <c r="L1761" s="10">
        <f t="shared" si="109"/>
        <v>42088.454039351847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1.07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8"/>
        <v>42405.339270833334</v>
      </c>
      <c r="L1762" s="10">
        <f t="shared" si="109"/>
        <v>42425.339270833334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8"/>
        <v>42209.234490740739</v>
      </c>
      <c r="L1763" s="10">
        <f t="shared" si="109"/>
        <v>42259.234490740739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8"/>
        <v>42410.648668981477</v>
      </c>
      <c r="L1764" s="10">
        <f t="shared" si="109"/>
        <v>42440.648668981477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8"/>
        <v>42636.535185185181</v>
      </c>
      <c r="L1765" s="10">
        <f t="shared" si="109"/>
        <v>42666.535185185181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1.02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8"/>
        <v>41825.15253472222</v>
      </c>
      <c r="L1766" s="10">
        <f t="shared" si="109"/>
        <v>41854.15253472222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0.2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8"/>
        <v>41834.647129629629</v>
      </c>
      <c r="L1767" s="10">
        <f t="shared" si="109"/>
        <v>41864.647129629629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</v>
      </c>
      <c r="R1767" s="6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8"/>
        <v>41855.52648148148</v>
      </c>
      <c r="L1768" s="10">
        <f t="shared" si="109"/>
        <v>41876.52648148148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8"/>
        <v>41824.325046296297</v>
      </c>
      <c r="L1769" s="10">
        <f t="shared" si="109"/>
        <v>41854.325046296297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0.46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8"/>
        <v>41849.227361111109</v>
      </c>
      <c r="L1770" s="10">
        <f t="shared" si="109"/>
        <v>41909.227361111109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0.04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8"/>
        <v>41987.485636574071</v>
      </c>
      <c r="L1771" s="10">
        <f t="shared" si="109"/>
        <v>42017.485636574071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0.03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8"/>
        <v>41891.446689814817</v>
      </c>
      <c r="L1772" s="10">
        <f t="shared" si="109"/>
        <v>41926.446689814817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0.56999999999999995</v>
      </c>
      <c r="R1772" s="6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8"/>
        <v>41905.646296296298</v>
      </c>
      <c r="L1773" s="10">
        <f t="shared" si="109"/>
        <v>41935.646296296298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8"/>
        <v>41766.384675925925</v>
      </c>
      <c r="L1774" s="10">
        <f t="shared" si="109"/>
        <v>41826.384675925925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8"/>
        <v>41978.427060185182</v>
      </c>
      <c r="L1775" s="10">
        <f t="shared" si="109"/>
        <v>42023.427060185182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0.06</v>
      </c>
      <c r="R1775" s="6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8"/>
        <v>41929.885324074072</v>
      </c>
      <c r="L1776" s="10">
        <f t="shared" si="109"/>
        <v>41972.290972222218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0.46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8"/>
        <v>41891.643055555556</v>
      </c>
      <c r="L1777" s="10">
        <f t="shared" si="109"/>
        <v>41936.643055555556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8"/>
        <v>41905.623506944445</v>
      </c>
      <c r="L1778" s="10">
        <f t="shared" si="109"/>
        <v>41941.623506944445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7.0000000000000007E-2</v>
      </c>
      <c r="R1778" s="6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8"/>
        <v>42025.02376157407</v>
      </c>
      <c r="L1779" s="10">
        <f t="shared" si="109"/>
        <v>42055.02376157407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0.14000000000000001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8"/>
        <v>42045.530034722215</v>
      </c>
      <c r="L1780" s="10">
        <f t="shared" si="109"/>
        <v>42090.488368055558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0.02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8"/>
        <v>42585.358564814807</v>
      </c>
      <c r="L1781" s="10">
        <f t="shared" si="109"/>
        <v>42615.358564814807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8"/>
        <v>42493.267476851855</v>
      </c>
      <c r="L1782" s="10">
        <f t="shared" si="109"/>
        <v>42553.267476851855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0.4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8"/>
        <v>42597.284085648142</v>
      </c>
      <c r="L1783" s="10">
        <f t="shared" si="109"/>
        <v>42628.284085648142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8"/>
        <v>42388.241770833331</v>
      </c>
      <c r="L1784" s="10">
        <f t="shared" si="109"/>
        <v>42421.241770833331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</v>
      </c>
      <c r="R1784" s="6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8"/>
        <v>42115.616643518515</v>
      </c>
      <c r="L1785" s="10">
        <f t="shared" si="109"/>
        <v>42145.616643518515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0.24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8"/>
        <v>42003.322222222218</v>
      </c>
      <c r="L1786" s="10">
        <f t="shared" si="109"/>
        <v>42034.809027777774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0.4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8"/>
        <v>41896.801562499997</v>
      </c>
      <c r="L1787" s="10">
        <f t="shared" si="109"/>
        <v>41927.666666666664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8"/>
        <v>41958.217326388891</v>
      </c>
      <c r="L1788" s="10">
        <f t="shared" si="109"/>
        <v>41988.217326388891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0.48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8"/>
        <v>42068.322187499994</v>
      </c>
      <c r="L1789" s="10">
        <f t="shared" si="109"/>
        <v>42098.28052083333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</v>
      </c>
      <c r="R1789" s="6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8"/>
        <v>41913.615069444444</v>
      </c>
      <c r="L1790" s="10">
        <f t="shared" si="109"/>
        <v>41943.615069444444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0.01</v>
      </c>
      <c r="R1790" s="6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8"/>
        <v>41955.916701388887</v>
      </c>
      <c r="L1791" s="10">
        <f t="shared" si="109"/>
        <v>42015.916701388887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0.01</v>
      </c>
      <c r="R1791" s="6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8"/>
        <v>42010.341180555559</v>
      </c>
      <c r="L1792" s="10">
        <f t="shared" si="109"/>
        <v>42040.341180555559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0.05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8"/>
        <v>41973.407002314816</v>
      </c>
      <c r="L1793" s="10">
        <f t="shared" si="109"/>
        <v>42033.407002314816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0.04</v>
      </c>
      <c r="R1793" s="6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8"/>
        <v>42188.697708333326</v>
      </c>
      <c r="L1794" s="10">
        <f t="shared" si="109"/>
        <v>42225.957638888889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2">(((J1795/60)/60)/24)+DATE(1970,1,1)+(-8/24)</f>
        <v>41940.558333333334</v>
      </c>
      <c r="L1795" s="10">
        <f t="shared" ref="L1795:L1858" si="113">(((I1795/60)/60)/24)+DATE(1970,1,1)+(-8/24)</f>
        <v>41970.6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ROUND(E1795/D1795,2)</f>
        <v>0.01</v>
      </c>
      <c r="R1795" s="6">
        <f t="shared" ref="R1795:R1858" si="115">AVERAGE(E1795/N1795)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2"/>
        <v>42011.217847222222</v>
      </c>
      <c r="L1796" s="10">
        <f t="shared" si="113"/>
        <v>42046.217847222222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2"/>
        <v>42627.955335648141</v>
      </c>
      <c r="L1797" s="10">
        <f t="shared" si="113"/>
        <v>42657.333333333336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0.39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2"/>
        <v>42515.106087962959</v>
      </c>
      <c r="L1798" s="10">
        <f t="shared" si="113"/>
        <v>42575.106087962959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2"/>
        <v>42689.235983796294</v>
      </c>
      <c r="L1799" s="10">
        <f t="shared" si="113"/>
        <v>42719.235983796294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0.68</v>
      </c>
      <c r="R1799" s="6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2"/>
        <v>42343.993437499994</v>
      </c>
      <c r="L1800" s="10">
        <f t="shared" si="113"/>
        <v>42403.993437499994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0.14000000000000001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2"/>
        <v>41934.509351851848</v>
      </c>
      <c r="L1801" s="10">
        <f t="shared" si="113"/>
        <v>41954.551018518519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0.02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2"/>
        <v>42623.272800925923</v>
      </c>
      <c r="L1802" s="10">
        <f t="shared" si="113"/>
        <v>42653.272800925923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2"/>
        <v>42321.327175925922</v>
      </c>
      <c r="L1803" s="10">
        <f t="shared" si="113"/>
        <v>42353.173611111109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0.14000000000000001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2"/>
        <v>42159.139236111114</v>
      </c>
      <c r="L1804" s="10">
        <f t="shared" si="113"/>
        <v>42182.582638888889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2"/>
        <v>42017.738217592596</v>
      </c>
      <c r="L1805" s="10">
        <f t="shared" si="113"/>
        <v>42048.738217592596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0.31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2"/>
        <v>42282.344953703701</v>
      </c>
      <c r="L1806" s="10">
        <f t="shared" si="113"/>
        <v>42322.386620370373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2"/>
        <v>42247.470578703702</v>
      </c>
      <c r="L1807" s="10">
        <f t="shared" si="113"/>
        <v>42279.416666666664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2"/>
        <v>41877.304965277777</v>
      </c>
      <c r="L1808" s="10">
        <f t="shared" si="113"/>
        <v>41912.304965277777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0.03</v>
      </c>
      <c r="R1808" s="6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2"/>
        <v>41879.735104166662</v>
      </c>
      <c r="L1809" s="10">
        <f t="shared" si="113"/>
        <v>41909.735104166662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</v>
      </c>
      <c r="R1809" s="6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2"/>
        <v>42742.347569444442</v>
      </c>
      <c r="L1810" s="10">
        <f t="shared" si="113"/>
        <v>42777.347569444442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2"/>
        <v>42029.574525462966</v>
      </c>
      <c r="L1811" s="10">
        <f t="shared" si="113"/>
        <v>42064.574525462966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0.11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2"/>
        <v>41860.576689814814</v>
      </c>
      <c r="L1812" s="10">
        <f t="shared" si="113"/>
        <v>41872.576689814814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0.03</v>
      </c>
      <c r="R1812" s="6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2"/>
        <v>41876.100347222222</v>
      </c>
      <c r="L1813" s="10">
        <f t="shared" si="113"/>
        <v>41935.833333333328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0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2"/>
        <v>42523.985370370363</v>
      </c>
      <c r="L1814" s="10">
        <f t="shared" si="113"/>
        <v>42553.985370370363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2"/>
        <v>41829.55569444444</v>
      </c>
      <c r="L1815" s="10">
        <f t="shared" si="113"/>
        <v>41859.55569444444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2"/>
        <v>42032.980740740742</v>
      </c>
      <c r="L1816" s="10">
        <f t="shared" si="113"/>
        <v>42062.980740740742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2"/>
        <v>42172.573344907411</v>
      </c>
      <c r="L1817" s="10">
        <f t="shared" si="113"/>
        <v>42186.573344907411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2"/>
        <v>42548.542858796289</v>
      </c>
      <c r="L1818" s="10">
        <f t="shared" si="113"/>
        <v>42576.458333333336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0.02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2"/>
        <v>42705.328784722216</v>
      </c>
      <c r="L1819" s="10">
        <f t="shared" si="113"/>
        <v>42764.957638888889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</v>
      </c>
      <c r="R1819" s="6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2"/>
        <v>42066.901041666664</v>
      </c>
      <c r="L1820" s="10">
        <f t="shared" si="113"/>
        <v>42096.859374999993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2"/>
        <v>41820.418935185182</v>
      </c>
      <c r="L1821" s="10">
        <f t="shared" si="113"/>
        <v>41850.418935185182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0.02</v>
      </c>
      <c r="R1821" s="6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2"/>
        <v>42064.75104166667</v>
      </c>
      <c r="L1822" s="10">
        <f t="shared" si="113"/>
        <v>42094.709374999999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7.0000000000000007E-2</v>
      </c>
      <c r="R1822" s="6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2"/>
        <v>40925.985729166663</v>
      </c>
      <c r="L1823" s="10">
        <f t="shared" si="113"/>
        <v>40970.985729166663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1.35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2"/>
        <v>41634.463680555549</v>
      </c>
      <c r="L1824" s="10">
        <f t="shared" si="113"/>
        <v>41670.459027777775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2"/>
        <v>41176.35157407407</v>
      </c>
      <c r="L1825" s="10">
        <f t="shared" si="113"/>
        <v>41206.35157407407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1.1599999999999999</v>
      </c>
      <c r="R1825" s="6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2"/>
        <v>41626.582951388889</v>
      </c>
      <c r="L1826" s="10">
        <f t="shared" si="113"/>
        <v>41646.755555555552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</v>
      </c>
      <c r="R1826" s="6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2"/>
        <v>41443.501192129625</v>
      </c>
      <c r="L1827" s="10">
        <f t="shared" si="113"/>
        <v>41466.501192129625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</v>
      </c>
      <c r="R1827" s="6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2"/>
        <v>41657.590474537035</v>
      </c>
      <c r="L1828" s="10">
        <f t="shared" si="113"/>
        <v>41687.590474537035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2"/>
        <v>40554.992604166662</v>
      </c>
      <c r="L1829" s="10">
        <f t="shared" si="113"/>
        <v>40604.992604166662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2"/>
        <v>41736.566319444442</v>
      </c>
      <c r="L1830" s="10">
        <f t="shared" si="113"/>
        <v>41768.583333333328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2"/>
        <v>40515.754293981481</v>
      </c>
      <c r="L1831" s="10">
        <f t="shared" si="113"/>
        <v>40564.583333333328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1.67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2"/>
        <v>41664.350775462961</v>
      </c>
      <c r="L1832" s="10">
        <f t="shared" si="113"/>
        <v>41694.350775462961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1.02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2"/>
        <v>41026.662766203699</v>
      </c>
      <c r="L1833" s="10">
        <f t="shared" si="113"/>
        <v>41041.662766203699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2"/>
        <v>40576.206331018519</v>
      </c>
      <c r="L1834" s="10">
        <f t="shared" si="113"/>
        <v>40606.206331018519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1.43</v>
      </c>
      <c r="R1834" s="6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2"/>
        <v>41302.710682870369</v>
      </c>
      <c r="L1835" s="10">
        <f t="shared" si="113"/>
        <v>41334.999305555553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2.63</v>
      </c>
      <c r="R1835" s="6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2"/>
        <v>41988.630729166667</v>
      </c>
      <c r="L1836" s="10">
        <f t="shared" si="113"/>
        <v>42028.630729166667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2"/>
        <v>42430.36887731481</v>
      </c>
      <c r="L1837" s="10">
        <f t="shared" si="113"/>
        <v>42460.327210648145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2"/>
        <v>41305.476030092592</v>
      </c>
      <c r="L1838" s="10">
        <f t="shared" si="113"/>
        <v>41322.476030092592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2"/>
        <v>40925.714525462965</v>
      </c>
      <c r="L1839" s="10">
        <f t="shared" si="113"/>
        <v>40985.672858796293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3.07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2"/>
        <v>40788.453206018516</v>
      </c>
      <c r="L1840" s="10">
        <f t="shared" si="113"/>
        <v>40816.791666666664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2"/>
        <v>42614.388680555552</v>
      </c>
      <c r="L1841" s="10">
        <f t="shared" si="113"/>
        <v>42644.388680555552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2.0499999999999998</v>
      </c>
      <c r="R1841" s="6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2"/>
        <v>41381.76284722222</v>
      </c>
      <c r="L1842" s="10">
        <f t="shared" si="113"/>
        <v>41400.874305555553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1.0900000000000001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2"/>
        <v>41745.512094907404</v>
      </c>
      <c r="L1843" s="10">
        <f t="shared" si="113"/>
        <v>41778.874305555553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1.02</v>
      </c>
      <c r="R1843" s="6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2"/>
        <v>42031.298391203702</v>
      </c>
      <c r="L1844" s="10">
        <f t="shared" si="113"/>
        <v>42064.915972222218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2"/>
        <v>40564.661504629628</v>
      </c>
      <c r="L1845" s="10">
        <f t="shared" si="113"/>
        <v>40594.661504629628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2"/>
        <v>40666.640208333331</v>
      </c>
      <c r="L1846" s="10">
        <f t="shared" si="113"/>
        <v>40704.791666666664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</v>
      </c>
      <c r="R1846" s="6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2"/>
        <v>42522.999976851854</v>
      </c>
      <c r="L1847" s="10">
        <f t="shared" si="113"/>
        <v>42537.871527777774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2"/>
        <v>41228.316863425927</v>
      </c>
      <c r="L1848" s="10">
        <f t="shared" si="113"/>
        <v>41258.316863425927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1.38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2"/>
        <v>42093.903148148143</v>
      </c>
      <c r="L1849" s="10">
        <f t="shared" si="113"/>
        <v>42114.903148148143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2"/>
        <v>40691.454722222217</v>
      </c>
      <c r="L1850" s="10">
        <f t="shared" si="113"/>
        <v>40754.957638888889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2"/>
        <v>41169.512256944443</v>
      </c>
      <c r="L1851" s="10">
        <f t="shared" si="113"/>
        <v>41199.512256944443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</v>
      </c>
      <c r="R1851" s="6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2"/>
        <v>41800.626157407409</v>
      </c>
      <c r="L1852" s="10">
        <f t="shared" si="113"/>
        <v>41830.626157407409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2"/>
        <v>41827.57335648148</v>
      </c>
      <c r="L1853" s="10">
        <f t="shared" si="113"/>
        <v>41847.708333333328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</v>
      </c>
      <c r="R1853" s="6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2"/>
        <v>42081.438101851854</v>
      </c>
      <c r="L1854" s="10">
        <f t="shared" si="113"/>
        <v>42118.666666666664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1.17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2"/>
        <v>41176.727048611108</v>
      </c>
      <c r="L1855" s="10">
        <f t="shared" si="113"/>
        <v>41226.768715277773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1.02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2"/>
        <v>41387.687928240739</v>
      </c>
      <c r="L1856" s="10">
        <f t="shared" si="113"/>
        <v>41417.687928240739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2"/>
        <v>41600.205324074072</v>
      </c>
      <c r="L1857" s="10">
        <f t="shared" si="113"/>
        <v>41645.205324074072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2"/>
        <v>41817.52166666666</v>
      </c>
      <c r="L1858" s="10">
        <f t="shared" si="113"/>
        <v>41838.52166666666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6">(((J1859/60)/60)/24)+DATE(1970,1,1)+(-8/24)</f>
        <v>41864.435335648144</v>
      </c>
      <c r="L1859" s="10">
        <f t="shared" ref="L1859:L1922" si="117">(((I1859/60)/60)/24)+DATE(1970,1,1)+(-8/24)</f>
        <v>41894.435335648144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ROUND(E1859/D1859,2)</f>
        <v>1</v>
      </c>
      <c r="R1859" s="6">
        <f t="shared" ref="R1859:R1922" si="119">AVERAGE(E1859/N1859)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6"/>
        <v>40832.8671412037</v>
      </c>
      <c r="L1860" s="10">
        <f t="shared" si="117"/>
        <v>40892.908807870372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1.0900000000000001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6"/>
        <v>40778.436678240738</v>
      </c>
      <c r="L1861" s="10">
        <f t="shared" si="117"/>
        <v>40808.436678240738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1.32</v>
      </c>
      <c r="R1861" s="6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6"/>
        <v>41655.375972222217</v>
      </c>
      <c r="L1862" s="10">
        <f t="shared" si="117"/>
        <v>41676.375972222217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6"/>
        <v>41999.966909722221</v>
      </c>
      <c r="L1863" s="10">
        <f t="shared" si="117"/>
        <v>42029.966909722221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6"/>
        <v>42755.159421296288</v>
      </c>
      <c r="L1864" s="10">
        <f t="shared" si="117"/>
        <v>42801.979166666664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0.08</v>
      </c>
      <c r="R1864" s="6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6"/>
        <v>41772.463946759257</v>
      </c>
      <c r="L1865" s="10">
        <f t="shared" si="117"/>
        <v>41802.463946759257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</v>
      </c>
      <c r="R1865" s="6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6"/>
        <v>41733.383101851847</v>
      </c>
      <c r="L1866" s="10">
        <f t="shared" si="117"/>
        <v>41763.383101851847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0.43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6"/>
        <v>42645.034108796295</v>
      </c>
      <c r="L1867" s="10">
        <f t="shared" si="117"/>
        <v>42680.075775462967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0</v>
      </c>
      <c r="R1867" s="6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6"/>
        <v>42741.913159722222</v>
      </c>
      <c r="L1868" s="10">
        <f t="shared" si="117"/>
        <v>42794.833333333336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0.01</v>
      </c>
      <c r="R1868" s="6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6"/>
        <v>42649.591574074067</v>
      </c>
      <c r="L1869" s="10">
        <f t="shared" si="117"/>
        <v>42679.591574074067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</v>
      </c>
      <c r="R1869" s="6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6"/>
        <v>42328.445891203701</v>
      </c>
      <c r="L1870" s="10">
        <f t="shared" si="117"/>
        <v>42352.999305555553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0.05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6"/>
        <v>42708.669548611106</v>
      </c>
      <c r="L1871" s="10">
        <f t="shared" si="117"/>
        <v>42738.669548611106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6"/>
        <v>42371.02239583333</v>
      </c>
      <c r="L1872" s="10">
        <f t="shared" si="117"/>
        <v>42399.845138888886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</v>
      </c>
      <c r="R1872" s="6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6"/>
        <v>41923.450243055551</v>
      </c>
      <c r="L1873" s="10">
        <f t="shared" si="117"/>
        <v>41963.491909722223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0.72</v>
      </c>
      <c r="R1873" s="6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6"/>
        <v>42154.796319444438</v>
      </c>
      <c r="L1874" s="10">
        <f t="shared" si="117"/>
        <v>42184.796319444438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0.01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6"/>
        <v>42164.282523148147</v>
      </c>
      <c r="L1875" s="10">
        <f t="shared" si="117"/>
        <v>42193.364583333336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</v>
      </c>
      <c r="R1875" s="6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6"/>
        <v>42529.635798611103</v>
      </c>
      <c r="L1876" s="10">
        <f t="shared" si="117"/>
        <v>42549.635798611103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0</v>
      </c>
      <c r="R1876" s="6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6"/>
        <v>42528.566064814811</v>
      </c>
      <c r="L1877" s="10">
        <f t="shared" si="117"/>
        <v>42588.566064814811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0.01</v>
      </c>
      <c r="R1877" s="6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6"/>
        <v>41775.951446759253</v>
      </c>
      <c r="L1878" s="10">
        <f t="shared" si="117"/>
        <v>41805.951446759253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6"/>
        <v>42034.695891203701</v>
      </c>
      <c r="L1879" s="10">
        <f t="shared" si="117"/>
        <v>42063.695891203701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6"/>
        <v>41772.675405092588</v>
      </c>
      <c r="L1880" s="10">
        <f t="shared" si="117"/>
        <v>41802.675405092588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6"/>
        <v>42413.316307870373</v>
      </c>
      <c r="L1881" s="10">
        <f t="shared" si="117"/>
        <v>42443.274641203701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</v>
      </c>
      <c r="R1881" s="6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6"/>
        <v>42430.233564814807</v>
      </c>
      <c r="L1882" s="10">
        <f t="shared" si="117"/>
        <v>42459.19189814815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6"/>
        <v>42042.819317129623</v>
      </c>
      <c r="L1883" s="10">
        <f t="shared" si="117"/>
        <v>42072.777650462966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1.73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6"/>
        <v>41067.615879629629</v>
      </c>
      <c r="L1884" s="10">
        <f t="shared" si="117"/>
        <v>41100.658333333333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1.01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6"/>
        <v>40977.614675925921</v>
      </c>
      <c r="L1885" s="10">
        <f t="shared" si="117"/>
        <v>41007.573009259257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1.05</v>
      </c>
      <c r="R1885" s="6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6"/>
        <v>41204.864988425921</v>
      </c>
      <c r="L1886" s="10">
        <f t="shared" si="117"/>
        <v>41240.166666666664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6"/>
        <v>41098.760532407403</v>
      </c>
      <c r="L1887" s="10">
        <f t="shared" si="117"/>
        <v>41131.583333333328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1.1599999999999999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6"/>
        <v>41925.57335648148</v>
      </c>
      <c r="L1888" s="10">
        <f t="shared" si="117"/>
        <v>41955.615023148144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6"/>
        <v>42323.466805555552</v>
      </c>
      <c r="L1889" s="10">
        <f t="shared" si="117"/>
        <v>42341.562499999993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1.1100000000000001</v>
      </c>
      <c r="R1889" s="6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6"/>
        <v>40298.90662037037</v>
      </c>
      <c r="L1890" s="10">
        <f t="shared" si="117"/>
        <v>40329.874305555553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6"/>
        <v>41299.460023148145</v>
      </c>
      <c r="L1891" s="10">
        <f t="shared" si="117"/>
        <v>41344.418356481481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1.07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6"/>
        <v>41228.452870370369</v>
      </c>
      <c r="L1892" s="10">
        <f t="shared" si="117"/>
        <v>41258.452870370369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1.45</v>
      </c>
      <c r="R1892" s="6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6"/>
        <v>40335.464745370366</v>
      </c>
      <c r="L1893" s="10">
        <f t="shared" si="117"/>
        <v>40380.916666666664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1.06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6"/>
        <v>40671.304178240738</v>
      </c>
      <c r="L1894" s="10">
        <f t="shared" si="117"/>
        <v>40701.304178240738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1.37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6"/>
        <v>40632.608622685184</v>
      </c>
      <c r="L1895" s="10">
        <f t="shared" si="117"/>
        <v>40648.832638888889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6"/>
        <v>40920.571562500001</v>
      </c>
      <c r="L1896" s="10">
        <f t="shared" si="117"/>
        <v>40951.571562500001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1.1499999999999999</v>
      </c>
      <c r="R1896" s="6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6"/>
        <v>42267.413449074076</v>
      </c>
      <c r="L1897" s="10">
        <f t="shared" si="117"/>
        <v>42297.413449074076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6"/>
        <v>40981.376909722218</v>
      </c>
      <c r="L1898" s="10">
        <f t="shared" si="117"/>
        <v>41011.376909722218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1.24</v>
      </c>
      <c r="R1898" s="6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6"/>
        <v>41680.250069444446</v>
      </c>
      <c r="L1899" s="10">
        <f t="shared" si="117"/>
        <v>41702.541666666664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6"/>
        <v>42365.8596412037</v>
      </c>
      <c r="L1900" s="10">
        <f t="shared" si="117"/>
        <v>42401.416666666664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1.45</v>
      </c>
      <c r="R1900" s="6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6"/>
        <v>42058.608402777776</v>
      </c>
      <c r="L1901" s="10">
        <f t="shared" si="117"/>
        <v>42088.566736111105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6"/>
        <v>41160.538553240738</v>
      </c>
      <c r="L1902" s="10">
        <f t="shared" si="117"/>
        <v>41188.082638888889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1.0900000000000001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6"/>
        <v>42116.209826388884</v>
      </c>
      <c r="L1903" s="10">
        <f t="shared" si="117"/>
        <v>42146.208333333336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0.03</v>
      </c>
      <c r="R1903" s="6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6"/>
        <v>42037.456562499996</v>
      </c>
      <c r="L1904" s="10">
        <f t="shared" si="117"/>
        <v>42067.456562499996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0.01</v>
      </c>
      <c r="R1904" s="6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6"/>
        <v>42702.437395833331</v>
      </c>
      <c r="L1905" s="10">
        <f t="shared" si="117"/>
        <v>42762.437395833331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0.47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6"/>
        <v>42326.352094907408</v>
      </c>
      <c r="L1906" s="10">
        <f t="shared" si="117"/>
        <v>42371.352094907408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</v>
      </c>
      <c r="R1906" s="6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6"/>
        <v>41859.592523148145</v>
      </c>
      <c r="L1907" s="10">
        <f t="shared" si="117"/>
        <v>41889.592523148145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</v>
      </c>
      <c r="R1907" s="6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6"/>
        <v>42514.337766203702</v>
      </c>
      <c r="L1908" s="10">
        <f t="shared" si="117"/>
        <v>42544.337766203702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0.43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6"/>
        <v>41767.253761574073</v>
      </c>
      <c r="L1909" s="10">
        <f t="shared" si="117"/>
        <v>41782.253761574073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</v>
      </c>
      <c r="R1909" s="6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6"/>
        <v>42703.584490740737</v>
      </c>
      <c r="L1910" s="10">
        <f t="shared" si="117"/>
        <v>42733.584490740737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0.02</v>
      </c>
      <c r="R1910" s="6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6"/>
        <v>41905.095821759256</v>
      </c>
      <c r="L1911" s="10">
        <f t="shared" si="117"/>
        <v>41935.095821759256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0.14000000000000001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6"/>
        <v>42264.629826388882</v>
      </c>
      <c r="L1912" s="10">
        <f t="shared" si="117"/>
        <v>42308.614583333336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6"/>
        <v>41829.700624999998</v>
      </c>
      <c r="L1913" s="10">
        <f t="shared" si="117"/>
        <v>41859.700624999998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0</v>
      </c>
      <c r="R1913" s="6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6"/>
        <v>42128.893055555549</v>
      </c>
      <c r="L1914" s="10">
        <f t="shared" si="117"/>
        <v>42158.893055555549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6"/>
        <v>41890.177986111106</v>
      </c>
      <c r="L1915" s="10">
        <f t="shared" si="117"/>
        <v>41920.177986111106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0.01</v>
      </c>
      <c r="R1915" s="6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6"/>
        <v>41928.841122685182</v>
      </c>
      <c r="L1916" s="10">
        <f t="shared" si="117"/>
        <v>41943.832638888889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0.09</v>
      </c>
      <c r="R1916" s="6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6"/>
        <v>41863.715532407405</v>
      </c>
      <c r="L1917" s="10">
        <f t="shared" si="117"/>
        <v>41883.715532407405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0.02</v>
      </c>
      <c r="R1917" s="6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6"/>
        <v>42656.383969907409</v>
      </c>
      <c r="L1918" s="10">
        <f t="shared" si="117"/>
        <v>42681.425636574073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0.01</v>
      </c>
      <c r="R1918" s="6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6"/>
        <v>42745.93672453703</v>
      </c>
      <c r="L1919" s="10">
        <f t="shared" si="117"/>
        <v>42775.93672453703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0.53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6"/>
        <v>41828.456608796296</v>
      </c>
      <c r="L1920" s="10">
        <f t="shared" si="117"/>
        <v>41863.456608796296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0.01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6"/>
        <v>42113.542233796288</v>
      </c>
      <c r="L1921" s="10">
        <f t="shared" si="117"/>
        <v>42143.542233796288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</v>
      </c>
      <c r="R1921" s="6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6"/>
        <v>42270.54237268518</v>
      </c>
      <c r="L1922" s="10">
        <f t="shared" si="117"/>
        <v>42298.624999999993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0">(((J1923/60)/60)/24)+DATE(1970,1,1)+(-8/24)</f>
        <v>41073.888229166667</v>
      </c>
      <c r="L1923" s="10">
        <f t="shared" ref="L1923:L1986" si="121">(((I1923/60)/60)/24)+DATE(1970,1,1)+(-8/24)</f>
        <v>41103.888229166667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ROUND(E1923/D1923,2)</f>
        <v>1.37</v>
      </c>
      <c r="R1923" s="6">
        <f t="shared" ref="R1923:R1986" si="123">AVERAGE(E1923/N1923)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0"/>
        <v>41589.922534722216</v>
      </c>
      <c r="L1924" s="10">
        <f t="shared" si="121"/>
        <v>41619.922534722216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1.1599999999999999</v>
      </c>
      <c r="R1924" s="6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0"/>
        <v>40772.515416666662</v>
      </c>
      <c r="L1925" s="10">
        <f t="shared" si="121"/>
        <v>40812.874305555553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2.41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0"/>
        <v>41626.427719907406</v>
      </c>
      <c r="L1926" s="10">
        <f t="shared" si="121"/>
        <v>41654.481249999997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1.1399999999999999</v>
      </c>
      <c r="R1926" s="6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0"/>
        <v>41535.568148148144</v>
      </c>
      <c r="L1927" s="10">
        <f t="shared" si="121"/>
        <v>41557.666666666664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1.1000000000000001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0"/>
        <v>40456.621018518512</v>
      </c>
      <c r="L1928" s="10">
        <f t="shared" si="121"/>
        <v>40483.68472222222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</v>
      </c>
      <c r="R1928" s="6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0"/>
        <v>40960.528229166666</v>
      </c>
      <c r="L1929" s="10">
        <f t="shared" si="121"/>
        <v>40975.874305555553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0"/>
        <v>41371.314745370371</v>
      </c>
      <c r="L1930" s="10">
        <f t="shared" si="121"/>
        <v>41401.314745370371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0"/>
        <v>40686.688263888886</v>
      </c>
      <c r="L1931" s="10">
        <f t="shared" si="121"/>
        <v>40728.688263888886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</v>
      </c>
      <c r="R1931" s="6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0"/>
        <v>41402.225486111107</v>
      </c>
      <c r="L1932" s="10">
        <f t="shared" si="121"/>
        <v>41462.225486111107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0"/>
        <v>41037.559131944443</v>
      </c>
      <c r="L1933" s="10">
        <f t="shared" si="121"/>
        <v>41050.8125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0"/>
        <v>40911.476539351846</v>
      </c>
      <c r="L1934" s="10">
        <f t="shared" si="121"/>
        <v>40932.476539351846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1.07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0"/>
        <v>41878.797534722216</v>
      </c>
      <c r="L1935" s="10">
        <f t="shared" si="121"/>
        <v>41908.797534722216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0"/>
        <v>40865.533807870372</v>
      </c>
      <c r="L1936" s="10">
        <f t="shared" si="121"/>
        <v>40901.875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1.24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0"/>
        <v>41773.59920138889</v>
      </c>
      <c r="L1937" s="10">
        <f t="shared" si="121"/>
        <v>41810.874305555553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</v>
      </c>
      <c r="R1937" s="6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0"/>
        <v>40852.55636574074</v>
      </c>
      <c r="L1938" s="10">
        <f t="shared" si="121"/>
        <v>40882.915972222218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1.17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0"/>
        <v>41058.78565972222</v>
      </c>
      <c r="L1939" s="10">
        <f t="shared" si="121"/>
        <v>41074.832638888889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0"/>
        <v>41425.92628472222</v>
      </c>
      <c r="L1940" s="10">
        <f t="shared" si="121"/>
        <v>41456.875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1.1599999999999999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0"/>
        <v>41313.651712962957</v>
      </c>
      <c r="L1941" s="10">
        <f t="shared" si="121"/>
        <v>41343.610046296293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1.1100000000000001</v>
      </c>
      <c r="R1941" s="6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0"/>
        <v>40670.173993055556</v>
      </c>
      <c r="L1942" s="10">
        <f t="shared" si="121"/>
        <v>40708.832638888889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1.71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0"/>
        <v>41743.95753472222</v>
      </c>
      <c r="L1943" s="10">
        <f t="shared" si="121"/>
        <v>41773.95753472222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0"/>
        <v>40638.494675925926</v>
      </c>
      <c r="L1944" s="10">
        <f t="shared" si="121"/>
        <v>40728.494675925926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0"/>
        <v>42547.936527777776</v>
      </c>
      <c r="L1945" s="10">
        <f t="shared" si="121"/>
        <v>42592.936527777776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0"/>
        <v>41730.251041666663</v>
      </c>
      <c r="L1946" s="10">
        <f t="shared" si="121"/>
        <v>41760.251041666663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</v>
      </c>
      <c r="R1946" s="6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0"/>
        <v>42156.918495370373</v>
      </c>
      <c r="L1947" s="10">
        <f t="shared" si="121"/>
        <v>42196.918495370373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0"/>
        <v>41688.816678240735</v>
      </c>
      <c r="L1948" s="10">
        <f t="shared" si="121"/>
        <v>41748.775011574071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1.5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0"/>
        <v>40102.584722222222</v>
      </c>
      <c r="L1949" s="10">
        <f t="shared" si="121"/>
        <v>40139.915972222218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0"/>
        <v>42473.270937499998</v>
      </c>
      <c r="L1950" s="10">
        <f t="shared" si="121"/>
        <v>42527.376388888886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0"/>
        <v>41800.089710648142</v>
      </c>
      <c r="L1951" s="10">
        <f t="shared" si="121"/>
        <v>41830.089710648142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0"/>
        <v>40623.848067129627</v>
      </c>
      <c r="L1952" s="10">
        <f t="shared" si="121"/>
        <v>40654.848067129627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2.0099999999999998</v>
      </c>
      <c r="R1952" s="6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0"/>
        <v>42651.087233796294</v>
      </c>
      <c r="L1953" s="10">
        <f t="shared" si="121"/>
        <v>42681.128900462958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0"/>
        <v>41526.273321759254</v>
      </c>
      <c r="L1954" s="10">
        <f t="shared" si="121"/>
        <v>41563.273321759254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0"/>
        <v>40940.866493055553</v>
      </c>
      <c r="L1955" s="10">
        <f t="shared" si="121"/>
        <v>40969.791666666664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2.2599999999999998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0"/>
        <v>42394.247407407405</v>
      </c>
      <c r="L1956" s="10">
        <f t="shared" si="121"/>
        <v>42440.874999999993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6.99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0"/>
        <v>41019.938437500001</v>
      </c>
      <c r="L1957" s="10">
        <f t="shared" si="121"/>
        <v>41052.458333333328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0"/>
        <v>42067.59033564815</v>
      </c>
      <c r="L1958" s="10">
        <f t="shared" si="121"/>
        <v>42112.548668981479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0"/>
        <v>41178.765196759254</v>
      </c>
      <c r="L1959" s="10">
        <f t="shared" si="121"/>
        <v>41208.765196759254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1.68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0"/>
        <v>41326.654641203699</v>
      </c>
      <c r="L1960" s="10">
        <f t="shared" si="121"/>
        <v>41356.612974537034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14.36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0"/>
        <v>41871.51226851852</v>
      </c>
      <c r="L1961" s="10">
        <f t="shared" si="121"/>
        <v>41912.666666666664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1.57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0"/>
        <v>41964.029409722221</v>
      </c>
      <c r="L1962" s="10">
        <f t="shared" si="121"/>
        <v>41994.029409722221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1.18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0"/>
        <v>41147.861307870371</v>
      </c>
      <c r="L1963" s="10">
        <f t="shared" si="121"/>
        <v>41187.832638888889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0"/>
        <v>41742.447175925925</v>
      </c>
      <c r="L1964" s="10">
        <f t="shared" si="121"/>
        <v>41772.447175925925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1.93</v>
      </c>
      <c r="R1964" s="6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0"/>
        <v>41863.096458333333</v>
      </c>
      <c r="L1965" s="10">
        <f t="shared" si="121"/>
        <v>41898.096458333333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1.27</v>
      </c>
      <c r="R1965" s="6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0"/>
        <v>42451.939490740733</v>
      </c>
      <c r="L1966" s="10">
        <f t="shared" si="121"/>
        <v>42481.939490740733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2.6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0"/>
        <v>40897.755902777775</v>
      </c>
      <c r="L1967" s="10">
        <f t="shared" si="121"/>
        <v>40919.708333333328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0"/>
        <v>41835.207152777773</v>
      </c>
      <c r="L1968" s="10">
        <f t="shared" si="121"/>
        <v>41865.207152777773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2.0699999999999998</v>
      </c>
      <c r="R1968" s="6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0"/>
        <v>41730.330196759256</v>
      </c>
      <c r="L1969" s="10">
        <f t="shared" si="121"/>
        <v>41760.330196759256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0"/>
        <v>42676.253645833327</v>
      </c>
      <c r="L1970" s="10">
        <f t="shared" si="121"/>
        <v>42707.295312499999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2.85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0"/>
        <v>42557.459120370368</v>
      </c>
      <c r="L1971" s="10">
        <f t="shared" si="121"/>
        <v>42587.459120370368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0"/>
        <v>41323.859965277778</v>
      </c>
      <c r="L1972" s="10">
        <f t="shared" si="121"/>
        <v>41383.818298611113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11.32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0"/>
        <v>41561.16737268518</v>
      </c>
      <c r="L1973" s="10">
        <f t="shared" si="121"/>
        <v>41592.833333333328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0"/>
        <v>41200.678749999999</v>
      </c>
      <c r="L1974" s="10">
        <f t="shared" si="121"/>
        <v>41230.720416666663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0"/>
        <v>42549.389629629623</v>
      </c>
      <c r="L1975" s="10">
        <f t="shared" si="121"/>
        <v>42587.958333333336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2.57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0"/>
        <v>41445.000798611109</v>
      </c>
      <c r="L1976" s="10">
        <f t="shared" si="121"/>
        <v>41505.000798611109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0"/>
        <v>41313.42188657407</v>
      </c>
      <c r="L1977" s="10">
        <f t="shared" si="121"/>
        <v>41343.42188657407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2.09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0"/>
        <v>41438.566261574073</v>
      </c>
      <c r="L1978" s="10">
        <f t="shared" si="121"/>
        <v>41468.566261574073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3.47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0"/>
        <v>42310.883564814816</v>
      </c>
      <c r="L1979" s="10">
        <f t="shared" si="121"/>
        <v>42356.999305555553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4.0199999999999996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0"/>
        <v>41038.892268518517</v>
      </c>
      <c r="L1980" s="10">
        <f t="shared" si="121"/>
        <v>41071.958333333328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10.27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0"/>
        <v>42290.12668981481</v>
      </c>
      <c r="L1981" s="10">
        <f t="shared" si="121"/>
        <v>42326.874305555553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1.1499999999999999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0"/>
        <v>42423.209050925921</v>
      </c>
      <c r="L1982" s="10">
        <f t="shared" si="121"/>
        <v>42463.167384259257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3.55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0"/>
        <v>41799.391956018517</v>
      </c>
      <c r="L1983" s="10">
        <f t="shared" si="121"/>
        <v>41829.391956018517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0.05</v>
      </c>
      <c r="R1983" s="6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0"/>
        <v>42678.253321759257</v>
      </c>
      <c r="L1984" s="10">
        <f t="shared" si="121"/>
        <v>42708.294988425921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0"/>
        <v>42592.678449074076</v>
      </c>
      <c r="L1985" s="10">
        <f t="shared" si="121"/>
        <v>42614.958333333336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0.04</v>
      </c>
      <c r="R1985" s="6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0"/>
        <v>41913.456956018512</v>
      </c>
      <c r="L1986" s="10">
        <f t="shared" si="121"/>
        <v>41973.498622685183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4">(((J1987/60)/60)/24)+DATE(1970,1,1)+(-8/24)</f>
        <v>42555.365405092591</v>
      </c>
      <c r="L1987" s="10">
        <f t="shared" ref="L1987:L2050" si="125">(((I1987/60)/60)/24)+DATE(1970,1,1)+(-8/24)</f>
        <v>42584.624999999993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ROUND(E1987/D1987,2)</f>
        <v>0.03</v>
      </c>
      <c r="R1987" s="6">
        <f t="shared" ref="R1987:R2050" si="127">AVERAGE(E1987/N1987)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4"/>
        <v>42413.100497685176</v>
      </c>
      <c r="L1988" s="10">
        <f t="shared" si="125"/>
        <v>42443.058831018519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</v>
      </c>
      <c r="R1988" s="6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4"/>
        <v>42034.306435185186</v>
      </c>
      <c r="L1989" s="10">
        <f t="shared" si="125"/>
        <v>42064.306435185186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</v>
      </c>
      <c r="R1989" s="6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4"/>
        <v>42206.429884259262</v>
      </c>
      <c r="L1990" s="10">
        <f t="shared" si="125"/>
        <v>42236.429884259262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</v>
      </c>
      <c r="R1990" s="6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4"/>
        <v>42685.347314814811</v>
      </c>
      <c r="L1991" s="10">
        <f t="shared" si="125"/>
        <v>42715.347314814811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4"/>
        <v>42397.862638888888</v>
      </c>
      <c r="L1992" s="10">
        <f t="shared" si="125"/>
        <v>42412.862638888888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0.17</v>
      </c>
      <c r="R1992" s="6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4"/>
        <v>42167.560023148144</v>
      </c>
      <c r="L1993" s="10">
        <f t="shared" si="125"/>
        <v>42188.560023148144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4"/>
        <v>42022.810081018521</v>
      </c>
      <c r="L1994" s="10">
        <f t="shared" si="125"/>
        <v>42052.810081018521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</v>
      </c>
      <c r="R1994" s="6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4"/>
        <v>42329.255057870374</v>
      </c>
      <c r="L1995" s="10">
        <f t="shared" si="125"/>
        <v>42359.255057870374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4"/>
        <v>42650.672939814809</v>
      </c>
      <c r="L1996" s="10">
        <f t="shared" si="125"/>
        <v>42710.714606481481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4"/>
        <v>42181.568703703706</v>
      </c>
      <c r="L1997" s="10">
        <f t="shared" si="125"/>
        <v>42201.568703703706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0.08</v>
      </c>
      <c r="R1997" s="6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4"/>
        <v>41800.486238425925</v>
      </c>
      <c r="L1998" s="10">
        <f t="shared" si="125"/>
        <v>41830.486238425925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4"/>
        <v>41847.597361111111</v>
      </c>
      <c r="L1999" s="10">
        <f t="shared" si="125"/>
        <v>41877.597361111111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4"/>
        <v>41806.785162037035</v>
      </c>
      <c r="L2000" s="10">
        <f t="shared" si="125"/>
        <v>41851.785162037035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4"/>
        <v>41926.149398148147</v>
      </c>
      <c r="L2001" s="10">
        <f t="shared" si="125"/>
        <v>41956.191064814811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0.01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4"/>
        <v>42345.618206018517</v>
      </c>
      <c r="L2002" s="10">
        <f t="shared" si="125"/>
        <v>42375.618206018517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0.13</v>
      </c>
      <c r="R2002" s="6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4"/>
        <v>42135.876342592594</v>
      </c>
      <c r="L2003" s="10">
        <f t="shared" si="125"/>
        <v>42167.499999999993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4"/>
        <v>42728.378969907404</v>
      </c>
      <c r="L2004" s="10">
        <f t="shared" si="125"/>
        <v>42758.378969907404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2.17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4"/>
        <v>40346.792268518519</v>
      </c>
      <c r="L2005" s="10">
        <f t="shared" si="125"/>
        <v>40361.625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4"/>
        <v>41800.271562499998</v>
      </c>
      <c r="L2006" s="10">
        <f t="shared" si="125"/>
        <v>41830.271562499998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4"/>
        <v>41535.479374999995</v>
      </c>
      <c r="L2007" s="10">
        <f t="shared" si="125"/>
        <v>41562.832638888889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1.24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4"/>
        <v>41941.167187499996</v>
      </c>
      <c r="L2008" s="10">
        <f t="shared" si="125"/>
        <v>41976.208854166667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2.48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4"/>
        <v>40347.504467592589</v>
      </c>
      <c r="L2009" s="10">
        <f t="shared" si="125"/>
        <v>40413.833333333328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1.1599999999999999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4"/>
        <v>40761.271087962959</v>
      </c>
      <c r="L2010" s="10">
        <f t="shared" si="125"/>
        <v>40805.271087962959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4"/>
        <v>42660.990081018514</v>
      </c>
      <c r="L2011" s="10">
        <f t="shared" si="125"/>
        <v>42697.031747685185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</v>
      </c>
      <c r="R2011" s="6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4"/>
        <v>42570.663090277776</v>
      </c>
      <c r="L2012" s="10">
        <f t="shared" si="125"/>
        <v>42600.663090277776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4"/>
        <v>42347.025150462963</v>
      </c>
      <c r="L2013" s="10">
        <f t="shared" si="125"/>
        <v>42380.624999999993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8.1999999999999993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4"/>
        <v>42010.488900462959</v>
      </c>
      <c r="L2014" s="10">
        <f t="shared" si="125"/>
        <v>42040.488900462959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2.35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4"/>
        <v>42499.627476851849</v>
      </c>
      <c r="L2015" s="10">
        <f t="shared" si="125"/>
        <v>42559.627476851849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4"/>
        <v>41323.881238425922</v>
      </c>
      <c r="L2016" s="10">
        <f t="shared" si="125"/>
        <v>41357.839571759258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78.14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4"/>
        <v>40765.543553240735</v>
      </c>
      <c r="L2017" s="10">
        <f t="shared" si="125"/>
        <v>40795.543553240735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1.1299999999999999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4"/>
        <v>41312.547442129624</v>
      </c>
      <c r="L2018" s="10">
        <f t="shared" si="125"/>
        <v>41342.547442129624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9.2200000000000006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4"/>
        <v>40960.724016203698</v>
      </c>
      <c r="L2019" s="10">
        <f t="shared" si="125"/>
        <v>40991.833333333328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4"/>
        <v>42199.032511574071</v>
      </c>
      <c r="L2020" s="10">
        <f t="shared" si="125"/>
        <v>42229.032511574071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4"/>
        <v>42605.375243055554</v>
      </c>
      <c r="L2021" s="10">
        <f t="shared" si="125"/>
        <v>42635.375243055554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4.8499999999999996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4"/>
        <v>41736.76416666666</v>
      </c>
      <c r="L2022" s="10">
        <f t="shared" si="125"/>
        <v>41773.627777777772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4"/>
        <v>41860.737233796295</v>
      </c>
      <c r="L2023" s="10">
        <f t="shared" si="125"/>
        <v>41905.737233796295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4"/>
        <v>42502.23578703704</v>
      </c>
      <c r="L2024" s="10">
        <f t="shared" si="125"/>
        <v>42532.23578703704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4"/>
        <v>42136.087418981479</v>
      </c>
      <c r="L2025" s="10">
        <f t="shared" si="125"/>
        <v>42166.087418981479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4"/>
        <v>41099.633611111109</v>
      </c>
      <c r="L2026" s="10">
        <f t="shared" si="125"/>
        <v>41133.791666666664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4"/>
        <v>42135.851226851846</v>
      </c>
      <c r="L2027" s="10">
        <f t="shared" si="125"/>
        <v>42165.851226851846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2.0099999999999998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4"/>
        <v>41704.402604166666</v>
      </c>
      <c r="L2028" s="10">
        <f t="shared" si="125"/>
        <v>41749.832638888889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4"/>
        <v>42048.480543981481</v>
      </c>
      <c r="L2029" s="10">
        <f t="shared" si="125"/>
        <v>42093.438877314817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4"/>
        <v>40215.585717592592</v>
      </c>
      <c r="L2030" s="10">
        <f t="shared" si="125"/>
        <v>40252.579861111109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4"/>
        <v>41847.688437500001</v>
      </c>
      <c r="L2031" s="10">
        <f t="shared" si="125"/>
        <v>41877.688437500001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4"/>
        <v>41212.663148148145</v>
      </c>
      <c r="L2032" s="10">
        <f t="shared" si="125"/>
        <v>41242.663148148145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2.2599999999999998</v>
      </c>
      <c r="R2032" s="6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4"/>
        <v>41974.995983796289</v>
      </c>
      <c r="L2033" s="10">
        <f t="shared" si="125"/>
        <v>42012.708333333336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4"/>
        <v>42689.23233796296</v>
      </c>
      <c r="L2034" s="10">
        <f t="shared" si="125"/>
        <v>42718.874999999993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4"/>
        <v>41724.749050925922</v>
      </c>
      <c r="L2035" s="10">
        <f t="shared" si="125"/>
        <v>41754.749050925922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4"/>
        <v>42075.796678240738</v>
      </c>
      <c r="L2036" s="10">
        <f t="shared" si="125"/>
        <v>42130.956944444442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3.87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4"/>
        <v>42311.29174768518</v>
      </c>
      <c r="L2037" s="10">
        <f t="shared" si="125"/>
        <v>42356.708333333336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4"/>
        <v>41738.531469907408</v>
      </c>
      <c r="L2038" s="10">
        <f t="shared" si="125"/>
        <v>41768.531469907408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1.32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4"/>
        <v>41577.876770833333</v>
      </c>
      <c r="L2039" s="10">
        <f t="shared" si="125"/>
        <v>41637.918437499997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4"/>
        <v>41423.937743055554</v>
      </c>
      <c r="L2040" s="10">
        <f t="shared" si="125"/>
        <v>41456.416666666664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4.21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4"/>
        <v>42675.10561342592</v>
      </c>
      <c r="L2041" s="10">
        <f t="shared" si="125"/>
        <v>42704.874305555553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4"/>
        <v>41578.593784722223</v>
      </c>
      <c r="L2042" s="10">
        <f t="shared" si="125"/>
        <v>41593.635451388887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4"/>
        <v>42654.192442129628</v>
      </c>
      <c r="L2043" s="10">
        <f t="shared" si="125"/>
        <v>42684.234108796292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1.82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4"/>
        <v>42331.374699074069</v>
      </c>
      <c r="L2044" s="10">
        <f t="shared" si="125"/>
        <v>42391.374699074069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1.24</v>
      </c>
      <c r="R2044" s="6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4"/>
        <v>42660.843483796292</v>
      </c>
      <c r="L2045" s="10">
        <f t="shared" si="125"/>
        <v>42714.874305555553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5.0599999999999996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4"/>
        <v>42138.350856481477</v>
      </c>
      <c r="L2046" s="10">
        <f t="shared" si="125"/>
        <v>42168.350856481477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4"/>
        <v>41068.755173611105</v>
      </c>
      <c r="L2047" s="10">
        <f t="shared" si="125"/>
        <v>41098.755173611105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4"/>
        <v>41386.838472222218</v>
      </c>
      <c r="L2048" s="10">
        <f t="shared" si="125"/>
        <v>41416.838472222218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4"/>
        <v>42081.570254629631</v>
      </c>
      <c r="L2049" s="10">
        <f t="shared" si="125"/>
        <v>42110.666666666664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4"/>
        <v>41387.318182870367</v>
      </c>
      <c r="L2050" s="10">
        <f t="shared" si="125"/>
        <v>41417.318182870367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</v>
      </c>
      <c r="R2050" s="6">
        <f t="shared" si="127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8">(((J2051/60)/60)/24)+DATE(1970,1,1)+(-8/24)</f>
        <v>41575.194016203699</v>
      </c>
      <c r="L2051" s="10">
        <f t="shared" ref="L2051:L2114" si="129">(((I2051/60)/60)/24)+DATE(1970,1,1)+(-8/24)</f>
        <v>41610.624305555553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ROUND(E2051/D2051,2)</f>
        <v>1.2</v>
      </c>
      <c r="R2051" s="6">
        <f t="shared" ref="R2051:R2114" si="131">AVERAGE(E2051/N2051)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8"/>
        <v>42114.738171296289</v>
      </c>
      <c r="L2052" s="10">
        <f t="shared" si="129"/>
        <v>42154.738171296289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4.7300000000000004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8"/>
        <v>41603.689085648148</v>
      </c>
      <c r="L2053" s="10">
        <f t="shared" si="129"/>
        <v>41633.689085648148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8"/>
        <v>42374.750613425924</v>
      </c>
      <c r="L2054" s="10">
        <f t="shared" si="129"/>
        <v>42419.750613425924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8"/>
        <v>42303.284155092588</v>
      </c>
      <c r="L2055" s="10">
        <f t="shared" si="129"/>
        <v>42333.325821759259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8"/>
        <v>41731.187615740739</v>
      </c>
      <c r="L2056" s="10">
        <f t="shared" si="129"/>
        <v>41761.187615740739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1.1399999999999999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8"/>
        <v>41946.340775462959</v>
      </c>
      <c r="L2057" s="10">
        <f t="shared" si="129"/>
        <v>41975.833333333336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8"/>
        <v>41351.427569444444</v>
      </c>
      <c r="L2058" s="10">
        <f t="shared" si="129"/>
        <v>41381.427569444444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8"/>
        <v>42396.161249999997</v>
      </c>
      <c r="L2059" s="10">
        <f t="shared" si="129"/>
        <v>42426.161249999997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8"/>
        <v>42026.03738425926</v>
      </c>
      <c r="L2060" s="10">
        <f t="shared" si="129"/>
        <v>42065.499999999993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8"/>
        <v>42361.269143518519</v>
      </c>
      <c r="L2061" s="10">
        <f t="shared" si="129"/>
        <v>42400.582638888889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8"/>
        <v>41783.309606481482</v>
      </c>
      <c r="L2062" s="10">
        <f t="shared" si="129"/>
        <v>41843.309606481482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8"/>
        <v>42705.431180555555</v>
      </c>
      <c r="L2063" s="10">
        <f t="shared" si="129"/>
        <v>42735.431180555555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1.08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8"/>
        <v>42423.049745370365</v>
      </c>
      <c r="L2064" s="10">
        <f t="shared" si="129"/>
        <v>42453.0080787037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1.1499999999999999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8"/>
        <v>42472.399317129624</v>
      </c>
      <c r="L2065" s="10">
        <f t="shared" si="129"/>
        <v>42505.399317129624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8"/>
        <v>41389.0315162037</v>
      </c>
      <c r="L2066" s="10">
        <f t="shared" si="129"/>
        <v>41425.166666666664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8"/>
        <v>41603.000335648147</v>
      </c>
      <c r="L2067" s="10">
        <f t="shared" si="129"/>
        <v>41633.000335648147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8"/>
        <v>41844.438460648147</v>
      </c>
      <c r="L2068" s="10">
        <f t="shared" si="129"/>
        <v>41874.438460648147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8"/>
        <v>42115.520555555551</v>
      </c>
      <c r="L2069" s="10">
        <f t="shared" si="129"/>
        <v>42148.520555555551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1.27</v>
      </c>
      <c r="R2069" s="6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8"/>
        <v>42633.508275462962</v>
      </c>
      <c r="L2070" s="10">
        <f t="shared" si="129"/>
        <v>42663.508275462962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8"/>
        <v>42340.638784722221</v>
      </c>
      <c r="L2071" s="10">
        <f t="shared" si="129"/>
        <v>42371.638784722221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8"/>
        <v>42519.323182870365</v>
      </c>
      <c r="L2072" s="10">
        <f t="shared" si="129"/>
        <v>42549.323182870365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8"/>
        <v>42599.945416666662</v>
      </c>
      <c r="L2073" s="10">
        <f t="shared" si="129"/>
        <v>42644.945416666662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8"/>
        <v>42467.248055555552</v>
      </c>
      <c r="L2074" s="10">
        <f t="shared" si="129"/>
        <v>42497.248055555552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1.1100000000000001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8"/>
        <v>42087.334699074076</v>
      </c>
      <c r="L2075" s="10">
        <f t="shared" si="129"/>
        <v>42132.334699074076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1.53</v>
      </c>
      <c r="R2075" s="6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8"/>
        <v>42466.492847222216</v>
      </c>
      <c r="L2076" s="10">
        <f t="shared" si="129"/>
        <v>42496.492847222216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1.03</v>
      </c>
      <c r="R2076" s="6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8"/>
        <v>41450.348240740735</v>
      </c>
      <c r="L2077" s="10">
        <f t="shared" si="129"/>
        <v>41480.348240740735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8"/>
        <v>41803.547326388885</v>
      </c>
      <c r="L2078" s="10">
        <f t="shared" si="129"/>
        <v>41843.547326388885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8"/>
        <v>42102.70921296296</v>
      </c>
      <c r="L2079" s="10">
        <f t="shared" si="129"/>
        <v>42160.541666666664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1.1599999999999999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8"/>
        <v>42692.438159722216</v>
      </c>
      <c r="L2080" s="10">
        <f t="shared" si="129"/>
        <v>42722.438159722216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</v>
      </c>
      <c r="R2080" s="6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8"/>
        <v>42150.377233796295</v>
      </c>
      <c r="L2081" s="10">
        <f t="shared" si="129"/>
        <v>42180.458333333336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8"/>
        <v>42289.623842592591</v>
      </c>
      <c r="L2082" s="10">
        <f t="shared" si="129"/>
        <v>42319.665509259255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5.08</v>
      </c>
      <c r="R2082" s="6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8"/>
        <v>41003.823553240742</v>
      </c>
      <c r="L2083" s="10">
        <f t="shared" si="129"/>
        <v>41044.874305555553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1.1499999999999999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8"/>
        <v>40810.786990740737</v>
      </c>
      <c r="L2084" s="10">
        <f t="shared" si="129"/>
        <v>40870.828657407401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1.1100000000000001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8"/>
        <v>41034.388831018514</v>
      </c>
      <c r="L2085" s="10">
        <f t="shared" si="129"/>
        <v>41064.388831018514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1.1299999999999999</v>
      </c>
      <c r="R2085" s="6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8"/>
        <v>41731.499791666662</v>
      </c>
      <c r="L2086" s="10">
        <f t="shared" si="129"/>
        <v>41762.957638888889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8"/>
        <v>41075.502164351848</v>
      </c>
      <c r="L2087" s="10">
        <f t="shared" si="129"/>
        <v>41105.502164351848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8"/>
        <v>40860.337175925924</v>
      </c>
      <c r="L2088" s="10">
        <f t="shared" si="129"/>
        <v>40890.874305555553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1.01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8"/>
        <v>40763.871041666665</v>
      </c>
      <c r="L2089" s="10">
        <f t="shared" si="129"/>
        <v>40793.871041666665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1.04</v>
      </c>
      <c r="R2089" s="6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8"/>
        <v>40395.381388888884</v>
      </c>
      <c r="L2090" s="10">
        <f t="shared" si="129"/>
        <v>40431.832638888889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1.1599999999999999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8"/>
        <v>41452.742986111109</v>
      </c>
      <c r="L2091" s="10">
        <f t="shared" si="129"/>
        <v>41487.742986111109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</v>
      </c>
      <c r="R2091" s="6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8"/>
        <v>41299.048090277778</v>
      </c>
      <c r="L2092" s="10">
        <f t="shared" si="129"/>
        <v>41329.048090277778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1.1499999999999999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8"/>
        <v>40554.989328703698</v>
      </c>
      <c r="L2093" s="10">
        <f t="shared" si="129"/>
        <v>40603.5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8"/>
        <v>40763.374212962961</v>
      </c>
      <c r="L2094" s="10">
        <f t="shared" si="129"/>
        <v>40823.374212962961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8"/>
        <v>41205.521203703705</v>
      </c>
      <c r="L2095" s="10">
        <f t="shared" si="129"/>
        <v>41265.56287037037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8"/>
        <v>40938.686689814815</v>
      </c>
      <c r="L2096" s="10">
        <f t="shared" si="129"/>
        <v>40972.791666666664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1.21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8"/>
        <v>40758.400150462956</v>
      </c>
      <c r="L2097" s="10">
        <f t="shared" si="129"/>
        <v>40818.400150462956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8"/>
        <v>41192.425173611111</v>
      </c>
      <c r="L2098" s="10">
        <f t="shared" si="129"/>
        <v>41207.832638888889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1.02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8"/>
        <v>40818.251562499994</v>
      </c>
      <c r="L2099" s="10">
        <f t="shared" si="129"/>
        <v>40878.293229166666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8"/>
        <v>40945.780497685184</v>
      </c>
      <c r="L2100" s="10">
        <f t="shared" si="129"/>
        <v>40975.780497685184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</v>
      </c>
      <c r="R2100" s="6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8"/>
        <v>42173.41300925926</v>
      </c>
      <c r="L2101" s="10">
        <f t="shared" si="129"/>
        <v>42186.819444444445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8"/>
        <v>41074.50163194444</v>
      </c>
      <c r="L2102" s="10">
        <f t="shared" si="129"/>
        <v>41089.832638888889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8"/>
        <v>40891.816134259258</v>
      </c>
      <c r="L2103" s="10">
        <f t="shared" si="129"/>
        <v>40951.816134259258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1.1299999999999999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8"/>
        <v>40638.535277777773</v>
      </c>
      <c r="L2104" s="10">
        <f t="shared" si="129"/>
        <v>40668.535277777773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8"/>
        <v>41192.421608796292</v>
      </c>
      <c r="L2105" s="10">
        <f t="shared" si="129"/>
        <v>41222.463275462964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8"/>
        <v>41393.74113425926</v>
      </c>
      <c r="L2106" s="10">
        <f t="shared" si="129"/>
        <v>41424.666666666664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1.3</v>
      </c>
      <c r="R2106" s="6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8"/>
        <v>41951.455474537033</v>
      </c>
      <c r="L2107" s="10">
        <f t="shared" si="129"/>
        <v>41963.833333333336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8"/>
        <v>41269.881643518514</v>
      </c>
      <c r="L2108" s="10">
        <f t="shared" si="129"/>
        <v>41299.881643518514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8"/>
        <v>41934.377233796295</v>
      </c>
      <c r="L2109" s="10">
        <f t="shared" si="129"/>
        <v>41955.418900462959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1.08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8"/>
        <v>41134.842361111107</v>
      </c>
      <c r="L2110" s="10">
        <f t="shared" si="129"/>
        <v>41161.829861111109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8"/>
        <v>42160.375196759262</v>
      </c>
      <c r="L2111" s="10">
        <f t="shared" si="129"/>
        <v>42190.375196759262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1.07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8"/>
        <v>41759.337604166663</v>
      </c>
      <c r="L2112" s="10">
        <f t="shared" si="129"/>
        <v>41786.874305555553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8"/>
        <v>40702.863715277774</v>
      </c>
      <c r="L2113" s="10">
        <f t="shared" si="129"/>
        <v>40769.708333333328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1.07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8"/>
        <v>41365.594826388886</v>
      </c>
      <c r="L2114" s="10">
        <f t="shared" si="129"/>
        <v>41379.594826388886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2">(((J2115/60)/60)/24)+DATE(1970,1,1)+(-8/24)</f>
        <v>41870.532129629624</v>
      </c>
      <c r="L2115" s="10">
        <f t="shared" ref="L2115:L2178" si="133">(((I2115/60)/60)/24)+DATE(1970,1,1)+(-8/24)</f>
        <v>41905.532129629624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ROUND(E2115/D2115,2)</f>
        <v>1.05</v>
      </c>
      <c r="R2115" s="6">
        <f t="shared" ref="R2115:R2178" si="135">AVERAGE(E2115/N2115)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2"/>
        <v>40458.482291666667</v>
      </c>
      <c r="L2116" s="10">
        <f t="shared" si="133"/>
        <v>40520.874305555553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1.05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2"/>
        <v>40563.747696759259</v>
      </c>
      <c r="L2117" s="10">
        <f t="shared" si="133"/>
        <v>40593.747696759259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2.2599999999999998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2"/>
        <v>41136.444479166668</v>
      </c>
      <c r="L2118" s="10">
        <f t="shared" si="133"/>
        <v>41184.444479166668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1.01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2"/>
        <v>42289.726261574069</v>
      </c>
      <c r="L2119" s="10">
        <f t="shared" si="133"/>
        <v>42303.874305555553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1.48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2"/>
        <v>40718.506203703699</v>
      </c>
      <c r="L2120" s="10">
        <f t="shared" si="133"/>
        <v>40748.506203703699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1.35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2"/>
        <v>41106.796817129631</v>
      </c>
      <c r="L2121" s="10">
        <f t="shared" si="133"/>
        <v>41136.796817129631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2"/>
        <v>41591.631203703699</v>
      </c>
      <c r="L2122" s="10">
        <f t="shared" si="133"/>
        <v>41640.631203703699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1.01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2"/>
        <v>42716.409120370365</v>
      </c>
      <c r="L2123" s="10">
        <f t="shared" si="133"/>
        <v>42746.409120370365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0.01</v>
      </c>
      <c r="R2123" s="6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2"/>
        <v>42711.967233796291</v>
      </c>
      <c r="L2124" s="10">
        <f t="shared" si="133"/>
        <v>42741.967233796291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2"/>
        <v>40198.091516203705</v>
      </c>
      <c r="L2125" s="10">
        <f t="shared" si="133"/>
        <v>40251.957638888889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2"/>
        <v>40463.694849537031</v>
      </c>
      <c r="L2126" s="10">
        <f t="shared" si="133"/>
        <v>40511.875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</v>
      </c>
      <c r="R2126" s="6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2"/>
        <v>42190.690196759257</v>
      </c>
      <c r="L2127" s="10">
        <f t="shared" si="133"/>
        <v>42220.690196759257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0.01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2"/>
        <v>41951.63989583333</v>
      </c>
      <c r="L2128" s="10">
        <f t="shared" si="133"/>
        <v>41981.63989583333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</v>
      </c>
      <c r="R2128" s="6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2"/>
        <v>42045.172025462954</v>
      </c>
      <c r="L2129" s="10">
        <f t="shared" si="133"/>
        <v>42075.130358796298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0.28999999999999998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2"/>
        <v>41843.439456018517</v>
      </c>
      <c r="L2130" s="10">
        <f t="shared" si="133"/>
        <v>41903.439456018517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</v>
      </c>
      <c r="R2130" s="6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2"/>
        <v>42408.690972222219</v>
      </c>
      <c r="L2131" s="10">
        <f t="shared" si="133"/>
        <v>42438.690972222219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0.12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2"/>
        <v>41831.75304398148</v>
      </c>
      <c r="L2132" s="10">
        <f t="shared" si="133"/>
        <v>41866.75304398148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</v>
      </c>
      <c r="R2132" s="6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2"/>
        <v>42166.873738425922</v>
      </c>
      <c r="L2133" s="10">
        <f t="shared" si="133"/>
        <v>42196.873738425922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2"/>
        <v>41643.15384259259</v>
      </c>
      <c r="L2134" s="10">
        <f t="shared" si="133"/>
        <v>41673.15384259259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0.02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2"/>
        <v>40618.763877314814</v>
      </c>
      <c r="L2135" s="10">
        <f t="shared" si="133"/>
        <v>40656.957638888889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0.02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2"/>
        <v>41361.553136574068</v>
      </c>
      <c r="L2136" s="10">
        <f t="shared" si="133"/>
        <v>41391.553136574068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0.02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2"/>
        <v>41156.630011574067</v>
      </c>
      <c r="L2137" s="10">
        <f t="shared" si="133"/>
        <v>41186.630011574067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0.1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2"/>
        <v>41536.175763888888</v>
      </c>
      <c r="L2138" s="10">
        <f t="shared" si="133"/>
        <v>41566.175763888888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0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2"/>
        <v>41948.437835648147</v>
      </c>
      <c r="L2139" s="10">
        <f t="shared" si="133"/>
        <v>41978.437835648147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0.28000000000000003</v>
      </c>
      <c r="R2139" s="6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2"/>
        <v>41556.679849537039</v>
      </c>
      <c r="L2140" s="10">
        <f t="shared" si="133"/>
        <v>41586.721516203703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0.13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2"/>
        <v>42647.416759259257</v>
      </c>
      <c r="L2141" s="10">
        <f t="shared" si="133"/>
        <v>42677.416759259257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0.05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2"/>
        <v>41255.500277777777</v>
      </c>
      <c r="L2142" s="10">
        <f t="shared" si="133"/>
        <v>41285.500277777777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2"/>
        <v>41926.902303240735</v>
      </c>
      <c r="L2143" s="10">
        <f t="shared" si="133"/>
        <v>41956.943969907406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2"/>
        <v>42340.368171296293</v>
      </c>
      <c r="L2144" s="10">
        <f t="shared" si="133"/>
        <v>42368.368171296293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0.06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2"/>
        <v>40332.553379629629</v>
      </c>
      <c r="L2145" s="10">
        <f t="shared" si="133"/>
        <v>40380.458333333328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</v>
      </c>
      <c r="R2145" s="6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2"/>
        <v>41499.213425925926</v>
      </c>
      <c r="L2146" s="10">
        <f t="shared" si="133"/>
        <v>41531.213425925926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0.02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2"/>
        <v>41574.904097222221</v>
      </c>
      <c r="L2147" s="10">
        <f t="shared" si="133"/>
        <v>41604.945763888885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2"/>
        <v>42397.346180555549</v>
      </c>
      <c r="L2148" s="10">
        <f t="shared" si="133"/>
        <v>42411.346180555549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</v>
      </c>
      <c r="R2148" s="6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2"/>
        <v>41926.962361111109</v>
      </c>
      <c r="L2149" s="10">
        <f t="shared" si="133"/>
        <v>41959.004027777781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0.01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2"/>
        <v>42066.400254629632</v>
      </c>
      <c r="L2150" s="10">
        <f t="shared" si="133"/>
        <v>42096.358587962961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2"/>
        <v>40354.691620370366</v>
      </c>
      <c r="L2151" s="10">
        <f t="shared" si="133"/>
        <v>40389.666666666664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2"/>
        <v>42533.951377314814</v>
      </c>
      <c r="L2152" s="10">
        <f t="shared" si="133"/>
        <v>42563.951377314814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0.01</v>
      </c>
      <c r="R2152" s="6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2"/>
        <v>42520.514050925929</v>
      </c>
      <c r="L2153" s="10">
        <f t="shared" si="133"/>
        <v>42550.514050925929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2"/>
        <v>41683.49894675926</v>
      </c>
      <c r="L2154" s="10">
        <f t="shared" si="133"/>
        <v>41713.457280092589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</v>
      </c>
      <c r="R2154" s="6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2"/>
        <v>41974.577754629623</v>
      </c>
      <c r="L2155" s="10">
        <f t="shared" si="133"/>
        <v>42013.999305555553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0</v>
      </c>
      <c r="R2155" s="6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2"/>
        <v>41647.29892361111</v>
      </c>
      <c r="L2156" s="10">
        <f t="shared" si="133"/>
        <v>41667.29892361111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0.01</v>
      </c>
      <c r="R2156" s="6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2"/>
        <v>42430.414178240739</v>
      </c>
      <c r="L2157" s="10">
        <f t="shared" si="133"/>
        <v>42460.372511574074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0.02</v>
      </c>
      <c r="R2157" s="6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2"/>
        <v>41488.520902777775</v>
      </c>
      <c r="L2158" s="10">
        <f t="shared" si="133"/>
        <v>41533.520902777775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0.03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2"/>
        <v>42694.647951388884</v>
      </c>
      <c r="L2159" s="10">
        <f t="shared" si="133"/>
        <v>42726.999305555553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0.28000000000000003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2"/>
        <v>41264.520532407405</v>
      </c>
      <c r="L2160" s="10">
        <f t="shared" si="133"/>
        <v>41309.520532407405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7.0000000000000007E-2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2"/>
        <v>40710.397847222215</v>
      </c>
      <c r="L2161" s="10">
        <f t="shared" si="133"/>
        <v>40740.397847222215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0.01</v>
      </c>
      <c r="R2161" s="6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2"/>
        <v>41018.378530092588</v>
      </c>
      <c r="L2162" s="10">
        <f t="shared" si="133"/>
        <v>41048.378530092588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0.01</v>
      </c>
      <c r="R2162" s="6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2"/>
        <v>42240.519201388881</v>
      </c>
      <c r="L2163" s="10">
        <f t="shared" si="133"/>
        <v>42270.519201388881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1.1599999999999999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2"/>
        <v>41813.432766203703</v>
      </c>
      <c r="L2164" s="10">
        <f t="shared" si="133"/>
        <v>41844.432766203703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1.1200000000000001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2"/>
        <v>42111.566203703704</v>
      </c>
      <c r="L2165" s="10">
        <f t="shared" si="133"/>
        <v>42162.826388888883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</v>
      </c>
      <c r="R2165" s="6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2"/>
        <v>42515.384421296294</v>
      </c>
      <c r="L2166" s="10">
        <f t="shared" si="133"/>
        <v>42545.832638888889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1.03</v>
      </c>
      <c r="R2166" s="6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2"/>
        <v>42438.333738425928</v>
      </c>
      <c r="L2167" s="10">
        <f t="shared" si="133"/>
        <v>42468.292071759257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1.39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2"/>
        <v>41933.504837962959</v>
      </c>
      <c r="L2168" s="10">
        <f t="shared" si="133"/>
        <v>41978.546504629623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1.47</v>
      </c>
      <c r="R2168" s="6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2"/>
        <v>41152.733067129629</v>
      </c>
      <c r="L2169" s="10">
        <f t="shared" si="133"/>
        <v>41166.733067129629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2"/>
        <v>42745.266909722217</v>
      </c>
      <c r="L2170" s="10">
        <f t="shared" si="133"/>
        <v>42775.874999999993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1.22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2"/>
        <v>42793.367488425924</v>
      </c>
      <c r="L2171" s="10">
        <f t="shared" si="133"/>
        <v>42796.367488425924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2"/>
        <v>42198.416921296295</v>
      </c>
      <c r="L2172" s="10">
        <f t="shared" si="133"/>
        <v>42238.416921296295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1.81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2"/>
        <v>42141.623784722215</v>
      </c>
      <c r="L2173" s="10">
        <f t="shared" si="133"/>
        <v>42176.874999999993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2"/>
        <v>42082.246759259251</v>
      </c>
      <c r="L2174" s="10">
        <f t="shared" si="133"/>
        <v>42112.246759259251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2"/>
        <v>41495.359293981477</v>
      </c>
      <c r="L2175" s="10">
        <f t="shared" si="133"/>
        <v>41526.832638888889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1.27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2"/>
        <v>42465.209571759253</v>
      </c>
      <c r="L2176" s="10">
        <f t="shared" si="133"/>
        <v>42495.209571759253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1.03</v>
      </c>
      <c r="R2176" s="6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2"/>
        <v>42564.675763888888</v>
      </c>
      <c r="L2177" s="10">
        <f t="shared" si="133"/>
        <v>42571.675763888888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2"/>
        <v>42096.299872685187</v>
      </c>
      <c r="L2178" s="10">
        <f t="shared" si="133"/>
        <v>42126.299872685187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6">(((J2179/60)/60)/24)+DATE(1970,1,1)+(-8/24)</f>
        <v>42501.917442129627</v>
      </c>
      <c r="L2179" s="10">
        <f t="shared" ref="L2179:L2242" si="137">(((I2179/60)/60)/24)+DATE(1970,1,1)+(-8/24)</f>
        <v>42526.917442129627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ROUND(E2179/D2179,2)</f>
        <v>1</v>
      </c>
      <c r="R2179" s="6">
        <f t="shared" ref="R2179:R2242" si="139">AVERAGE(E2179/N2179)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6"/>
        <v>42723.303206018514</v>
      </c>
      <c r="L2180" s="10">
        <f t="shared" si="137"/>
        <v>42753.303206018514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1.39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6"/>
        <v>42074.837870370371</v>
      </c>
      <c r="L2181" s="10">
        <f t="shared" si="137"/>
        <v>42104.837870370371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6"/>
        <v>42279.336435185185</v>
      </c>
      <c r="L2182" s="10">
        <f t="shared" si="137"/>
        <v>42321.378101851849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6"/>
        <v>42772.671909722216</v>
      </c>
      <c r="L2183" s="10">
        <f t="shared" si="137"/>
        <v>42786.671909722216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6"/>
        <v>41879.567418981482</v>
      </c>
      <c r="L2184" s="10">
        <f t="shared" si="137"/>
        <v>41914.567418981482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6"/>
        <v>42745.032141203708</v>
      </c>
      <c r="L2185" s="10">
        <f t="shared" si="137"/>
        <v>42774.874999999993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4.8899999999999997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6"/>
        <v>42380.356956018521</v>
      </c>
      <c r="L2186" s="10">
        <f t="shared" si="137"/>
        <v>42394.333333333336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2.85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6"/>
        <v>41319.016655092593</v>
      </c>
      <c r="L2187" s="10">
        <f t="shared" si="137"/>
        <v>41359.016655092593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18.57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6"/>
        <v>42583.281747685185</v>
      </c>
      <c r="L2188" s="10">
        <f t="shared" si="137"/>
        <v>42619.749999999993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1.1000000000000001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6"/>
        <v>42067.875763888886</v>
      </c>
      <c r="L2189" s="10">
        <f t="shared" si="137"/>
        <v>42096.832638888889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10.15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6"/>
        <v>42633.252789351849</v>
      </c>
      <c r="L2190" s="10">
        <f t="shared" si="137"/>
        <v>42668.374999999993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6"/>
        <v>42467.454861111109</v>
      </c>
      <c r="L2191" s="10">
        <f t="shared" si="137"/>
        <v>42481.583333333336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</v>
      </c>
      <c r="R2191" s="6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6"/>
        <v>42417.291712962957</v>
      </c>
      <c r="L2192" s="10">
        <f t="shared" si="137"/>
        <v>42451.957638888889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1.85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6"/>
        <v>42768.5003125</v>
      </c>
      <c r="L2193" s="10">
        <f t="shared" si="137"/>
        <v>42780.5003125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1.2</v>
      </c>
      <c r="R2193" s="6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6"/>
        <v>42691.517870370364</v>
      </c>
      <c r="L2194" s="10">
        <f t="shared" si="137"/>
        <v>42719.624999999993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6"/>
        <v>42664.072592592587</v>
      </c>
      <c r="L2195" s="10">
        <f t="shared" si="137"/>
        <v>42694.874305555553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4.5199999999999996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6"/>
        <v>42425.42465277778</v>
      </c>
      <c r="L2196" s="10">
        <f t="shared" si="137"/>
        <v>42455.382986111108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6"/>
        <v>42197.438657407409</v>
      </c>
      <c r="L2197" s="10">
        <f t="shared" si="137"/>
        <v>42227.438657407409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6"/>
        <v>42675.153958333329</v>
      </c>
      <c r="L2198" s="10">
        <f t="shared" si="137"/>
        <v>42705.958333333336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1.1399999999999999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6"/>
        <v>42033.25068287037</v>
      </c>
      <c r="L2199" s="10">
        <f t="shared" si="137"/>
        <v>42063.25068287037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6"/>
        <v>42292.180555555555</v>
      </c>
      <c r="L2200" s="10">
        <f t="shared" si="137"/>
        <v>42322.222222222219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1.33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6"/>
        <v>42262.083310185182</v>
      </c>
      <c r="L2201" s="10">
        <f t="shared" si="137"/>
        <v>42292.083310185182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1.47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6"/>
        <v>42163.292453703696</v>
      </c>
      <c r="L2202" s="10">
        <f t="shared" si="137"/>
        <v>42190.791666666664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6"/>
        <v>41276.513483796298</v>
      </c>
      <c r="L2203" s="10">
        <f t="shared" si="137"/>
        <v>41290.513483796298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3.83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6"/>
        <v>41184.515833333331</v>
      </c>
      <c r="L2204" s="10">
        <f t="shared" si="137"/>
        <v>41214.515833333331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6"/>
        <v>42241.526412037034</v>
      </c>
      <c r="L2205" s="10">
        <f t="shared" si="137"/>
        <v>42271.526412037034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1.1000000000000001</v>
      </c>
      <c r="R2205" s="6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6"/>
        <v>41311.978229166663</v>
      </c>
      <c r="L2206" s="10">
        <f t="shared" si="137"/>
        <v>41341.978229166663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1.33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6"/>
        <v>41031.488298611104</v>
      </c>
      <c r="L2207" s="10">
        <f t="shared" si="137"/>
        <v>41061.488298611104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6"/>
        <v>40996.923888888887</v>
      </c>
      <c r="L2208" s="10">
        <f t="shared" si="137"/>
        <v>41014.923888888887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6"/>
        <v>41563.860798611109</v>
      </c>
      <c r="L2209" s="10">
        <f t="shared" si="137"/>
        <v>41593.902465277773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6"/>
        <v>40946.548912037033</v>
      </c>
      <c r="L2210" s="10">
        <f t="shared" si="137"/>
        <v>41005.833333333328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1.02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6"/>
        <v>41732.14634259259</v>
      </c>
      <c r="L2211" s="10">
        <f t="shared" si="137"/>
        <v>41743.625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1.51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6"/>
        <v>40955.732754629629</v>
      </c>
      <c r="L2212" s="10">
        <f t="shared" si="137"/>
        <v>41013.399999999994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1.1100000000000001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6"/>
        <v>41716.451678240737</v>
      </c>
      <c r="L2213" s="10">
        <f t="shared" si="137"/>
        <v>41738.957638888889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1.96</v>
      </c>
      <c r="R2213" s="6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6"/>
        <v>41548.414085648146</v>
      </c>
      <c r="L2214" s="10">
        <f t="shared" si="137"/>
        <v>41581.708333333328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1.1399999999999999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6"/>
        <v>42109.492812499993</v>
      </c>
      <c r="L2215" s="10">
        <f t="shared" si="137"/>
        <v>42139.492812499993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6"/>
        <v>41646.45888888889</v>
      </c>
      <c r="L2216" s="10">
        <f t="shared" si="137"/>
        <v>41676.45888888889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2.93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6"/>
        <v>40958.383935185186</v>
      </c>
      <c r="L2217" s="10">
        <f t="shared" si="137"/>
        <v>40980.957638888889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6"/>
        <v>42194.418344907412</v>
      </c>
      <c r="L2218" s="10">
        <f t="shared" si="137"/>
        <v>42208.418344907412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6"/>
        <v>42299.443437499998</v>
      </c>
      <c r="L2219" s="10">
        <f t="shared" si="137"/>
        <v>42309.999999999993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6"/>
        <v>41127.478969907403</v>
      </c>
      <c r="L2220" s="10">
        <f t="shared" si="137"/>
        <v>41149.666666666664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1.23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6"/>
        <v>42205.385555555556</v>
      </c>
      <c r="L2221" s="10">
        <f t="shared" si="137"/>
        <v>42235.385555555556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1.02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6"/>
        <v>41451.727268518516</v>
      </c>
      <c r="L2222" s="10">
        <f t="shared" si="137"/>
        <v>41481.727268518516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6"/>
        <v>42452.333437499998</v>
      </c>
      <c r="L2223" s="10">
        <f t="shared" si="137"/>
        <v>42482.666666666664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6"/>
        <v>40906.454247685186</v>
      </c>
      <c r="L2224" s="10">
        <f t="shared" si="137"/>
        <v>40936.454247685186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1.63</v>
      </c>
      <c r="R2224" s="6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6"/>
        <v>42152.307500000003</v>
      </c>
      <c r="L2225" s="10">
        <f t="shared" si="137"/>
        <v>42182.307500000003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1.06</v>
      </c>
      <c r="R2225" s="6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6"/>
        <v>42644.334201388883</v>
      </c>
      <c r="L2226" s="10">
        <f t="shared" si="137"/>
        <v>42672.458333333336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2.4300000000000002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6"/>
        <v>41873.458506944444</v>
      </c>
      <c r="L2227" s="10">
        <f t="shared" si="137"/>
        <v>41903.458506944444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9.4499999999999993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6"/>
        <v>42381.465532407405</v>
      </c>
      <c r="L2228" s="10">
        <f t="shared" si="137"/>
        <v>42411.874305555553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6"/>
        <v>41561.474016203698</v>
      </c>
      <c r="L2229" s="10">
        <f t="shared" si="137"/>
        <v>41591.515682870369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6"/>
        <v>42201.944861111107</v>
      </c>
      <c r="L2230" s="10">
        <f t="shared" si="137"/>
        <v>42231.944861111107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6"/>
        <v>41484.330914351849</v>
      </c>
      <c r="L2231" s="10">
        <f t="shared" si="137"/>
        <v>41519.833333333328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</v>
      </c>
      <c r="R2231" s="6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6"/>
        <v>41724.547766203701</v>
      </c>
      <c r="L2232" s="10">
        <f t="shared" si="137"/>
        <v>41754.547766203701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1.26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6"/>
        <v>41423.577557870369</v>
      </c>
      <c r="L2233" s="10">
        <f t="shared" si="137"/>
        <v>41449.875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6"/>
        <v>41806.460740740738</v>
      </c>
      <c r="L2234" s="10">
        <f t="shared" si="137"/>
        <v>41838.791666666664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4.96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6"/>
        <v>42331.045590277768</v>
      </c>
      <c r="L2235" s="10">
        <f t="shared" si="137"/>
        <v>42351.666666666664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6"/>
        <v>42710.491284722222</v>
      </c>
      <c r="L2236" s="10">
        <f t="shared" si="137"/>
        <v>42740.491284722222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6"/>
        <v>42061.688784722217</v>
      </c>
      <c r="L2237" s="10">
        <f t="shared" si="137"/>
        <v>42091.64711805556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6"/>
        <v>42371.283831018511</v>
      </c>
      <c r="L2238" s="10">
        <f t="shared" si="137"/>
        <v>42401.283831018511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6"/>
        <v>41914.669942129629</v>
      </c>
      <c r="L2239" s="10">
        <f t="shared" si="137"/>
        <v>41954.999305555553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3.53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6"/>
        <v>42774.28837962963</v>
      </c>
      <c r="L2240" s="10">
        <f t="shared" si="137"/>
        <v>42804.28837962963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6"/>
        <v>41572.625162037039</v>
      </c>
      <c r="L2241" s="10">
        <f t="shared" si="137"/>
        <v>41608.834722222222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6"/>
        <v>42452.492407407401</v>
      </c>
      <c r="L2242" s="10">
        <f t="shared" si="137"/>
        <v>42482.492407407401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2.71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0">(((J2243/60)/60)/24)+DATE(1970,1,1)+(-8/24)</f>
        <v>42766.494212962956</v>
      </c>
      <c r="L2243" s="10">
        <f t="shared" ref="L2243:L2306" si="141">(((I2243/60)/60)/24)+DATE(1970,1,1)+(-8/24)</f>
        <v>42796.494212962956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ROUND(E2243/D2243,2)</f>
        <v>8.06</v>
      </c>
      <c r="R2243" s="6">
        <f t="shared" ref="R2243:R2306" si="143">AVERAGE(E2243/N2243)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0"/>
        <v>41569.242280092592</v>
      </c>
      <c r="L2244" s="10">
        <f t="shared" si="141"/>
        <v>41604.79305555555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0"/>
        <v>42800.417708333327</v>
      </c>
      <c r="L2245" s="10">
        <f t="shared" si="141"/>
        <v>42806.791666666664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0"/>
        <v>42647.485486111109</v>
      </c>
      <c r="L2246" s="10">
        <f t="shared" si="141"/>
        <v>42659.520833333336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0"/>
        <v>41660.375196759262</v>
      </c>
      <c r="L2247" s="10">
        <f t="shared" si="141"/>
        <v>41691.416666666664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0"/>
        <v>42221.458449074074</v>
      </c>
      <c r="L2248" s="10">
        <f t="shared" si="141"/>
        <v>42251.458449074074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0"/>
        <v>42200.332928240743</v>
      </c>
      <c r="L2249" s="10">
        <f t="shared" si="141"/>
        <v>42214.332928240743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0"/>
        <v>42688.542569444442</v>
      </c>
      <c r="L2250" s="10">
        <f t="shared" si="141"/>
        <v>42718.542569444442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</v>
      </c>
      <c r="R2250" s="6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0"/>
        <v>41336.369965277772</v>
      </c>
      <c r="L2251" s="10">
        <f t="shared" si="141"/>
        <v>41366.328298611108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1.69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0"/>
        <v>42676.6721412037</v>
      </c>
      <c r="L2252" s="10">
        <f t="shared" si="141"/>
        <v>42706.713807870365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0"/>
        <v>41846.012465277774</v>
      </c>
      <c r="L2253" s="10">
        <f t="shared" si="141"/>
        <v>41867.012465277774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0"/>
        <v>42572.994652777772</v>
      </c>
      <c r="L2254" s="10">
        <f t="shared" si="141"/>
        <v>42587.994652777772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0"/>
        <v>42296.297997685186</v>
      </c>
      <c r="L2255" s="10">
        <f t="shared" si="141"/>
        <v>42326.33966435185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1.1299999999999999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0"/>
        <v>42752.314444444441</v>
      </c>
      <c r="L2256" s="10">
        <f t="shared" si="141"/>
        <v>42759.314444444441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4.5999999999999996</v>
      </c>
      <c r="R2256" s="6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0"/>
        <v>42467.618645833332</v>
      </c>
      <c r="L2257" s="10">
        <f t="shared" si="141"/>
        <v>42497.618645833332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0"/>
        <v>42682.118587962956</v>
      </c>
      <c r="L2258" s="10">
        <f t="shared" si="141"/>
        <v>42696.118587962956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2.23</v>
      </c>
      <c r="R2258" s="6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0"/>
        <v>42505.603344907409</v>
      </c>
      <c r="L2259" s="10">
        <f t="shared" si="141"/>
        <v>42540.624999999993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0"/>
        <v>42136.417673611104</v>
      </c>
      <c r="L2260" s="10">
        <f t="shared" si="141"/>
        <v>42166.417673611104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1.47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0"/>
        <v>42702.47148148148</v>
      </c>
      <c r="L2261" s="10">
        <f t="shared" si="141"/>
        <v>42712.47148148148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18.670000000000002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0"/>
        <v>41694.683449074073</v>
      </c>
      <c r="L2262" s="10">
        <f t="shared" si="141"/>
        <v>41724.641782407409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3.27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0"/>
        <v>42759.391435185178</v>
      </c>
      <c r="L2263" s="10">
        <f t="shared" si="141"/>
        <v>42780.391435185178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7.8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0"/>
        <v>41926.251828703702</v>
      </c>
      <c r="L2264" s="10">
        <f t="shared" si="141"/>
        <v>41960.666666666664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0"/>
        <v>42014.498993055553</v>
      </c>
      <c r="L2265" s="10">
        <f t="shared" si="141"/>
        <v>42035.498993055553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1.1599999999999999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0"/>
        <v>42496.249004629623</v>
      </c>
      <c r="L2266" s="10">
        <f t="shared" si="141"/>
        <v>42512.791666666664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0"/>
        <v>42689.519756944443</v>
      </c>
      <c r="L2267" s="10">
        <f t="shared" si="141"/>
        <v>42696.519756944443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0"/>
        <v>42469.541574074072</v>
      </c>
      <c r="L2268" s="10">
        <f t="shared" si="141"/>
        <v>42486.749999999993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0"/>
        <v>41968.496493055551</v>
      </c>
      <c r="L2269" s="10">
        <f t="shared" si="141"/>
        <v>41993.708333333336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3.81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0"/>
        <v>42775.749016203699</v>
      </c>
      <c r="L2270" s="10">
        <f t="shared" si="141"/>
        <v>42805.749016203699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1.03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0"/>
        <v>42776.371099537035</v>
      </c>
      <c r="L2271" s="10">
        <f t="shared" si="141"/>
        <v>42800.874999999993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18.02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0"/>
        <v>42725.536030092589</v>
      </c>
      <c r="L2272" s="10">
        <f t="shared" si="141"/>
        <v>42745.582638888889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0"/>
        <v>42683.666712962957</v>
      </c>
      <c r="L2273" s="10">
        <f t="shared" si="141"/>
        <v>42713.666712962957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0"/>
        <v>42315.366157407399</v>
      </c>
      <c r="L2274" s="10">
        <f t="shared" si="141"/>
        <v>42345.366157407399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13.57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0"/>
        <v>42781.215763888882</v>
      </c>
      <c r="L2275" s="10">
        <f t="shared" si="141"/>
        <v>42806.174097222225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2.2000000000000002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0"/>
        <v>41663.167326388888</v>
      </c>
      <c r="L2276" s="10">
        <f t="shared" si="141"/>
        <v>41693.167326388888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1.2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0"/>
        <v>41965.283321759263</v>
      </c>
      <c r="L2277" s="10">
        <f t="shared" si="141"/>
        <v>41995.283321759263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4.08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0"/>
        <v>41614.318159722221</v>
      </c>
      <c r="L2278" s="10">
        <f t="shared" si="141"/>
        <v>41644.318159722221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1.06</v>
      </c>
      <c r="R2278" s="6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0"/>
        <v>40936.345173611109</v>
      </c>
      <c r="L2279" s="10">
        <f t="shared" si="141"/>
        <v>40966.345173611109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0"/>
        <v>42338.375775462955</v>
      </c>
      <c r="L2280" s="10">
        <f t="shared" si="141"/>
        <v>42372.624305555553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2.71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0"/>
        <v>42020.473368055551</v>
      </c>
      <c r="L2281" s="10">
        <f t="shared" si="141"/>
        <v>42038.833333333336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1.54</v>
      </c>
      <c r="R2281" s="6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0"/>
        <v>42234.291562499995</v>
      </c>
      <c r="L2282" s="10">
        <f t="shared" si="141"/>
        <v>42264.291562499995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4.04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0"/>
        <v>40686.952511574069</v>
      </c>
      <c r="L2283" s="10">
        <f t="shared" si="141"/>
        <v>40748.951388888883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0"/>
        <v>42322.841273148144</v>
      </c>
      <c r="L2284" s="10">
        <f t="shared" si="141"/>
        <v>42382.841273148144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0"/>
        <v>40977.791712962957</v>
      </c>
      <c r="L2285" s="10">
        <f t="shared" si="141"/>
        <v>41037.750046296293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1.01</v>
      </c>
      <c r="R2285" s="6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0"/>
        <v>40585.463483796295</v>
      </c>
      <c r="L2286" s="10">
        <f t="shared" si="141"/>
        <v>40613.833333333328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0"/>
        <v>41058.852349537032</v>
      </c>
      <c r="L2287" s="10">
        <f t="shared" si="141"/>
        <v>41088.852349537032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0"/>
        <v>41494.630254629628</v>
      </c>
      <c r="L2288" s="10">
        <f t="shared" si="141"/>
        <v>41522.832638888889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0"/>
        <v>41792.334027777775</v>
      </c>
      <c r="L2289" s="10">
        <f t="shared" si="141"/>
        <v>41813.334027777775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1.2</v>
      </c>
      <c r="R2289" s="6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0"/>
        <v>41067.494085648148</v>
      </c>
      <c r="L2290" s="10">
        <f t="shared" si="141"/>
        <v>41086.416666666664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</v>
      </c>
      <c r="R2290" s="6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0"/>
        <v>41571.665046296293</v>
      </c>
      <c r="L2291" s="10">
        <f t="shared" si="141"/>
        <v>41614.640277777777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</v>
      </c>
      <c r="R2291" s="6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0"/>
        <v>40069.920486111107</v>
      </c>
      <c r="L2292" s="10">
        <f t="shared" si="141"/>
        <v>40148.375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0"/>
        <v>40987.643726851849</v>
      </c>
      <c r="L2293" s="10">
        <f t="shared" si="141"/>
        <v>41021.833333333328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1.73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0"/>
        <v>40987.364305555551</v>
      </c>
      <c r="L2294" s="10">
        <f t="shared" si="141"/>
        <v>41017.364305555551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0"/>
        <v>41151.374988425923</v>
      </c>
      <c r="L2295" s="10">
        <f t="shared" si="141"/>
        <v>41176.832638888889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0"/>
        <v>41264.389814814815</v>
      </c>
      <c r="L2296" s="10">
        <f t="shared" si="141"/>
        <v>41294.389814814815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0"/>
        <v>41270.621018518512</v>
      </c>
      <c r="L2297" s="10">
        <f t="shared" si="141"/>
        <v>41300.621018518512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0"/>
        <v>40927.39844907407</v>
      </c>
      <c r="L2298" s="10">
        <f t="shared" si="141"/>
        <v>40962.39844907407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0"/>
        <v>40947.70890046296</v>
      </c>
      <c r="L2299" s="10">
        <f t="shared" si="141"/>
        <v>40981.832638888889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1.01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0"/>
        <v>41694.507326388884</v>
      </c>
      <c r="L2300" s="10">
        <f t="shared" si="141"/>
        <v>41724.46565972222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0"/>
        <v>40564.699178240735</v>
      </c>
      <c r="L2301" s="10">
        <f t="shared" si="141"/>
        <v>40579.699178240735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0"/>
        <v>41074.393703703703</v>
      </c>
      <c r="L2302" s="10">
        <f t="shared" si="141"/>
        <v>41088.393703703703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0"/>
        <v>41415.813611111109</v>
      </c>
      <c r="L2303" s="10">
        <f t="shared" si="141"/>
        <v>41445.813611111109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0"/>
        <v>41605.535115740735</v>
      </c>
      <c r="L2304" s="10">
        <f t="shared" si="141"/>
        <v>41638.958333333328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1.71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0"/>
        <v>40849.777731481481</v>
      </c>
      <c r="L2305" s="10">
        <f t="shared" si="141"/>
        <v>40889.819398148145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1.0900000000000001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0"/>
        <v>40502.482534722221</v>
      </c>
      <c r="L2306" s="10">
        <f t="shared" si="141"/>
        <v>40543.874305555553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1.01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4">(((J2307/60)/60)/24)+DATE(1970,1,1)+(-8/24)</f>
        <v>41834.361944444441</v>
      </c>
      <c r="L2307" s="10">
        <f t="shared" ref="L2307:L2370" si="145">(((I2307/60)/60)/24)+DATE(1970,1,1)+(-8/24)</f>
        <v>41859.416666666664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ROUND(E2307/D2307,2)</f>
        <v>1.01</v>
      </c>
      <c r="R2307" s="6">
        <f t="shared" ref="R2307:R2370" si="147">AVERAGE(E2307/N2307)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4"/>
        <v>40947.834826388884</v>
      </c>
      <c r="L2308" s="10">
        <f t="shared" si="145"/>
        <v>40977.834826388884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1.07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4"/>
        <v>41004.469131944439</v>
      </c>
      <c r="L2309" s="10">
        <f t="shared" si="145"/>
        <v>41034.46907407407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1.07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4"/>
        <v>41851.629583333335</v>
      </c>
      <c r="L2310" s="10">
        <f t="shared" si="145"/>
        <v>41879.708333333328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4"/>
        <v>41307.654363425921</v>
      </c>
      <c r="L2311" s="10">
        <f t="shared" si="145"/>
        <v>41342.654363425921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1.07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4"/>
        <v>41324.460821759254</v>
      </c>
      <c r="L2312" s="10">
        <f t="shared" si="145"/>
        <v>41354.41915509259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4.29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4"/>
        <v>41735.671168981477</v>
      </c>
      <c r="L2313" s="10">
        <f t="shared" si="145"/>
        <v>41765.671168981477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4"/>
        <v>41716.299513888887</v>
      </c>
      <c r="L2314" s="10">
        <f t="shared" si="145"/>
        <v>41747.625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1.08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4"/>
        <v>41002.625300925924</v>
      </c>
      <c r="L2315" s="10">
        <f t="shared" si="145"/>
        <v>41032.625300925924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1.76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4"/>
        <v>41037.218252314815</v>
      </c>
      <c r="L2316" s="10">
        <f t="shared" si="145"/>
        <v>41067.218252314815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1.57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4"/>
        <v>41004.392858796295</v>
      </c>
      <c r="L2317" s="10">
        <f t="shared" si="145"/>
        <v>41034.392858796295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1.03</v>
      </c>
      <c r="R2317" s="6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4"/>
        <v>40079.391782407409</v>
      </c>
      <c r="L2318" s="10">
        <f t="shared" si="145"/>
        <v>40156.433333333334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4"/>
        <v>40192.20890046296</v>
      </c>
      <c r="L2319" s="10">
        <f t="shared" si="145"/>
        <v>40223.875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4"/>
        <v>40050.310347222221</v>
      </c>
      <c r="L2320" s="10">
        <f t="shared" si="145"/>
        <v>40081.832638888889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4"/>
        <v>41592.748668981476</v>
      </c>
      <c r="L2321" s="10">
        <f t="shared" si="145"/>
        <v>41622.748668981476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1.08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4"/>
        <v>41696.483796296292</v>
      </c>
      <c r="L2322" s="10">
        <f t="shared" si="145"/>
        <v>41731.442129629628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1.0900000000000001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4"/>
        <v>42798.927094907405</v>
      </c>
      <c r="L2323" s="10">
        <f t="shared" si="145"/>
        <v>42828.885428240734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</v>
      </c>
      <c r="R2323" s="6">
        <f t="shared" si="147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4"/>
        <v>42804.562141203707</v>
      </c>
      <c r="L2324" s="10">
        <f t="shared" si="145"/>
        <v>42834.520474537036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0.03</v>
      </c>
      <c r="R2324" s="6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4"/>
        <v>42807.42184027777</v>
      </c>
      <c r="L2325" s="10">
        <f t="shared" si="145"/>
        <v>42814.42184027777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4"/>
        <v>42790.55190972222</v>
      </c>
      <c r="L2326" s="10">
        <f t="shared" si="145"/>
        <v>42820.510243055549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0.21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4"/>
        <v>42793.689016203702</v>
      </c>
      <c r="L2327" s="10">
        <f t="shared" si="145"/>
        <v>42823.647349537037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4"/>
        <v>42803.700787037036</v>
      </c>
      <c r="L2328" s="10">
        <f t="shared" si="145"/>
        <v>42855.374999999993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0.01</v>
      </c>
      <c r="R2328" s="6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4"/>
        <v>41842.583796296298</v>
      </c>
      <c r="L2329" s="10">
        <f t="shared" si="145"/>
        <v>41877.583796296298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4"/>
        <v>42139.448344907411</v>
      </c>
      <c r="L2330" s="10">
        <f t="shared" si="145"/>
        <v>42169.448344907411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4"/>
        <v>41807.291041666664</v>
      </c>
      <c r="L2331" s="10">
        <f t="shared" si="145"/>
        <v>41837.291041666664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1.06</v>
      </c>
      <c r="R2331" s="6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4"/>
        <v>42332.566469907404</v>
      </c>
      <c r="L2332" s="10">
        <f t="shared" si="145"/>
        <v>42362.666666666664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4"/>
        <v>41838.672337962962</v>
      </c>
      <c r="L2333" s="10">
        <f t="shared" si="145"/>
        <v>41868.672337962962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4"/>
        <v>42011.294803240737</v>
      </c>
      <c r="L2334" s="10">
        <f t="shared" si="145"/>
        <v>42041.294803240737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4"/>
        <v>41767.317013888889</v>
      </c>
      <c r="L2335" s="10">
        <f t="shared" si="145"/>
        <v>41788.409722222219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4"/>
        <v>41918.336782407401</v>
      </c>
      <c r="L2336" s="10">
        <f t="shared" si="145"/>
        <v>41948.398611111108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1.02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4"/>
        <v>41771.238923611112</v>
      </c>
      <c r="L2337" s="10">
        <f t="shared" si="145"/>
        <v>41801.238923611112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4"/>
        <v>41666.591377314813</v>
      </c>
      <c r="L2338" s="10">
        <f t="shared" si="145"/>
        <v>41706.591377314813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5.21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4"/>
        <v>41786.307210648149</v>
      </c>
      <c r="L2339" s="10">
        <f t="shared" si="145"/>
        <v>41816.307210648149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1.1100000000000001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4"/>
        <v>41789.563472222217</v>
      </c>
      <c r="L2340" s="10">
        <f t="shared" si="145"/>
        <v>41819.563472222217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4"/>
        <v>42692.466539351844</v>
      </c>
      <c r="L2341" s="10">
        <f t="shared" si="145"/>
        <v>42722.999305555553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4"/>
        <v>42643.309467592589</v>
      </c>
      <c r="L2342" s="10">
        <f t="shared" si="145"/>
        <v>42673.309467592589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1.06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4"/>
        <v>42167.480370370373</v>
      </c>
      <c r="L2343" s="10">
        <f t="shared" si="145"/>
        <v>42197.480370370373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4"/>
        <v>41897.36886574074</v>
      </c>
      <c r="L2344" s="10">
        <f t="shared" si="145"/>
        <v>41917.875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4"/>
        <v>42327.491956018515</v>
      </c>
      <c r="L2345" s="10">
        <f t="shared" si="145"/>
        <v>42377.490972222215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4"/>
        <v>42515.394317129627</v>
      </c>
      <c r="L2346" s="10">
        <f t="shared" si="145"/>
        <v>42545.394317129627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</v>
      </c>
      <c r="R2346" s="6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4"/>
        <v>42059.66847222222</v>
      </c>
      <c r="L2347" s="10">
        <f t="shared" si="145"/>
        <v>42094.652083333327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4"/>
        <v>42615.465636574074</v>
      </c>
      <c r="L2348" s="10">
        <f t="shared" si="145"/>
        <v>42660.465636574074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0</v>
      </c>
      <c r="R2348" s="6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4"/>
        <v>42577.274027777778</v>
      </c>
      <c r="L2349" s="10">
        <f t="shared" si="145"/>
        <v>42607.274027777778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0.02</v>
      </c>
      <c r="R2349" s="6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4"/>
        <v>42360.598819444444</v>
      </c>
      <c r="L2350" s="10">
        <f t="shared" si="145"/>
        <v>42420.598819444444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</v>
      </c>
      <c r="R2350" s="6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4"/>
        <v>42198.442453703705</v>
      </c>
      <c r="L2351" s="10">
        <f t="shared" si="145"/>
        <v>42227.442453703705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4"/>
        <v>42708.508912037032</v>
      </c>
      <c r="L2352" s="10">
        <f t="shared" si="145"/>
        <v>42738.508912037032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4"/>
        <v>42093.767812500002</v>
      </c>
      <c r="L2353" s="10">
        <f t="shared" si="145"/>
        <v>42123.767812500002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0.01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4"/>
        <v>42101.300370370365</v>
      </c>
      <c r="L2354" s="10">
        <f t="shared" si="145"/>
        <v>42161.300370370365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4"/>
        <v>42103.342847222222</v>
      </c>
      <c r="L2355" s="10">
        <f t="shared" si="145"/>
        <v>42115.342847222222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4"/>
        <v>41954.38958333333</v>
      </c>
      <c r="L2356" s="10">
        <f t="shared" si="145"/>
        <v>42014.38958333333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0</v>
      </c>
      <c r="R2356" s="6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4"/>
        <v>42096.584907407399</v>
      </c>
      <c r="L2357" s="10">
        <f t="shared" si="145"/>
        <v>42126.584907407399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0.01</v>
      </c>
      <c r="R2357" s="6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4"/>
        <v>42130.450277777774</v>
      </c>
      <c r="L2358" s="10">
        <f t="shared" si="145"/>
        <v>42160.450277777774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4"/>
        <v>42264.286782407398</v>
      </c>
      <c r="L2359" s="10">
        <f t="shared" si="145"/>
        <v>42294.286782407398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4"/>
        <v>41978.597638888888</v>
      </c>
      <c r="L2360" s="10">
        <f t="shared" si="145"/>
        <v>42034.693749999999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4"/>
        <v>42159.316249999996</v>
      </c>
      <c r="L2361" s="10">
        <f t="shared" si="145"/>
        <v>42219.316249999996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0.15</v>
      </c>
      <c r="R2361" s="6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4"/>
        <v>42377.373611111114</v>
      </c>
      <c r="L2362" s="10">
        <f t="shared" si="145"/>
        <v>42407.373611111114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</v>
      </c>
      <c r="R2362" s="6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4"/>
        <v>42466.525555555556</v>
      </c>
      <c r="L2363" s="10">
        <f t="shared" si="145"/>
        <v>42490.583333333336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4"/>
        <v>41954.35497685185</v>
      </c>
      <c r="L2364" s="10">
        <f t="shared" si="145"/>
        <v>41984.35497685185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0.28999999999999998</v>
      </c>
      <c r="R2364" s="6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4"/>
        <v>42321.678240740737</v>
      </c>
      <c r="L2365" s="10">
        <f t="shared" si="145"/>
        <v>42366.678240740737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4"/>
        <v>42248.601342592585</v>
      </c>
      <c r="L2366" s="10">
        <f t="shared" si="145"/>
        <v>42303.601342592585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4"/>
        <v>42346.403067129628</v>
      </c>
      <c r="L2367" s="10">
        <f t="shared" si="145"/>
        <v>42386.624999999993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4"/>
        <v>42268.198298611103</v>
      </c>
      <c r="L2368" s="10">
        <f t="shared" si="145"/>
        <v>42298.198298611103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0.11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4"/>
        <v>42425.636759259258</v>
      </c>
      <c r="L2369" s="10">
        <f t="shared" si="145"/>
        <v>42485.595092592594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0.01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4"/>
        <v>42063.388483796291</v>
      </c>
      <c r="L2370" s="10">
        <f t="shared" si="145"/>
        <v>42108.346817129634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</v>
      </c>
      <c r="R2370" s="6">
        <f t="shared" si="147"/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8">(((J2371/60)/60)/24)+DATE(1970,1,1)+(-8/24)</f>
        <v>42380.47929398148</v>
      </c>
      <c r="L2371" s="10">
        <f t="shared" ref="L2371:L2434" si="149">(((I2371/60)/60)/24)+DATE(1970,1,1)+(-8/24)</f>
        <v>42410.47929398148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ROUND(E2371/D2371,2)</f>
        <v>0</v>
      </c>
      <c r="R2371" s="6" t="e">
        <f t="shared" ref="R2371:R2434" si="151">AVERAGE(E2371/N2371)</f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8"/>
        <v>41960.855798611105</v>
      </c>
      <c r="L2372" s="10">
        <f t="shared" si="149"/>
        <v>41990.855798611105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</v>
      </c>
      <c r="R2372" s="6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8"/>
        <v>42150.444398148145</v>
      </c>
      <c r="L2373" s="10">
        <f t="shared" si="149"/>
        <v>42180.444398148145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8"/>
        <v>42087.735775462956</v>
      </c>
      <c r="L2374" s="10">
        <f t="shared" si="149"/>
        <v>42117.735775462956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0.03</v>
      </c>
      <c r="R2374" s="6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8"/>
        <v>42215.328981481485</v>
      </c>
      <c r="L2375" s="10">
        <f t="shared" si="149"/>
        <v>42245.328981481485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0</v>
      </c>
      <c r="R2375" s="6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8"/>
        <v>42017.509953703695</v>
      </c>
      <c r="L2376" s="10">
        <f t="shared" si="149"/>
        <v>42047.509953703695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0</v>
      </c>
      <c r="R2376" s="6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8"/>
        <v>42592.502743055556</v>
      </c>
      <c r="L2377" s="10">
        <f t="shared" si="149"/>
        <v>42622.502743055556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8"/>
        <v>42318.592199074068</v>
      </c>
      <c r="L2378" s="10">
        <f t="shared" si="149"/>
        <v>42348.592199074068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0.11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8"/>
        <v>42669.536840277775</v>
      </c>
      <c r="L2379" s="10">
        <f t="shared" si="149"/>
        <v>42699.578506944446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8"/>
        <v>42212.679745370369</v>
      </c>
      <c r="L2380" s="10">
        <f t="shared" si="149"/>
        <v>42241.679745370369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8"/>
        <v>42236.683055555557</v>
      </c>
      <c r="L2381" s="10">
        <f t="shared" si="149"/>
        <v>42281.683055555557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8"/>
        <v>42248.459976851846</v>
      </c>
      <c r="L2382" s="10">
        <f t="shared" si="149"/>
        <v>42278.459976851846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8"/>
        <v>42074.602407407401</v>
      </c>
      <c r="L2383" s="10">
        <f t="shared" si="149"/>
        <v>42104.602407407401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0.02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8"/>
        <v>42194.854201388887</v>
      </c>
      <c r="L2384" s="10">
        <f t="shared" si="149"/>
        <v>42219.854201388887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0.03</v>
      </c>
      <c r="R2384" s="6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8"/>
        <v>42026.723460648143</v>
      </c>
      <c r="L2385" s="10">
        <f t="shared" si="149"/>
        <v>42056.723460648143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0.04</v>
      </c>
      <c r="R2385" s="6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8"/>
        <v>41926.734293981477</v>
      </c>
      <c r="L2386" s="10">
        <f t="shared" si="149"/>
        <v>41956.775960648149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0.01</v>
      </c>
      <c r="R2386" s="6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8"/>
        <v>42191.368425925924</v>
      </c>
      <c r="L2387" s="10">
        <f t="shared" si="149"/>
        <v>42221.368425925924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0.01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8"/>
        <v>41954.504907407405</v>
      </c>
      <c r="L2388" s="10">
        <f t="shared" si="149"/>
        <v>42014.504907407405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8"/>
        <v>42528.293287037035</v>
      </c>
      <c r="L2389" s="10">
        <f t="shared" si="149"/>
        <v>42573.293287037035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0.01</v>
      </c>
      <c r="R2389" s="6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8"/>
        <v>41989.520358796297</v>
      </c>
      <c r="L2390" s="10">
        <f t="shared" si="149"/>
        <v>42019.478472222218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0.01</v>
      </c>
      <c r="R2390" s="6">
        <f t="shared" si="151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8"/>
        <v>42179.320046296292</v>
      </c>
      <c r="L2391" s="10">
        <f t="shared" si="149"/>
        <v>42210.582638888889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</v>
      </c>
      <c r="R2391" s="6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8"/>
        <v>41967.928981481477</v>
      </c>
      <c r="L2392" s="10">
        <f t="shared" si="149"/>
        <v>42007.928981481477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8"/>
        <v>42064.461157407401</v>
      </c>
      <c r="L2393" s="10">
        <f t="shared" si="149"/>
        <v>42094.419490740744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</v>
      </c>
      <c r="R2393" s="6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8"/>
        <v>42275.787303240737</v>
      </c>
      <c r="L2394" s="10">
        <f t="shared" si="149"/>
        <v>42305.787303240737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8"/>
        <v>42194.315011574072</v>
      </c>
      <c r="L2395" s="10">
        <f t="shared" si="149"/>
        <v>42224.315011574072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</v>
      </c>
      <c r="R2395" s="6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8"/>
        <v>42031.02885416666</v>
      </c>
      <c r="L2396" s="10">
        <f t="shared" si="149"/>
        <v>42061.02885416666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</v>
      </c>
      <c r="R2396" s="6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8"/>
        <v>42716.788043981483</v>
      </c>
      <c r="L2397" s="10">
        <f t="shared" si="149"/>
        <v>42745.039583333331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8"/>
        <v>42262.515717592592</v>
      </c>
      <c r="L2398" s="10">
        <f t="shared" si="149"/>
        <v>42292.515717592592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</v>
      </c>
      <c r="R2398" s="6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8"/>
        <v>41976.551574074074</v>
      </c>
      <c r="L2399" s="10">
        <f t="shared" si="149"/>
        <v>42006.551574074074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8"/>
        <v>42157.583148148151</v>
      </c>
      <c r="L2400" s="10">
        <f t="shared" si="149"/>
        <v>42187.583148148151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8"/>
        <v>41956.519745370366</v>
      </c>
      <c r="L2401" s="10">
        <f t="shared" si="149"/>
        <v>41991.519745370366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8"/>
        <v>42443.934768518513</v>
      </c>
      <c r="L2402" s="10">
        <f t="shared" si="149"/>
        <v>42473.934768518513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8"/>
        <v>42374.489537037036</v>
      </c>
      <c r="L2403" s="10">
        <f t="shared" si="149"/>
        <v>42434.489537037036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0.01</v>
      </c>
      <c r="R2403" s="6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8"/>
        <v>42107.34642361111</v>
      </c>
      <c r="L2404" s="10">
        <f t="shared" si="149"/>
        <v>42137.34642361111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</v>
      </c>
      <c r="R2404" s="6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8"/>
        <v>42399.549282407403</v>
      </c>
      <c r="L2405" s="10">
        <f t="shared" si="149"/>
        <v>42459.507615740738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0.17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8"/>
        <v>42341.706099537034</v>
      </c>
      <c r="L2406" s="10">
        <f t="shared" si="149"/>
        <v>42371.706099537034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8"/>
        <v>42595.252025462956</v>
      </c>
      <c r="L2407" s="10">
        <f t="shared" si="149"/>
        <v>42616.252025462956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0.23</v>
      </c>
      <c r="R2407" s="6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8"/>
        <v>41982.777662037035</v>
      </c>
      <c r="L2408" s="10">
        <f t="shared" si="149"/>
        <v>42022.777662037035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</v>
      </c>
      <c r="R2408" s="6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8"/>
        <v>42082.242222222216</v>
      </c>
      <c r="L2409" s="10">
        <f t="shared" si="149"/>
        <v>42104.916666666664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8"/>
        <v>41918.80737268518</v>
      </c>
      <c r="L2410" s="10">
        <f t="shared" si="149"/>
        <v>41948.849039351851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</v>
      </c>
      <c r="R2410" s="6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8"/>
        <v>42204.542534722219</v>
      </c>
      <c r="L2411" s="10">
        <f t="shared" si="149"/>
        <v>42234.542534722219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0.02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8"/>
        <v>42224.074942129628</v>
      </c>
      <c r="L2412" s="10">
        <f t="shared" si="149"/>
        <v>42254.074942129628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8"/>
        <v>42211.399097222216</v>
      </c>
      <c r="L2413" s="10">
        <f t="shared" si="149"/>
        <v>42241.399097222216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0.01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8"/>
        <v>42655.403622685182</v>
      </c>
      <c r="L2414" s="10">
        <f t="shared" si="149"/>
        <v>42700.445289351854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8"/>
        <v>41759.776412037034</v>
      </c>
      <c r="L2415" s="10">
        <f t="shared" si="149"/>
        <v>41790.645833333328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0.01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8"/>
        <v>42198.361805555549</v>
      </c>
      <c r="L2416" s="10">
        <f t="shared" si="149"/>
        <v>42237.832638888889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0.03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8"/>
        <v>42536.529467592591</v>
      </c>
      <c r="L2417" s="10">
        <f t="shared" si="149"/>
        <v>42566.529467592591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0.01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8"/>
        <v>42019.404432870368</v>
      </c>
      <c r="L2418" s="10">
        <f t="shared" si="149"/>
        <v>42077.291666666664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0</v>
      </c>
      <c r="R2418" s="6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8"/>
        <v>41831.550775462958</v>
      </c>
      <c r="L2419" s="10">
        <f t="shared" si="149"/>
        <v>41861.550775462958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8"/>
        <v>42027.523657407401</v>
      </c>
      <c r="L2420" s="10">
        <f t="shared" si="149"/>
        <v>42087.481990740744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</v>
      </c>
      <c r="R2420" s="6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8"/>
        <v>41993.404965277768</v>
      </c>
      <c r="L2421" s="10">
        <f t="shared" si="149"/>
        <v>42053.404965277768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8"/>
        <v>41892.695543981477</v>
      </c>
      <c r="L2422" s="10">
        <f t="shared" si="149"/>
        <v>41952.737210648142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8"/>
        <v>42026.354120370372</v>
      </c>
      <c r="L2423" s="10">
        <f t="shared" si="149"/>
        <v>42056.354120370372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0</v>
      </c>
      <c r="R2423" s="6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8"/>
        <v>42044.391620370363</v>
      </c>
      <c r="L2424" s="10">
        <f t="shared" si="149"/>
        <v>42074.349953703706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</v>
      </c>
      <c r="R2424" s="6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8"/>
        <v>41974.371412037035</v>
      </c>
      <c r="L2425" s="10">
        <f t="shared" si="149"/>
        <v>42004.371412037035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0</v>
      </c>
      <c r="R2425" s="6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8"/>
        <v>41909.559120370366</v>
      </c>
      <c r="L2426" s="10">
        <f t="shared" si="149"/>
        <v>41939.559120370366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0.01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8"/>
        <v>42502.580428240741</v>
      </c>
      <c r="L2427" s="10">
        <f t="shared" si="149"/>
        <v>42517.586111111108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0</v>
      </c>
      <c r="R2427" s="6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8"/>
        <v>42163.836712962955</v>
      </c>
      <c r="L2428" s="10">
        <f t="shared" si="149"/>
        <v>42223.836712962955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8"/>
        <v>42411.98533564814</v>
      </c>
      <c r="L2429" s="10">
        <f t="shared" si="149"/>
        <v>42451.943668981483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0</v>
      </c>
      <c r="R2429" s="6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8"/>
        <v>42045.450821759259</v>
      </c>
      <c r="L2430" s="10">
        <f t="shared" si="149"/>
        <v>42075.409155092588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0</v>
      </c>
      <c r="R2430" s="6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8"/>
        <v>42734.545902777776</v>
      </c>
      <c r="L2431" s="10">
        <f t="shared" si="149"/>
        <v>42771.363888888889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0.01</v>
      </c>
      <c r="R2431" s="6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8"/>
        <v>42381.797499999993</v>
      </c>
      <c r="L2432" s="10">
        <f t="shared" si="149"/>
        <v>42411.797499999993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0.01</v>
      </c>
      <c r="R2432" s="6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8"/>
        <v>42488.766354166662</v>
      </c>
      <c r="L2433" s="10">
        <f t="shared" si="149"/>
        <v>42548.766354166662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0</v>
      </c>
      <c r="R2433" s="6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8"/>
        <v>42040.885381944441</v>
      </c>
      <c r="L2434" s="10">
        <f t="shared" si="149"/>
        <v>42070.885381944441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0</v>
      </c>
      <c r="R2434" s="6">
        <f t="shared" si="151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2">(((J2435/60)/60)/24)+DATE(1970,1,1)+(-8/24)</f>
        <v>42397.566469907404</v>
      </c>
      <c r="L2435" s="10">
        <f t="shared" ref="L2435:L2498" si="153">(((I2435/60)/60)/24)+DATE(1970,1,1)+(-8/24)</f>
        <v>42427.566469907404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ROUND(E2435/D2435,2)</f>
        <v>0</v>
      </c>
      <c r="R2435" s="6" t="e">
        <f t="shared" ref="R2435:R2498" si="155">AVERAGE(E2435/N2435)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2"/>
        <v>42179.852708333325</v>
      </c>
      <c r="L2436" s="10">
        <f t="shared" si="153"/>
        <v>42219.852708333325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</v>
      </c>
      <c r="R2436" s="6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2"/>
        <v>42251.944282407399</v>
      </c>
      <c r="L2437" s="10">
        <f t="shared" si="153"/>
        <v>42281.944282407399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</v>
      </c>
      <c r="R2437" s="6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2"/>
        <v>42338.282060185178</v>
      </c>
      <c r="L2438" s="10">
        <f t="shared" si="153"/>
        <v>42398.282060185178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0</v>
      </c>
      <c r="R2438" s="6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2"/>
        <v>42031.631805555553</v>
      </c>
      <c r="L2439" s="10">
        <f t="shared" si="153"/>
        <v>42080.416666666664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2"/>
        <v>42285.581736111104</v>
      </c>
      <c r="L2440" s="10">
        <f t="shared" si="153"/>
        <v>42345.623402777775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</v>
      </c>
      <c r="R2440" s="6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2"/>
        <v>42265.485289351847</v>
      </c>
      <c r="L2441" s="10">
        <f t="shared" si="153"/>
        <v>42295.485289351847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2"/>
        <v>42383.566122685181</v>
      </c>
      <c r="L2442" s="10">
        <f t="shared" si="153"/>
        <v>42413.566122685181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</v>
      </c>
      <c r="R2442" s="6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2"/>
        <v>42186.792291666665</v>
      </c>
      <c r="L2443" s="10">
        <f t="shared" si="153"/>
        <v>42207.874305555553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2"/>
        <v>42052.333657407398</v>
      </c>
      <c r="L2444" s="10">
        <f t="shared" si="153"/>
        <v>42082.291990740741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2"/>
        <v>41836.291921296295</v>
      </c>
      <c r="L2445" s="10">
        <f t="shared" si="153"/>
        <v>41866.291921296295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2.0299999999999998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2"/>
        <v>42485.42119212963</v>
      </c>
      <c r="L2446" s="10">
        <f t="shared" si="153"/>
        <v>42515.42119212963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1.0900000000000001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2"/>
        <v>42242.856724537036</v>
      </c>
      <c r="L2447" s="10">
        <f t="shared" si="153"/>
        <v>42272.856724537036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1.73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2"/>
        <v>42670.269340277773</v>
      </c>
      <c r="L2448" s="10">
        <f t="shared" si="153"/>
        <v>42700.311006944445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2"/>
        <v>42654.13649305555</v>
      </c>
      <c r="L2449" s="10">
        <f t="shared" si="153"/>
        <v>42685.833333333336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4.2699999999999996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2"/>
        <v>42606.982789351845</v>
      </c>
      <c r="L2450" s="10">
        <f t="shared" si="153"/>
        <v>42612.9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1.08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2"/>
        <v>41942.809201388889</v>
      </c>
      <c r="L2451" s="10">
        <f t="shared" si="153"/>
        <v>41972.850868055553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2"/>
        <v>41901.739074074074</v>
      </c>
      <c r="L2452" s="10">
        <f t="shared" si="153"/>
        <v>41939.799305555556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1.02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2"/>
        <v>42779.575115740743</v>
      </c>
      <c r="L2453" s="10">
        <f t="shared" si="153"/>
        <v>42799.575115740743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1.1499999999999999</v>
      </c>
      <c r="R2453" s="6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2"/>
        <v>42338.510416666664</v>
      </c>
      <c r="L2454" s="10">
        <f t="shared" si="153"/>
        <v>42367.624999999993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1.34</v>
      </c>
      <c r="R2454" s="6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2"/>
        <v>42738.358900462961</v>
      </c>
      <c r="L2455" s="10">
        <f t="shared" si="153"/>
        <v>42768.358900462961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1.55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2"/>
        <v>42769.86814814814</v>
      </c>
      <c r="L2456" s="10">
        <f t="shared" si="153"/>
        <v>42804.86814814814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1.01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2"/>
        <v>42452.448495370372</v>
      </c>
      <c r="L2457" s="10">
        <f t="shared" si="153"/>
        <v>42480.448495370372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2"/>
        <v>42761.627766203703</v>
      </c>
      <c r="L2458" s="10">
        <f t="shared" si="153"/>
        <v>42791.627766203703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1.81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2"/>
        <v>42423.269166666665</v>
      </c>
      <c r="L2459" s="10">
        <f t="shared" si="153"/>
        <v>42453.227500000001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2"/>
        <v>42495.538402777776</v>
      </c>
      <c r="L2460" s="10">
        <f t="shared" si="153"/>
        <v>42530.458333333336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1.1000000000000001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2"/>
        <v>42407.304224537038</v>
      </c>
      <c r="L2461" s="10">
        <f t="shared" si="153"/>
        <v>42452.262557870366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2"/>
        <v>42703.853784722225</v>
      </c>
      <c r="L2462" s="10">
        <f t="shared" si="153"/>
        <v>42737.845138888886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1.01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2"/>
        <v>40783.679363425923</v>
      </c>
      <c r="L2463" s="10">
        <f t="shared" si="153"/>
        <v>40816.791666666664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1.04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2"/>
        <v>41088.852962962963</v>
      </c>
      <c r="L2464" s="10">
        <f t="shared" si="153"/>
        <v>41108.852962962963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1.1100000000000001</v>
      </c>
      <c r="R2464" s="6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2"/>
        <v>41340.778067129628</v>
      </c>
      <c r="L2465" s="10">
        <f t="shared" si="153"/>
        <v>41380.458333333328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1.1599999999999999</v>
      </c>
      <c r="R2465" s="6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2"/>
        <v>42248.567094907405</v>
      </c>
      <c r="L2466" s="10">
        <f t="shared" si="153"/>
        <v>42277.478472222218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1.1100000000000001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2"/>
        <v>41145.385972222219</v>
      </c>
      <c r="L2467" s="10">
        <f t="shared" si="153"/>
        <v>41175.385972222219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2"/>
        <v>41372.769131944442</v>
      </c>
      <c r="L2468" s="10">
        <f t="shared" si="153"/>
        <v>41402.769131944442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2"/>
        <v>41025.540868055556</v>
      </c>
      <c r="L2469" s="10">
        <f t="shared" si="153"/>
        <v>41039.375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1.19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2"/>
        <v>41173.820844907401</v>
      </c>
      <c r="L2470" s="10">
        <f t="shared" si="153"/>
        <v>41209.875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</v>
      </c>
      <c r="R2470" s="6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2"/>
        <v>40557.096400462957</v>
      </c>
      <c r="L2471" s="10">
        <f t="shared" si="153"/>
        <v>40582.096400462957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1.1399999999999999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2"/>
        <v>41022.741377314815</v>
      </c>
      <c r="L2472" s="10">
        <f t="shared" si="153"/>
        <v>41052.741377314815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</v>
      </c>
      <c r="R2472" s="6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2"/>
        <v>40893.659629629627</v>
      </c>
      <c r="L2473" s="10">
        <f t="shared" si="153"/>
        <v>40933.659629629627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2"/>
        <v>40353.782175925924</v>
      </c>
      <c r="L2474" s="10">
        <f t="shared" si="153"/>
        <v>40424.710416666661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1.36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2"/>
        <v>41193.415150462963</v>
      </c>
      <c r="L2475" s="10">
        <f t="shared" si="153"/>
        <v>41223.456817129627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2"/>
        <v>40416.67796296296</v>
      </c>
      <c r="L2476" s="10">
        <f t="shared" si="153"/>
        <v>40461.67796296296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2"/>
        <v>40309.954340277778</v>
      </c>
      <c r="L2477" s="10">
        <f t="shared" si="153"/>
        <v>40369.583333333328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1.05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2"/>
        <v>41912.995023148142</v>
      </c>
      <c r="L2478" s="10">
        <f t="shared" si="153"/>
        <v>41946.036689814813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2"/>
        <v>41088.358159722222</v>
      </c>
      <c r="L2479" s="10">
        <f t="shared" si="153"/>
        <v>41133.358159722222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2"/>
        <v>41257.617048611108</v>
      </c>
      <c r="L2480" s="10">
        <f t="shared" si="153"/>
        <v>41287.617048611108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1.28</v>
      </c>
      <c r="R2480" s="6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2"/>
        <v>41107.393449074072</v>
      </c>
      <c r="L2481" s="10">
        <f t="shared" si="153"/>
        <v>41117.75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2"/>
        <v>42227.602824074071</v>
      </c>
      <c r="L2482" s="10">
        <f t="shared" si="153"/>
        <v>42287.602824074071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2"/>
        <v>40999.312592592592</v>
      </c>
      <c r="L2483" s="10">
        <f t="shared" si="153"/>
        <v>41029.312592592592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1.1299999999999999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2"/>
        <v>40711.448877314811</v>
      </c>
      <c r="L2484" s="10">
        <f t="shared" si="153"/>
        <v>40756.448877314811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</v>
      </c>
      <c r="R2484" s="6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2"/>
        <v>40970.416701388887</v>
      </c>
      <c r="L2485" s="10">
        <f t="shared" si="153"/>
        <v>41030.375034722223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1.1399999999999999</v>
      </c>
      <c r="R2485" s="6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2"/>
        <v>40771.583368055552</v>
      </c>
      <c r="L2486" s="10">
        <f t="shared" si="153"/>
        <v>40801.583368055552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2"/>
        <v>40793.665266203701</v>
      </c>
      <c r="L2487" s="10">
        <f t="shared" si="153"/>
        <v>40828.665266203701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2"/>
        <v>40991.374722222223</v>
      </c>
      <c r="L2488" s="10">
        <f t="shared" si="153"/>
        <v>41021.374722222223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2.66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2"/>
        <v>41025.749965277777</v>
      </c>
      <c r="L2489" s="10">
        <f t="shared" si="153"/>
        <v>41055.749965277777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2"/>
        <v>40833.299861111111</v>
      </c>
      <c r="L2490" s="10">
        <f t="shared" si="153"/>
        <v>40863.341527777775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1.07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2"/>
        <v>41373.356932870367</v>
      </c>
      <c r="L2491" s="10">
        <f t="shared" si="153"/>
        <v>41403.356932870367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1.34</v>
      </c>
      <c r="R2491" s="6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2"/>
        <v>41022.894398148142</v>
      </c>
      <c r="L2492" s="10">
        <f t="shared" si="153"/>
        <v>41082.894398148142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</v>
      </c>
      <c r="R2492" s="6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2"/>
        <v>40542.505949074075</v>
      </c>
      <c r="L2493" s="10">
        <f t="shared" si="153"/>
        <v>40558.743749999994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</v>
      </c>
      <c r="R2493" s="6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2"/>
        <v>41024.652638888889</v>
      </c>
      <c r="L2494" s="10">
        <f t="shared" si="153"/>
        <v>41076.082638888889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2"/>
        <v>41347.834953703699</v>
      </c>
      <c r="L2495" s="10">
        <f t="shared" si="153"/>
        <v>41392.834953703699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2"/>
        <v>41022.311851851846</v>
      </c>
      <c r="L2496" s="10">
        <f t="shared" si="153"/>
        <v>41052.311851851846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2"/>
        <v>41036.613136574073</v>
      </c>
      <c r="L2497" s="10">
        <f t="shared" si="153"/>
        <v>41066.613136574073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1.28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2"/>
        <v>41327.663101851853</v>
      </c>
      <c r="L2498" s="10">
        <f t="shared" si="153"/>
        <v>41362.621435185181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6">(((J2499/60)/60)/24)+DATE(1970,1,1)+(-8/24)</f>
        <v>40730.545578703699</v>
      </c>
      <c r="L2499" s="10">
        <f t="shared" ref="L2499:L2562" si="157">(((I2499/60)/60)/24)+DATE(1970,1,1)+(-8/24)</f>
        <v>40760.545578703699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ROUND(E2499/D2499,2)</f>
        <v>1.1299999999999999</v>
      </c>
      <c r="R2499" s="6">
        <f t="shared" ref="R2499:R2562" si="159">AVERAGE(E2499/N2499)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6"/>
        <v>42017.634108796294</v>
      </c>
      <c r="L2500" s="10">
        <f t="shared" si="157"/>
        <v>42031.634108796294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1.06</v>
      </c>
      <c r="R2500" s="6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6"/>
        <v>41226.315243055549</v>
      </c>
      <c r="L2501" s="10">
        <f t="shared" si="157"/>
        <v>41274.416666666664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2.0299999999999998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6"/>
        <v>41053.439525462964</v>
      </c>
      <c r="L2502" s="10">
        <f t="shared" si="157"/>
        <v>41083.439525462964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1.1299999999999999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6"/>
        <v>42244.443333333329</v>
      </c>
      <c r="L2503" s="10">
        <f t="shared" si="157"/>
        <v>42274.443333333329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0.03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6"/>
        <v>41858.492106481477</v>
      </c>
      <c r="L2504" s="10">
        <f t="shared" si="157"/>
        <v>41903.492106481477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0</v>
      </c>
      <c r="R2504" s="6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6"/>
        <v>42498.566064814811</v>
      </c>
      <c r="L2505" s="10">
        <f t="shared" si="157"/>
        <v>42528.54583333333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6"/>
        <v>41927.682106481479</v>
      </c>
      <c r="L2506" s="10">
        <f t="shared" si="157"/>
        <v>41957.723773148151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6"/>
        <v>42046.722407407404</v>
      </c>
      <c r="L2507" s="10">
        <f t="shared" si="157"/>
        <v>42076.68074074074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6"/>
        <v>42257.963761574072</v>
      </c>
      <c r="L2508" s="10">
        <f t="shared" si="157"/>
        <v>42280.541666666664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0.01</v>
      </c>
      <c r="R2508" s="6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6"/>
        <v>42104.739629629628</v>
      </c>
      <c r="L2509" s="10">
        <f t="shared" si="157"/>
        <v>42134.739629629628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6"/>
        <v>41835.618449074071</v>
      </c>
      <c r="L2510" s="10">
        <f t="shared" si="157"/>
        <v>41865.618449074071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6"/>
        <v>42058.476261574069</v>
      </c>
      <c r="L2511" s="10">
        <f t="shared" si="157"/>
        <v>42114.434594907405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0.01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6"/>
        <v>42078.66402777777</v>
      </c>
      <c r="L2512" s="10">
        <f t="shared" si="157"/>
        <v>42138.66402777777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</v>
      </c>
      <c r="R2512" s="6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6"/>
        <v>42371.113576388881</v>
      </c>
      <c r="L2513" s="10">
        <f t="shared" si="157"/>
        <v>42401.113576388881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6"/>
        <v>41971.543530092589</v>
      </c>
      <c r="L2514" s="10">
        <f t="shared" si="157"/>
        <v>41986.543530092589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6"/>
        <v>42731.673483796294</v>
      </c>
      <c r="L2515" s="10">
        <f t="shared" si="157"/>
        <v>42791.673483796294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6"/>
        <v>41854.056446759256</v>
      </c>
      <c r="L2516" s="10">
        <f t="shared" si="157"/>
        <v>41871.056446759256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0.02</v>
      </c>
      <c r="R2516" s="6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6"/>
        <v>42027.50640046296</v>
      </c>
      <c r="L2517" s="10">
        <f t="shared" si="157"/>
        <v>42057.50640046296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0.19</v>
      </c>
      <c r="R2517" s="6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6"/>
        <v>41942.320046296292</v>
      </c>
      <c r="L2518" s="10">
        <f t="shared" si="157"/>
        <v>41972.361712962964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6"/>
        <v>42052.469097222223</v>
      </c>
      <c r="L2519" s="10">
        <f t="shared" si="157"/>
        <v>42082.427430555552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0.1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6"/>
        <v>41926.347546296296</v>
      </c>
      <c r="L2520" s="10">
        <f t="shared" si="157"/>
        <v>41956.38921296296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6"/>
        <v>41808.821805555555</v>
      </c>
      <c r="L2521" s="10">
        <f t="shared" si="157"/>
        <v>41838.821805555555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0</v>
      </c>
      <c r="R2521" s="6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6"/>
        <v>42612.267187500001</v>
      </c>
      <c r="L2522" s="10">
        <f t="shared" si="157"/>
        <v>42658.472916666658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6"/>
        <v>42269.63450231481</v>
      </c>
      <c r="L2523" s="10">
        <f t="shared" si="157"/>
        <v>42290.63450231481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1.0900000000000001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6"/>
        <v>42460.240277777775</v>
      </c>
      <c r="L2524" s="10">
        <f t="shared" si="157"/>
        <v>42482.286111111105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6"/>
        <v>41930.642268518517</v>
      </c>
      <c r="L2525" s="10">
        <f t="shared" si="157"/>
        <v>41960.683935185189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6"/>
        <v>41961.474039351851</v>
      </c>
      <c r="L2526" s="10">
        <f t="shared" si="157"/>
        <v>41993.854166666664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1.02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6"/>
        <v>41058.511238425926</v>
      </c>
      <c r="L2527" s="10">
        <f t="shared" si="157"/>
        <v>41088.511238425926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</v>
      </c>
      <c r="R2527" s="6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6"/>
        <v>41952.757800925923</v>
      </c>
      <c r="L2528" s="10">
        <f t="shared" si="157"/>
        <v>41980.874305555553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1.1299999999999999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6"/>
        <v>41546.417719907404</v>
      </c>
      <c r="L2529" s="10">
        <f t="shared" si="157"/>
        <v>41564.832638888889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6"/>
        <v>42217.501192129632</v>
      </c>
      <c r="L2530" s="10">
        <f t="shared" si="157"/>
        <v>42236.124999999993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6"/>
        <v>40947.747395833328</v>
      </c>
      <c r="L2531" s="10">
        <f t="shared" si="157"/>
        <v>40992.705729166664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6"/>
        <v>42081.531307870369</v>
      </c>
      <c r="L2532" s="10">
        <f t="shared" si="157"/>
        <v>42113.868055555555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6"/>
        <v>42208.346689814811</v>
      </c>
      <c r="L2533" s="10">
        <f t="shared" si="157"/>
        <v>42230.832638888889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</v>
      </c>
      <c r="R2533" s="6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6"/>
        <v>41107.515810185185</v>
      </c>
      <c r="L2534" s="10">
        <f t="shared" si="157"/>
        <v>41137.515810185185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6"/>
        <v>41304.417951388888</v>
      </c>
      <c r="L2535" s="10">
        <f t="shared" si="157"/>
        <v>41334.417453703703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1.1100000000000001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6"/>
        <v>40127.367037037038</v>
      </c>
      <c r="L2536" s="10">
        <f t="shared" si="157"/>
        <v>40178.916666666664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6"/>
        <v>41943.457696759258</v>
      </c>
      <c r="L2537" s="10">
        <f t="shared" si="157"/>
        <v>41974.499363425923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1.04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6"/>
        <v>41463.77275462963</v>
      </c>
      <c r="L2538" s="10">
        <f t="shared" si="157"/>
        <v>41484.77275462963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6"/>
        <v>40696.315451388888</v>
      </c>
      <c r="L2539" s="10">
        <f t="shared" si="157"/>
        <v>40756.315451388888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6"/>
        <v>41298.176631944443</v>
      </c>
      <c r="L2540" s="10">
        <f t="shared" si="157"/>
        <v>41328.874305555553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1.1299999999999999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6"/>
        <v>41977.568888888891</v>
      </c>
      <c r="L2541" s="10">
        <f t="shared" si="157"/>
        <v>42037.568888888891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6"/>
        <v>40785.341678240737</v>
      </c>
      <c r="L2542" s="10">
        <f t="shared" si="157"/>
        <v>40845.341678240737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6"/>
        <v>41483.115949074068</v>
      </c>
      <c r="L2543" s="10">
        <f t="shared" si="157"/>
        <v>41543.115949074068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6"/>
        <v>41509.093252314815</v>
      </c>
      <c r="L2544" s="10">
        <f t="shared" si="157"/>
        <v>41547.832638888889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1.04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6"/>
        <v>40513.774282407401</v>
      </c>
      <c r="L2545" s="10">
        <f t="shared" si="157"/>
        <v>40544.791666666664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6"/>
        <v>41068.1871412037</v>
      </c>
      <c r="L2546" s="10">
        <f t="shared" si="157"/>
        <v>41098.1871412037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1.01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6"/>
        <v>42026.804837962954</v>
      </c>
      <c r="L2547" s="10">
        <f t="shared" si="157"/>
        <v>42061.687499999993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6"/>
        <v>41524.525219907402</v>
      </c>
      <c r="L2548" s="10">
        <f t="shared" si="157"/>
        <v>41551.875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1.1200000000000001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6"/>
        <v>40973.439849537033</v>
      </c>
      <c r="L2549" s="10">
        <f t="shared" si="157"/>
        <v>41003.398182870369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1.2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6"/>
        <v>42618.292094907411</v>
      </c>
      <c r="L2550" s="10">
        <f t="shared" si="157"/>
        <v>42642.852083333331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1.02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6"/>
        <v>41390.424421296295</v>
      </c>
      <c r="L2551" s="10">
        <f t="shared" si="157"/>
        <v>41425.375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1.03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6"/>
        <v>42228.300995370366</v>
      </c>
      <c r="L2552" s="10">
        <f t="shared" si="157"/>
        <v>42284.832638888889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1.01</v>
      </c>
      <c r="R2552" s="6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6"/>
        <v>40960.918807870366</v>
      </c>
      <c r="L2553" s="10">
        <f t="shared" si="157"/>
        <v>40989.533333333333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6"/>
        <v>42769.476631944439</v>
      </c>
      <c r="L2554" s="10">
        <f t="shared" si="157"/>
        <v>42799.476631944439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1.07</v>
      </c>
      <c r="R2554" s="6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6"/>
        <v>41112.86582175926</v>
      </c>
      <c r="L2555" s="10">
        <f t="shared" si="157"/>
        <v>41172.86582175926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1.56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6"/>
        <v>42124.744942129626</v>
      </c>
      <c r="L2556" s="10">
        <f t="shared" si="157"/>
        <v>42155.832638888889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1.23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6"/>
        <v>41026.32167824074</v>
      </c>
      <c r="L2557" s="10">
        <f t="shared" si="157"/>
        <v>41057.32167824074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6"/>
        <v>41222.658067129625</v>
      </c>
      <c r="L2558" s="10">
        <f t="shared" si="157"/>
        <v>41267.658067129625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1.06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6"/>
        <v>41744.411874999998</v>
      </c>
      <c r="L2559" s="10">
        <f t="shared" si="157"/>
        <v>41774.411874999998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6"/>
        <v>42093.526689814818</v>
      </c>
      <c r="L2560" s="10">
        <f t="shared" si="157"/>
        <v>42125.249305555553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1.0900000000000001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6"/>
        <v>40829.540324074071</v>
      </c>
      <c r="L2561" s="10">
        <f t="shared" si="157"/>
        <v>40862.484027777777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1.1100000000000001</v>
      </c>
      <c r="R2561" s="6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6"/>
        <v>42039.617754629631</v>
      </c>
      <c r="L2562" s="10">
        <f t="shared" si="157"/>
        <v>42069.617754629631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</v>
      </c>
      <c r="R2562" s="6">
        <f t="shared" si="159"/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0">(((J2563/60)/60)/24)+DATE(1970,1,1)+(-8/24)</f>
        <v>42260.195474537039</v>
      </c>
      <c r="L2563" s="10">
        <f t="shared" ref="L2563:L2626" si="161">(((I2563/60)/60)/24)+DATE(1970,1,1)+(-8/24)</f>
        <v>42290.195474537039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ROUND(E2563/D2563,2)</f>
        <v>0</v>
      </c>
      <c r="R2563" s="6" t="e">
        <f t="shared" ref="R2563:R2626" si="163">AVERAGE(E2563/N2563)</f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0"/>
        <v>42594.191423611112</v>
      </c>
      <c r="L2564" s="10">
        <f t="shared" si="161"/>
        <v>42654.191423611112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0.01</v>
      </c>
      <c r="R2564" s="6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0"/>
        <v>42154.806145833332</v>
      </c>
      <c r="L2565" s="10">
        <f t="shared" si="161"/>
        <v>42214.806145833332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0"/>
        <v>41821.70716435185</v>
      </c>
      <c r="L2566" s="10">
        <f t="shared" si="161"/>
        <v>41851.70716435185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0"/>
        <v>42440.317002314812</v>
      </c>
      <c r="L2567" s="10">
        <f t="shared" si="161"/>
        <v>42499.534722222219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0"/>
        <v>41842.647546296292</v>
      </c>
      <c r="L2568" s="10">
        <f t="shared" si="161"/>
        <v>41872.647546296292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0"/>
        <v>42087.545578703699</v>
      </c>
      <c r="L2569" s="10">
        <f t="shared" si="161"/>
        <v>42117.545578703699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</v>
      </c>
      <c r="R2569" s="6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0"/>
        <v>42584.33326388889</v>
      </c>
      <c r="L2570" s="10">
        <f t="shared" si="161"/>
        <v>42614.33326388889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0.01</v>
      </c>
      <c r="R2570" s="6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0"/>
        <v>42233.772129629629</v>
      </c>
      <c r="L2571" s="10">
        <f t="shared" si="161"/>
        <v>42263.772129629629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0.02</v>
      </c>
      <c r="R2571" s="6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0"/>
        <v>42744.569849537038</v>
      </c>
      <c r="L2572" s="10">
        <f t="shared" si="161"/>
        <v>42774.569849537038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0.01</v>
      </c>
      <c r="R2572" s="6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0"/>
        <v>42449.008344907408</v>
      </c>
      <c r="L2573" s="10">
        <f t="shared" si="161"/>
        <v>42509.008344907408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</v>
      </c>
      <c r="R2573" s="6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0"/>
        <v>42076.786076388882</v>
      </c>
      <c r="L2574" s="10">
        <f t="shared" si="161"/>
        <v>42106.786076388882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0"/>
        <v>41829.258668981478</v>
      </c>
      <c r="L2575" s="10">
        <f t="shared" si="161"/>
        <v>41874.258668981478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0"/>
        <v>42487.492418981477</v>
      </c>
      <c r="L2576" s="10">
        <f t="shared" si="161"/>
        <v>42508.492418981477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0"/>
        <v>41985.77539351851</v>
      </c>
      <c r="L2577" s="10">
        <f t="shared" si="161"/>
        <v>42015.77539351851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0"/>
        <v>42059.676469907405</v>
      </c>
      <c r="L2578" s="10">
        <f t="shared" si="161"/>
        <v>42104.634803240733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0"/>
        <v>41830.487233796295</v>
      </c>
      <c r="L2579" s="10">
        <f t="shared" si="161"/>
        <v>41855.487233796295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0"/>
        <v>42237.689571759263</v>
      </c>
      <c r="L2580" s="10">
        <f t="shared" si="161"/>
        <v>42286.374999999993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0"/>
        <v>41837.496562499997</v>
      </c>
      <c r="L2581" s="10">
        <f t="shared" si="161"/>
        <v>41897.496562499997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0"/>
        <v>42109.993090277778</v>
      </c>
      <c r="L2582" s="10">
        <f t="shared" si="161"/>
        <v>42139.791666666664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0.01</v>
      </c>
      <c r="R2582" s="6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0"/>
        <v>42294.295115740737</v>
      </c>
      <c r="L2583" s="10">
        <f t="shared" si="161"/>
        <v>42324.336782407401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0.11</v>
      </c>
      <c r="R2583" s="6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0"/>
        <v>42642.655486111107</v>
      </c>
      <c r="L2584" s="10">
        <f t="shared" si="161"/>
        <v>42672.655486111107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0</v>
      </c>
      <c r="R2584" s="6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0"/>
        <v>42019.436111111114</v>
      </c>
      <c r="L2585" s="10">
        <f t="shared" si="161"/>
        <v>42079.394444444442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0.01</v>
      </c>
      <c r="R2585" s="6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0"/>
        <v>42139.839918981481</v>
      </c>
      <c r="L2586" s="10">
        <f t="shared" si="161"/>
        <v>42169.839918981481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0"/>
        <v>41795.629999999997</v>
      </c>
      <c r="L2587" s="10">
        <f t="shared" si="161"/>
        <v>41825.629999999997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</v>
      </c>
      <c r="R2587" s="6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0"/>
        <v>42332.996944444443</v>
      </c>
      <c r="L2588" s="10">
        <f t="shared" si="161"/>
        <v>42362.996944444443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</v>
      </c>
      <c r="R2588" s="6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0"/>
        <v>42338.342048611106</v>
      </c>
      <c r="L2589" s="10">
        <f t="shared" si="161"/>
        <v>42368.342048611106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0.02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0"/>
        <v>42042.342893518515</v>
      </c>
      <c r="L2590" s="10">
        <f t="shared" si="161"/>
        <v>42094.218055555553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0.04</v>
      </c>
      <c r="R2590" s="6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0"/>
        <v>42422.202858796292</v>
      </c>
      <c r="L2591" s="10">
        <f t="shared" si="161"/>
        <v>42452.161192129628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</v>
      </c>
      <c r="R2591" s="6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0"/>
        <v>42388.255752314813</v>
      </c>
      <c r="L2592" s="10">
        <f t="shared" si="161"/>
        <v>42395.255752314813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0"/>
        <v>42382.573194444441</v>
      </c>
      <c r="L2593" s="10">
        <f t="shared" si="161"/>
        <v>42442.531527777777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0.02</v>
      </c>
      <c r="R2593" s="6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0"/>
        <v>41887.467835648145</v>
      </c>
      <c r="L2594" s="10">
        <f t="shared" si="161"/>
        <v>41917.467835648145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</v>
      </c>
      <c r="R2594" s="6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0"/>
        <v>42089.511875000004</v>
      </c>
      <c r="L2595" s="10">
        <f t="shared" si="161"/>
        <v>42119.511875000004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0"/>
        <v>41828.634583333333</v>
      </c>
      <c r="L2596" s="10">
        <f t="shared" si="161"/>
        <v>41858.634583333333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0</v>
      </c>
      <c r="R2596" s="6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0"/>
        <v>42759.910879629628</v>
      </c>
      <c r="L2597" s="10">
        <f t="shared" si="161"/>
        <v>42789.910879629628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</v>
      </c>
      <c r="R2597" s="6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0"/>
        <v>41828.33112268518</v>
      </c>
      <c r="L2598" s="10">
        <f t="shared" si="161"/>
        <v>41858.33112268518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0.24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0"/>
        <v>42510.008298611108</v>
      </c>
      <c r="L2599" s="10">
        <f t="shared" si="161"/>
        <v>42540.008298611108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0.06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0"/>
        <v>42240.506956018515</v>
      </c>
      <c r="L2600" s="10">
        <f t="shared" si="161"/>
        <v>42270.506956018515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0"/>
        <v>41809.420682870368</v>
      </c>
      <c r="L2601" s="10">
        <f t="shared" si="161"/>
        <v>41854.420682870368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0.01</v>
      </c>
      <c r="R2601" s="6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0"/>
        <v>42394.567129629628</v>
      </c>
      <c r="L2602" s="10">
        <f t="shared" si="161"/>
        <v>42454.525462962956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7.0000000000000007E-2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0"/>
        <v>41150.56885416666</v>
      </c>
      <c r="L2603" s="10">
        <f t="shared" si="161"/>
        <v>41164.832638888889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0"/>
        <v>41915.413981481477</v>
      </c>
      <c r="L2604" s="10">
        <f t="shared" si="161"/>
        <v>41955.555555555555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0"/>
        <v>41617.579328703701</v>
      </c>
      <c r="L2605" s="10">
        <f t="shared" si="161"/>
        <v>41631.579328703701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0"/>
        <v>40997.717858796292</v>
      </c>
      <c r="L2606" s="10">
        <f t="shared" si="161"/>
        <v>41027.717858796292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0"/>
        <v>42508.20821759259</v>
      </c>
      <c r="L2607" s="10">
        <f t="shared" si="161"/>
        <v>42538.20821759259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0"/>
        <v>41726.379421296297</v>
      </c>
      <c r="L2608" s="10">
        <f t="shared" si="161"/>
        <v>41758.379421296297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1.1000000000000001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0"/>
        <v>42184.541342592587</v>
      </c>
      <c r="L2609" s="10">
        <f t="shared" si="161"/>
        <v>42227.749999999993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4.08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0"/>
        <v>42767.468379629623</v>
      </c>
      <c r="L2610" s="10">
        <f t="shared" si="161"/>
        <v>42808.666666666664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2.2400000000000002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0"/>
        <v>41074.90452546296</v>
      </c>
      <c r="L2611" s="10">
        <f t="shared" si="161"/>
        <v>41104.90452546296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3.04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0"/>
        <v>42564.547743055555</v>
      </c>
      <c r="L2612" s="10">
        <f t="shared" si="161"/>
        <v>42603.957638888889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0"/>
        <v>42704.002476851849</v>
      </c>
      <c r="L2613" s="10">
        <f t="shared" si="161"/>
        <v>42737.624305555553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27.91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0"/>
        <v>41981.809837962959</v>
      </c>
      <c r="L2614" s="10">
        <f t="shared" si="161"/>
        <v>42012.809837962959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1.72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0"/>
        <v>41143.484884259255</v>
      </c>
      <c r="L2615" s="10">
        <f t="shared" si="161"/>
        <v>41173.484884259255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0"/>
        <v>41730.375138888885</v>
      </c>
      <c r="L2616" s="10">
        <f t="shared" si="161"/>
        <v>41758.875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0"/>
        <v>42453.163935185185</v>
      </c>
      <c r="L2617" s="10">
        <f t="shared" si="161"/>
        <v>42490.166666666664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1.7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0"/>
        <v>42211.661215277774</v>
      </c>
      <c r="L2618" s="10">
        <f t="shared" si="161"/>
        <v>42241.661215277774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1.1499999999999999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0"/>
        <v>41902.541099537033</v>
      </c>
      <c r="L2619" s="10">
        <f t="shared" si="161"/>
        <v>41932.541099537033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8.7799999999999994</v>
      </c>
      <c r="R2619" s="6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0"/>
        <v>42279.459039351852</v>
      </c>
      <c r="L2620" s="10">
        <f t="shared" si="161"/>
        <v>42339.500706018516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</v>
      </c>
      <c r="R2620" s="6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0"/>
        <v>42273.55097222222</v>
      </c>
      <c r="L2621" s="10">
        <f t="shared" si="161"/>
        <v>42300.124999999993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0"/>
        <v>42250.833819444444</v>
      </c>
      <c r="L2622" s="10">
        <f t="shared" si="161"/>
        <v>42287.708333333336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1.44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0"/>
        <v>42115.414212962954</v>
      </c>
      <c r="L2623" s="10">
        <f t="shared" si="161"/>
        <v>42145.414212962954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1.46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0"/>
        <v>42689.409907407404</v>
      </c>
      <c r="L2624" s="10">
        <f t="shared" si="161"/>
        <v>42734.409907407404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0"/>
        <v>42691.923217592594</v>
      </c>
      <c r="L2625" s="10">
        <f t="shared" si="161"/>
        <v>42705.923217592594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0"/>
        <v>41144.088217592594</v>
      </c>
      <c r="L2626" s="10">
        <f t="shared" si="161"/>
        <v>41165.088217592594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4">(((J2627/60)/60)/24)+DATE(1970,1,1)+(-8/24)</f>
        <v>42658.476944444446</v>
      </c>
      <c r="L2627" s="10">
        <f t="shared" ref="L2627:L2690" si="165">(((I2627/60)/60)/24)+DATE(1970,1,1)+(-8/24)</f>
        <v>42683.518611111103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ROUND(E2627/D2627,2)</f>
        <v>9.56</v>
      </c>
      <c r="R2627" s="6">
        <f t="shared" ref="R2627:R2690" si="167">AVERAGE(E2627/N2627)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4"/>
        <v>42128.29478009259</v>
      </c>
      <c r="L2628" s="10">
        <f t="shared" si="165"/>
        <v>42158.29478009259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4"/>
        <v>42304.496076388888</v>
      </c>
      <c r="L2629" s="10">
        <f t="shared" si="165"/>
        <v>42334.53774305556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6.47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4"/>
        <v>41953.632719907408</v>
      </c>
      <c r="L2630" s="10">
        <f t="shared" si="165"/>
        <v>41973.632719907408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1.1000000000000001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4"/>
        <v>42108.205115740733</v>
      </c>
      <c r="L2631" s="10">
        <f t="shared" si="165"/>
        <v>42138.205115740733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1.28</v>
      </c>
      <c r="R2631" s="6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4"/>
        <v>42523.772129629629</v>
      </c>
      <c r="L2632" s="10">
        <f t="shared" si="165"/>
        <v>42551.083333333336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1.58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4"/>
        <v>42217.835960648146</v>
      </c>
      <c r="L2633" s="10">
        <f t="shared" si="165"/>
        <v>42245.835960648146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1.1499999999999999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4"/>
        <v>42493.728460648148</v>
      </c>
      <c r="L2634" s="10">
        <f t="shared" si="165"/>
        <v>42518.728460648148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4"/>
        <v>41667.489953703705</v>
      </c>
      <c r="L2635" s="10">
        <f t="shared" si="165"/>
        <v>41697.625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3.55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4"/>
        <v>42612.323159722226</v>
      </c>
      <c r="L2636" s="10">
        <f t="shared" si="165"/>
        <v>42642.323159722226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</v>
      </c>
      <c r="R2636" s="6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4"/>
        <v>42037.617604166669</v>
      </c>
      <c r="L2637" s="10">
        <f t="shared" si="165"/>
        <v>42072.575937499998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4"/>
        <v>42636.281412037039</v>
      </c>
      <c r="L2638" s="10">
        <f t="shared" si="165"/>
        <v>42658.708333333336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</v>
      </c>
      <c r="R2638" s="6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4"/>
        <v>42639.216145833336</v>
      </c>
      <c r="L2639" s="10">
        <f t="shared" si="165"/>
        <v>42655.216145833336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4"/>
        <v>41989.57980324074</v>
      </c>
      <c r="L2640" s="10">
        <f t="shared" si="165"/>
        <v>42019.57980324074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1.02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4"/>
        <v>42024.531805555554</v>
      </c>
      <c r="L2641" s="10">
        <f t="shared" si="165"/>
        <v>42054.531805555554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4"/>
        <v>42102.827245370368</v>
      </c>
      <c r="L2642" s="10">
        <f t="shared" si="165"/>
        <v>42162.827245370368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4"/>
        <v>41880.493784722217</v>
      </c>
      <c r="L2643" s="10">
        <f t="shared" si="165"/>
        <v>41897.506249999999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4"/>
        <v>42535.91328703703</v>
      </c>
      <c r="L2644" s="10">
        <f t="shared" si="165"/>
        <v>42565.956249999996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4"/>
        <v>42689.249016203699</v>
      </c>
      <c r="L2645" s="10">
        <f t="shared" si="165"/>
        <v>42724.999305555553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0.34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4"/>
        <v>42774.458738425928</v>
      </c>
      <c r="L2646" s="10">
        <f t="shared" si="165"/>
        <v>42804.458738425928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0.02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4"/>
        <v>41921.509293981479</v>
      </c>
      <c r="L2647" s="10">
        <f t="shared" si="165"/>
        <v>41951.550960648143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0.11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4"/>
        <v>42225.97996527778</v>
      </c>
      <c r="L2648" s="10">
        <f t="shared" si="165"/>
        <v>42255.97996527778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0.08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4"/>
        <v>42199.928460648145</v>
      </c>
      <c r="L2649" s="10">
        <f t="shared" si="165"/>
        <v>42229.928460648145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0.01</v>
      </c>
      <c r="R2649" s="6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4"/>
        <v>42408.381481481476</v>
      </c>
      <c r="L2650" s="10">
        <f t="shared" si="165"/>
        <v>42438.381481481476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0.01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4"/>
        <v>42341.663668981484</v>
      </c>
      <c r="L2651" s="10">
        <f t="shared" si="165"/>
        <v>42401.663668981484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0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4"/>
        <v>42695.291006944441</v>
      </c>
      <c r="L2652" s="10">
        <f t="shared" si="165"/>
        <v>42725.291006944441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0.01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4"/>
        <v>42327.472326388881</v>
      </c>
      <c r="L2653" s="10">
        <f t="shared" si="165"/>
        <v>42355.472326388881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0.02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4"/>
        <v>41952.825520833336</v>
      </c>
      <c r="L2654" s="10">
        <f t="shared" si="165"/>
        <v>41982.825520833336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0.01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4"/>
        <v>41771.318599537037</v>
      </c>
      <c r="L2655" s="10">
        <f t="shared" si="165"/>
        <v>41802.833333333328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0.12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4"/>
        <v>42055.26766203704</v>
      </c>
      <c r="L2656" s="10">
        <f t="shared" si="165"/>
        <v>42115.225995370369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0</v>
      </c>
      <c r="R2656" s="6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4"/>
        <v>42381.532951388886</v>
      </c>
      <c r="L2657" s="10">
        <f t="shared" si="165"/>
        <v>42409.499999999993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4"/>
        <v>42767.355185185181</v>
      </c>
      <c r="L2658" s="10">
        <f t="shared" si="165"/>
        <v>42806.458333333336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4"/>
        <v>42551.595520833333</v>
      </c>
      <c r="L2659" s="10">
        <f t="shared" si="165"/>
        <v>42584.729166666664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0.19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4"/>
        <v>42551.550856481481</v>
      </c>
      <c r="L2660" s="10">
        <f t="shared" si="165"/>
        <v>42581.550856481481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0</v>
      </c>
      <c r="R2660" s="6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4"/>
        <v>42081.736226851855</v>
      </c>
      <c r="L2661" s="10">
        <f t="shared" si="165"/>
        <v>42111.736226851855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0.03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4"/>
        <v>42272.379837962959</v>
      </c>
      <c r="L2662" s="10">
        <f t="shared" si="165"/>
        <v>42332.421504629623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0</v>
      </c>
      <c r="R2662" s="6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4"/>
        <v>41542.625115740739</v>
      </c>
      <c r="L2663" s="10">
        <f t="shared" si="165"/>
        <v>41572.625115740739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1.03</v>
      </c>
      <c r="R2663" s="6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4"/>
        <v>42207.413344907407</v>
      </c>
      <c r="L2664" s="10">
        <f t="shared" si="165"/>
        <v>42237.413344907407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1.07</v>
      </c>
      <c r="R2664" s="6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4"/>
        <v>42222.28943287037</v>
      </c>
      <c r="L2665" s="10">
        <f t="shared" si="165"/>
        <v>42251.291666666664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1.05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4"/>
        <v>42312.692094907405</v>
      </c>
      <c r="L2666" s="10">
        <f t="shared" si="165"/>
        <v>42346.957638888889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4"/>
        <v>42083.562199074069</v>
      </c>
      <c r="L2667" s="10">
        <f t="shared" si="165"/>
        <v>42128.562199074069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4"/>
        <v>42235.43100694444</v>
      </c>
      <c r="L2668" s="10">
        <f t="shared" si="165"/>
        <v>42272.541666666664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4"/>
        <v>42380.592777777776</v>
      </c>
      <c r="L2669" s="10">
        <f t="shared" si="165"/>
        <v>42410.592777777776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1.1100000000000001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4"/>
        <v>42275.255381944437</v>
      </c>
      <c r="L2670" s="10">
        <f t="shared" si="165"/>
        <v>42317.272222222215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4"/>
        <v>42318.702499999999</v>
      </c>
      <c r="L2671" s="10">
        <f t="shared" si="165"/>
        <v>42378.702499999999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</v>
      </c>
      <c r="R2671" s="6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4"/>
        <v>41820.687268518515</v>
      </c>
      <c r="L2672" s="10">
        <f t="shared" si="165"/>
        <v>41848.687268518515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0.06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4"/>
        <v>41962.415694444448</v>
      </c>
      <c r="L2673" s="10">
        <f t="shared" si="165"/>
        <v>41992.484722222223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4"/>
        <v>42344.550810185181</v>
      </c>
      <c r="L2674" s="10">
        <f t="shared" si="165"/>
        <v>42365.916666666664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</v>
      </c>
      <c r="R2674" s="6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4"/>
        <v>41912.208321759259</v>
      </c>
      <c r="L2675" s="10">
        <f t="shared" si="165"/>
        <v>41941.614583333328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0.28000000000000003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4"/>
        <v>42529.299421296295</v>
      </c>
      <c r="L2676" s="10">
        <f t="shared" si="165"/>
        <v>42555.874305555553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0.63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4"/>
        <v>41923.524178240739</v>
      </c>
      <c r="L2677" s="10">
        <f t="shared" si="165"/>
        <v>41953.565844907404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0.08</v>
      </c>
      <c r="R2677" s="6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4"/>
        <v>42482.291365740741</v>
      </c>
      <c r="L2678" s="10">
        <f t="shared" si="165"/>
        <v>42512.291365740741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4"/>
        <v>41792.696099537032</v>
      </c>
      <c r="L2679" s="10">
        <f t="shared" si="165"/>
        <v>41822.696099537032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0.18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4"/>
        <v>42241.464872685181</v>
      </c>
      <c r="L2680" s="10">
        <f t="shared" si="165"/>
        <v>42271.464872685181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0</v>
      </c>
      <c r="R2680" s="6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4"/>
        <v>42032.667754629627</v>
      </c>
      <c r="L2681" s="10">
        <f t="shared" si="165"/>
        <v>42062.667754629627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</v>
      </c>
      <c r="R2681" s="6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4"/>
        <v>42435.878368055557</v>
      </c>
      <c r="L2682" s="10">
        <f t="shared" si="165"/>
        <v>42465.836701388886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0.01</v>
      </c>
      <c r="R2682" s="6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4"/>
        <v>41805.561921296292</v>
      </c>
      <c r="L2683" s="10">
        <f t="shared" si="165"/>
        <v>41830.561921296292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0.01</v>
      </c>
      <c r="R2683" s="6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4"/>
        <v>41932.538657407407</v>
      </c>
      <c r="L2684" s="10">
        <f t="shared" si="165"/>
        <v>41964.915972222218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0.28000000000000003</v>
      </c>
      <c r="R2684" s="6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4"/>
        <v>42034.421759259254</v>
      </c>
      <c r="L2685" s="10">
        <f t="shared" si="165"/>
        <v>42064.421759259254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</v>
      </c>
      <c r="R2685" s="6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4"/>
        <v>41820.581307870365</v>
      </c>
      <c r="L2686" s="10">
        <f t="shared" si="165"/>
        <v>41860.581307870365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0.01</v>
      </c>
      <c r="R2686" s="6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4"/>
        <v>42061.362615740734</v>
      </c>
      <c r="L2687" s="10">
        <f t="shared" si="165"/>
        <v>42121.320949074077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</v>
      </c>
      <c r="R2687" s="6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4"/>
        <v>41892.641469907401</v>
      </c>
      <c r="L2688" s="10">
        <f t="shared" si="165"/>
        <v>41912.641469907401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4"/>
        <v>42154.306921296295</v>
      </c>
      <c r="L2689" s="10">
        <f t="shared" si="165"/>
        <v>42184.306921296295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4"/>
        <v>42027.785532407412</v>
      </c>
      <c r="L2690" s="10">
        <f t="shared" si="165"/>
        <v>42058.791666666664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8">(((J2691/60)/60)/24)+DATE(1970,1,1)+(-8/24)</f>
        <v>42551.628356481473</v>
      </c>
      <c r="L2691" s="10">
        <f t="shared" ref="L2691:L2754" si="169">(((I2691/60)/60)/24)+DATE(1970,1,1)+(-8/24)</f>
        <v>42581.628356481473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ROUND(E2691/D2691,2)</f>
        <v>0</v>
      </c>
      <c r="R2691" s="6">
        <f t="shared" ref="R2691:R2754" si="171">AVERAGE(E2691/N2691)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8"/>
        <v>42112.77171296296</v>
      </c>
      <c r="L2692" s="10">
        <f t="shared" si="169"/>
        <v>42157.77171296296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0.11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8"/>
        <v>42089.390706018516</v>
      </c>
      <c r="L2693" s="10">
        <f t="shared" si="169"/>
        <v>42134.390706018516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0</v>
      </c>
      <c r="R2693" s="6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8"/>
        <v>42058.000694444439</v>
      </c>
      <c r="L2694" s="10">
        <f t="shared" si="169"/>
        <v>42087.959027777775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0.01</v>
      </c>
      <c r="R2694" s="6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8"/>
        <v>41833.805162037032</v>
      </c>
      <c r="L2695" s="10">
        <f t="shared" si="169"/>
        <v>41863.805162037032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0.01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8"/>
        <v>41877.807164351849</v>
      </c>
      <c r="L2696" s="10">
        <f t="shared" si="169"/>
        <v>41907.807164351849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0</v>
      </c>
      <c r="R2696" s="6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8"/>
        <v>42047.848587962959</v>
      </c>
      <c r="L2697" s="10">
        <f t="shared" si="169"/>
        <v>42107.806921296295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8"/>
        <v>41964.511111111111</v>
      </c>
      <c r="L2698" s="10">
        <f t="shared" si="169"/>
        <v>41998.511111111111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0.06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8"/>
        <v>42187.606747685182</v>
      </c>
      <c r="L2699" s="10">
        <f t="shared" si="169"/>
        <v>42218.583333333336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8"/>
        <v>41787.564907407403</v>
      </c>
      <c r="L2700" s="10">
        <f t="shared" si="169"/>
        <v>41817.564907407403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8"/>
        <v>41829.563229166662</v>
      </c>
      <c r="L2701" s="10">
        <f t="shared" si="169"/>
        <v>41859.563229166662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8"/>
        <v>41870.541342592594</v>
      </c>
      <c r="L2702" s="10">
        <f t="shared" si="169"/>
        <v>41900.541342592594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0.01</v>
      </c>
      <c r="R2702" s="6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8"/>
        <v>42801.441365740735</v>
      </c>
      <c r="L2703" s="10">
        <f t="shared" si="169"/>
        <v>42832.399699074071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8"/>
        <v>42800.468483796292</v>
      </c>
      <c r="L2704" s="10">
        <f t="shared" si="169"/>
        <v>42830.426817129628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8"/>
        <v>42756.356828703698</v>
      </c>
      <c r="L2705" s="10">
        <f t="shared" si="169"/>
        <v>42816.315162037034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1.04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8"/>
        <v>42787.529097222221</v>
      </c>
      <c r="L2706" s="10">
        <f t="shared" si="169"/>
        <v>42830.48743055555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0.06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8"/>
        <v>42773.58284722222</v>
      </c>
      <c r="L2707" s="10">
        <f t="shared" si="169"/>
        <v>42818.541180555556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0.11</v>
      </c>
      <c r="R2707" s="6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8"/>
        <v>41898.961608796293</v>
      </c>
      <c r="L2708" s="10">
        <f t="shared" si="169"/>
        <v>41927.957638888889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1.1200000000000001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8"/>
        <v>41391.449571759258</v>
      </c>
      <c r="L2709" s="10">
        <f t="shared" si="169"/>
        <v>41420.957638888889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3.51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8"/>
        <v>42512.364884259259</v>
      </c>
      <c r="L2710" s="10">
        <f t="shared" si="169"/>
        <v>42572.364884259259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8"/>
        <v>42611.816446759258</v>
      </c>
      <c r="L2711" s="10">
        <f t="shared" si="169"/>
        <v>42646.832638888889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1.02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8"/>
        <v>41827.896157407406</v>
      </c>
      <c r="L2712" s="10">
        <f t="shared" si="169"/>
        <v>41859.75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1.54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8"/>
        <v>41780.411921296298</v>
      </c>
      <c r="L2713" s="10">
        <f t="shared" si="169"/>
        <v>41810.584027777775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1.01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8"/>
        <v>41431.728703703702</v>
      </c>
      <c r="L2714" s="10">
        <f t="shared" si="169"/>
        <v>41468.416666666664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8"/>
        <v>42322.320416666662</v>
      </c>
      <c r="L2715" s="10">
        <f t="shared" si="169"/>
        <v>42362.320416666662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8"/>
        <v>42629.321712962956</v>
      </c>
      <c r="L2716" s="10">
        <f t="shared" si="169"/>
        <v>42657.624999999993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1.1599999999999999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8"/>
        <v>42387.065138888887</v>
      </c>
      <c r="L2717" s="10">
        <f t="shared" si="169"/>
        <v>42421.065138888887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2.65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8"/>
        <v>42254.999918981477</v>
      </c>
      <c r="L2718" s="10">
        <f t="shared" si="169"/>
        <v>42284.999918981477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1.2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8"/>
        <v>41934.581585648149</v>
      </c>
      <c r="L2719" s="10">
        <f t="shared" si="169"/>
        <v>41979.623252314814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8"/>
        <v>42465.263252314813</v>
      </c>
      <c r="L2720" s="10">
        <f t="shared" si="169"/>
        <v>42493.624999999993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8"/>
        <v>42417.697847222218</v>
      </c>
      <c r="L2721" s="10">
        <f t="shared" si="169"/>
        <v>42477.656180555547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1.0900000000000001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8"/>
        <v>42655.132557870362</v>
      </c>
      <c r="L2722" s="10">
        <f t="shared" si="169"/>
        <v>42685.174224537033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8"/>
        <v>41493.210625</v>
      </c>
      <c r="L2723" s="10">
        <f t="shared" si="169"/>
        <v>41523.458333333328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8"/>
        <v>42704.52376157407</v>
      </c>
      <c r="L2724" s="10">
        <f t="shared" si="169"/>
        <v>42764.52376157407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2.5299999999999998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8"/>
        <v>41944.505648148144</v>
      </c>
      <c r="L2725" s="10">
        <f t="shared" si="169"/>
        <v>42004.547314814808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</v>
      </c>
      <c r="R2725" s="6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8"/>
        <v>42198.993738425925</v>
      </c>
      <c r="L2726" s="10">
        <f t="shared" si="169"/>
        <v>42230.993738425925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2.97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8"/>
        <v>42745.41128472222</v>
      </c>
      <c r="L2727" s="10">
        <f t="shared" si="169"/>
        <v>42795.41128472222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1.45</v>
      </c>
      <c r="R2727" s="6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8"/>
        <v>42452.246655092589</v>
      </c>
      <c r="L2728" s="10">
        <f t="shared" si="169"/>
        <v>42482.246655092589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1.06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8"/>
        <v>42198.343321759261</v>
      </c>
      <c r="L2729" s="10">
        <f t="shared" si="169"/>
        <v>42223.343321759261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8"/>
        <v>42333.266597222224</v>
      </c>
      <c r="L2730" s="10">
        <f t="shared" si="169"/>
        <v>42368.266597222224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2.02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8"/>
        <v>42094.907372685186</v>
      </c>
      <c r="L2731" s="10">
        <f t="shared" si="169"/>
        <v>42124.907372685186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8"/>
        <v>41351.208043981482</v>
      </c>
      <c r="L2732" s="10">
        <f t="shared" si="169"/>
        <v>41386.208043981482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8"/>
        <v>41872.192384259259</v>
      </c>
      <c r="L2733" s="10">
        <f t="shared" si="169"/>
        <v>41929.833333333328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8"/>
        <v>41389.474861111106</v>
      </c>
      <c r="L2734" s="10">
        <f t="shared" si="169"/>
        <v>41421.666666666664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8"/>
        <v>42043.939513888887</v>
      </c>
      <c r="L2735" s="10">
        <f t="shared" si="169"/>
        <v>42103.897847222215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8"/>
        <v>42626.335555555554</v>
      </c>
      <c r="L2736" s="10">
        <f t="shared" si="169"/>
        <v>42656.582638888889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8"/>
        <v>41315.787615740737</v>
      </c>
      <c r="L2737" s="10">
        <f t="shared" si="169"/>
        <v>41346.5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9.7799999999999994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8"/>
        <v>41722.333020833328</v>
      </c>
      <c r="L2738" s="10">
        <f t="shared" si="169"/>
        <v>41752.333020833328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1.23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8"/>
        <v>41611.584340277775</v>
      </c>
      <c r="L2739" s="10">
        <f t="shared" si="169"/>
        <v>41654.458333333328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8"/>
        <v>42619.810231481482</v>
      </c>
      <c r="L2740" s="10">
        <f t="shared" si="169"/>
        <v>42679.810231481482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1.48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8"/>
        <v>41719.554594907408</v>
      </c>
      <c r="L2741" s="10">
        <f t="shared" si="169"/>
        <v>41764.554594907408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8"/>
        <v>42044.698518518511</v>
      </c>
      <c r="L2742" s="10">
        <f t="shared" si="169"/>
        <v>42074.656851851854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8"/>
        <v>41911.324097222219</v>
      </c>
      <c r="L2743" s="10">
        <f t="shared" si="169"/>
        <v>41931.754861111105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</v>
      </c>
      <c r="R2743" s="6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8"/>
        <v>41030.386423611111</v>
      </c>
      <c r="L2744" s="10">
        <f t="shared" si="169"/>
        <v>41044.386423611111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0.28999999999999998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8"/>
        <v>42631.995451388888</v>
      </c>
      <c r="L2745" s="10">
        <f t="shared" si="169"/>
        <v>42661.995451388888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8"/>
        <v>40937.729143518518</v>
      </c>
      <c r="L2746" s="10">
        <f t="shared" si="169"/>
        <v>40967.729143518518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0.05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8"/>
        <v>41044.654722222222</v>
      </c>
      <c r="L2747" s="10">
        <f t="shared" si="169"/>
        <v>41104.654722222222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0.22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8"/>
        <v>41850.44804398148</v>
      </c>
      <c r="L2748" s="10">
        <f t="shared" si="169"/>
        <v>41880.44804398148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0.27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8"/>
        <v>41044.314780092594</v>
      </c>
      <c r="L2749" s="10">
        <f t="shared" si="169"/>
        <v>41075.798611111109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8"/>
        <v>42585.377337962964</v>
      </c>
      <c r="L2750" s="10">
        <f t="shared" si="169"/>
        <v>42615.377337962964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0.01</v>
      </c>
      <c r="R2750" s="6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8"/>
        <v>42068.46570601852</v>
      </c>
      <c r="L2751" s="10">
        <f t="shared" si="169"/>
        <v>42098.424039351848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0.01</v>
      </c>
      <c r="R2751" s="6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8"/>
        <v>41078.56649305555</v>
      </c>
      <c r="L2752" s="10">
        <f t="shared" si="169"/>
        <v>41090.5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8"/>
        <v>41747.553726851853</v>
      </c>
      <c r="L2753" s="10">
        <f t="shared" si="169"/>
        <v>41807.553726851853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8"/>
        <v>40855.431759259256</v>
      </c>
      <c r="L2754" s="10">
        <f t="shared" si="169"/>
        <v>40895.431759259256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2">(((J2755/60)/60)/24)+DATE(1970,1,1)+(-8/24)</f>
        <v>41117.567395833328</v>
      </c>
      <c r="L2755" s="10">
        <f t="shared" ref="L2755:L2818" si="173">(((I2755/60)/60)/24)+DATE(1970,1,1)+(-8/24)</f>
        <v>41147.567395833328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ROUND(E2755/D2755,2)</f>
        <v>0.19</v>
      </c>
      <c r="R2755" s="6">
        <f t="shared" ref="R2755:R2818" si="175">AVERAGE(E2755/N2755)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2"/>
        <v>41863.302673611113</v>
      </c>
      <c r="L2756" s="10">
        <f t="shared" si="173"/>
        <v>41893.302673611113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2"/>
        <v>42072.457488425927</v>
      </c>
      <c r="L2757" s="10">
        <f t="shared" si="173"/>
        <v>42102.457488425927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2"/>
        <v>41620.567141203705</v>
      </c>
      <c r="L2758" s="10">
        <f t="shared" si="173"/>
        <v>41650.567141203705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2"/>
        <v>42573.323287037034</v>
      </c>
      <c r="L2759" s="10">
        <f t="shared" si="173"/>
        <v>42588.323287037034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0.01</v>
      </c>
      <c r="R2759" s="6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2"/>
        <v>42639.10859953703</v>
      </c>
      <c r="L2760" s="10">
        <f t="shared" si="173"/>
        <v>42653.10859953703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0.12</v>
      </c>
      <c r="R2760" s="6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2"/>
        <v>42524.033171296294</v>
      </c>
      <c r="L2761" s="10">
        <f t="shared" si="173"/>
        <v>42567.033171296294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0.11</v>
      </c>
      <c r="R2761" s="6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2"/>
        <v>41415.127986111111</v>
      </c>
      <c r="L2762" s="10">
        <f t="shared" si="173"/>
        <v>41445.127986111111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2"/>
        <v>41246.73024305555</v>
      </c>
      <c r="L2763" s="10">
        <f t="shared" si="173"/>
        <v>41276.73024305555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0.01</v>
      </c>
      <c r="R2763" s="6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2"/>
        <v>40926.703645833331</v>
      </c>
      <c r="L2764" s="10">
        <f t="shared" si="173"/>
        <v>40986.661979166667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0.01</v>
      </c>
      <c r="R2764" s="6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2"/>
        <v>41373.246342592589</v>
      </c>
      <c r="L2765" s="10">
        <f t="shared" si="173"/>
        <v>41418.246342592589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</v>
      </c>
      <c r="R2765" s="6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2"/>
        <v>41029.958692129629</v>
      </c>
      <c r="L2766" s="10">
        <f t="shared" si="173"/>
        <v>41059.458333333328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0.01</v>
      </c>
      <c r="R2766" s="6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2"/>
        <v>41194.245694444442</v>
      </c>
      <c r="L2767" s="10">
        <f t="shared" si="173"/>
        <v>41210.245694444442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2"/>
        <v>40736.334699074068</v>
      </c>
      <c r="L2768" s="10">
        <f t="shared" si="173"/>
        <v>40766.334699074068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2"/>
        <v>42172.625578703701</v>
      </c>
      <c r="L2769" s="10">
        <f t="shared" si="173"/>
        <v>42232.625578703701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0.01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2"/>
        <v>40967.2815162037</v>
      </c>
      <c r="L2770" s="10">
        <f t="shared" si="173"/>
        <v>40997.239849537036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0.14000000000000001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2"/>
        <v>41745.492939814809</v>
      </c>
      <c r="L2771" s="10">
        <f t="shared" si="173"/>
        <v>41795.492939814809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</v>
      </c>
      <c r="R2771" s="6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2"/>
        <v>41686.371874999997</v>
      </c>
      <c r="L2772" s="10">
        <f t="shared" si="173"/>
        <v>41716.330208333333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2"/>
        <v>41257.198379629626</v>
      </c>
      <c r="L2773" s="10">
        <f t="shared" si="173"/>
        <v>41306.375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2"/>
        <v>41537.535810185182</v>
      </c>
      <c r="L2774" s="10">
        <f t="shared" si="173"/>
        <v>41552.535810185182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2"/>
        <v>42474.531493055554</v>
      </c>
      <c r="L2775" s="10">
        <f t="shared" si="173"/>
        <v>42484.531493055554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</v>
      </c>
      <c r="R2775" s="6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2"/>
        <v>41310.793148148143</v>
      </c>
      <c r="L2776" s="10">
        <f t="shared" si="173"/>
        <v>41340.793148148143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0.14000000000000001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2"/>
        <v>40862.680023148147</v>
      </c>
      <c r="L2777" s="10">
        <f t="shared" si="173"/>
        <v>40892.680023148147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2"/>
        <v>42135.963842592588</v>
      </c>
      <c r="L2778" s="10">
        <f t="shared" si="173"/>
        <v>42166.963842592588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0.08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2"/>
        <v>42172.335694444446</v>
      </c>
      <c r="L2779" s="10">
        <f t="shared" si="173"/>
        <v>42202.335694444446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</v>
      </c>
      <c r="R2779" s="6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2"/>
        <v>41846.644745370366</v>
      </c>
      <c r="L2780" s="10">
        <f t="shared" si="173"/>
        <v>41876.644745370366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0.26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2"/>
        <v>42300.252557870372</v>
      </c>
      <c r="L2781" s="10">
        <f t="shared" si="173"/>
        <v>42330.294224537036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0.02</v>
      </c>
      <c r="R2781" s="6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2"/>
        <v>42774.114444444444</v>
      </c>
      <c r="L2782" s="10">
        <f t="shared" si="173"/>
        <v>42804.114444444444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2"/>
        <v>42018.608263888884</v>
      </c>
      <c r="L2783" s="10">
        <f t="shared" si="173"/>
        <v>42046.958333333336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</v>
      </c>
      <c r="R2783" s="6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2"/>
        <v>42026.591643518514</v>
      </c>
      <c r="L2784" s="10">
        <f t="shared" si="173"/>
        <v>42051.874305555553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2"/>
        <v>42103.201921296299</v>
      </c>
      <c r="L2785" s="10">
        <f t="shared" si="173"/>
        <v>42117.201921296299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1.1499999999999999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2"/>
        <v>41920.454201388886</v>
      </c>
      <c r="L2786" s="10">
        <f t="shared" si="173"/>
        <v>41941.454201388886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2"/>
        <v>42557.856099537035</v>
      </c>
      <c r="L2787" s="10">
        <f t="shared" si="173"/>
        <v>42587.541666666664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1.05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2"/>
        <v>41815.235879629625</v>
      </c>
      <c r="L2788" s="10">
        <f t="shared" si="173"/>
        <v>41829.235879629625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1.18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2"/>
        <v>41807.865185185183</v>
      </c>
      <c r="L2789" s="10">
        <f t="shared" si="173"/>
        <v>41837.865185185183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1.2</v>
      </c>
      <c r="R2789" s="6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2"/>
        <v>42550.368553240733</v>
      </c>
      <c r="L2790" s="10">
        <f t="shared" si="173"/>
        <v>42580.368553240733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1.03</v>
      </c>
      <c r="R2790" s="6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2"/>
        <v>42055.679791666662</v>
      </c>
      <c r="L2791" s="10">
        <f t="shared" si="173"/>
        <v>42074.833333333336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2"/>
        <v>42016.605358796289</v>
      </c>
      <c r="L2792" s="10">
        <f t="shared" si="173"/>
        <v>42046.605358796289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2"/>
        <v>42591.566655092589</v>
      </c>
      <c r="L2793" s="10">
        <f t="shared" si="173"/>
        <v>42621.833333333336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1.03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2"/>
        <v>42182.897673611107</v>
      </c>
      <c r="L2794" s="10">
        <f t="shared" si="173"/>
        <v>42227.897673611107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1.08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2"/>
        <v>42176.085706018515</v>
      </c>
      <c r="L2795" s="10">
        <f t="shared" si="173"/>
        <v>42206.085706018515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1.1100000000000001</v>
      </c>
      <c r="R2795" s="6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2"/>
        <v>42416.35832175926</v>
      </c>
      <c r="L2796" s="10">
        <f t="shared" si="173"/>
        <v>42432.458333333336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2"/>
        <v>41780.192604166667</v>
      </c>
      <c r="L2797" s="10">
        <f t="shared" si="173"/>
        <v>41796.625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</v>
      </c>
      <c r="R2797" s="6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2"/>
        <v>41795.194768518515</v>
      </c>
      <c r="L2798" s="10">
        <f t="shared" si="173"/>
        <v>41825.194768518515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1.1599999999999999</v>
      </c>
      <c r="R2798" s="6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2"/>
        <v>41798.606944444444</v>
      </c>
      <c r="L2799" s="10">
        <f t="shared" si="173"/>
        <v>41828.606944444444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1.03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2"/>
        <v>42201.341678240737</v>
      </c>
      <c r="L2800" s="10">
        <f t="shared" si="173"/>
        <v>42216.333333333336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2"/>
        <v>42506.93136574074</v>
      </c>
      <c r="L2801" s="10">
        <f t="shared" si="173"/>
        <v>42538.333333333336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1.17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2"/>
        <v>41948.219513888886</v>
      </c>
      <c r="L2802" s="10">
        <f t="shared" si="173"/>
        <v>42008.219513888886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2"/>
        <v>41899.909826388888</v>
      </c>
      <c r="L2803" s="10">
        <f t="shared" si="173"/>
        <v>41922.125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2"/>
        <v>42192.313738425924</v>
      </c>
      <c r="L2804" s="10">
        <f t="shared" si="173"/>
        <v>42222.313738425924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1.02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2"/>
        <v>42157.732361111113</v>
      </c>
      <c r="L2805" s="10">
        <f t="shared" si="173"/>
        <v>42200.666666666664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1.28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2"/>
        <v>41881.120254629626</v>
      </c>
      <c r="L2806" s="10">
        <f t="shared" si="173"/>
        <v>41911.120254629626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2"/>
        <v>42213.1721412037</v>
      </c>
      <c r="L2807" s="10">
        <f t="shared" si="173"/>
        <v>42238.1721412037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2"/>
        <v>42184.933912037035</v>
      </c>
      <c r="L2808" s="10">
        <f t="shared" si="173"/>
        <v>42221.124999999993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1.1200000000000001</v>
      </c>
      <c r="R2808" s="6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2"/>
        <v>42154.539791666662</v>
      </c>
      <c r="L2809" s="10">
        <f t="shared" si="173"/>
        <v>42184.539791666662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2"/>
        <v>42208.513136574074</v>
      </c>
      <c r="L2810" s="10">
        <f t="shared" si="173"/>
        <v>42238.513136574074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2"/>
        <v>42451.163483796299</v>
      </c>
      <c r="L2811" s="10">
        <f t="shared" si="173"/>
        <v>42459.277083333327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2"/>
        <v>41758.806296296294</v>
      </c>
      <c r="L2812" s="10">
        <f t="shared" si="173"/>
        <v>41790.832638888889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2"/>
        <v>42028.163229166668</v>
      </c>
      <c r="L2813" s="10">
        <f t="shared" si="173"/>
        <v>42058.163229166668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2"/>
        <v>42054.410856481474</v>
      </c>
      <c r="L2814" s="10">
        <f t="shared" si="173"/>
        <v>42099.833333333336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1.1299999999999999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2"/>
        <v>42693.409270833326</v>
      </c>
      <c r="L2815" s="10">
        <f t="shared" si="173"/>
        <v>42718.409270833326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2"/>
        <v>42103.066145833327</v>
      </c>
      <c r="L2816" s="10">
        <f t="shared" si="173"/>
        <v>42133.066145833327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1.08</v>
      </c>
      <c r="R2816" s="6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2"/>
        <v>42559.443391203698</v>
      </c>
      <c r="L2817" s="10">
        <f t="shared" si="173"/>
        <v>42589.443391203698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2"/>
        <v>42188.134166666663</v>
      </c>
      <c r="L2818" s="10">
        <f t="shared" si="173"/>
        <v>42218.333333333336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1.42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6">(((J2819/60)/60)/24)+DATE(1970,1,1)+(-8/24)</f>
        <v>42023.30164351852</v>
      </c>
      <c r="L2819" s="10">
        <f t="shared" ref="L2819:L2882" si="177">(((I2819/60)/60)/24)+DATE(1970,1,1)+(-8/24)</f>
        <v>42063.30164351852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ROUND(E2819/D2819,2)</f>
        <v>1.3</v>
      </c>
      <c r="R2819" s="6">
        <f t="shared" ref="R2819:R2882" si="179">AVERAGE(E2819/N2819)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6"/>
        <v>42250.264884259253</v>
      </c>
      <c r="L2820" s="10">
        <f t="shared" si="177"/>
        <v>42270.264884259253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6"/>
        <v>42139.192233796297</v>
      </c>
      <c r="L2821" s="10">
        <f t="shared" si="177"/>
        <v>42169.192233796297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1.05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6"/>
        <v>42401.277650462966</v>
      </c>
      <c r="L2822" s="10">
        <f t="shared" si="177"/>
        <v>42425.666666666664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6"/>
        <v>41875.589525462965</v>
      </c>
      <c r="L2823" s="10">
        <f t="shared" si="177"/>
        <v>41905.589525462965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6"/>
        <v>42060.350601851846</v>
      </c>
      <c r="L2824" s="10">
        <f t="shared" si="177"/>
        <v>42090.308935185189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6"/>
        <v>42066.678310185183</v>
      </c>
      <c r="L2825" s="10">
        <f t="shared" si="177"/>
        <v>42094.624305555553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6"/>
        <v>42135.9374537037</v>
      </c>
      <c r="L2826" s="10">
        <f t="shared" si="177"/>
        <v>42167.738194444442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1.17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6"/>
        <v>42312.459328703706</v>
      </c>
      <c r="L2827" s="10">
        <f t="shared" si="177"/>
        <v>42342.459328703706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6"/>
        <v>42170.701527777775</v>
      </c>
      <c r="L2828" s="10">
        <f t="shared" si="177"/>
        <v>42194.958333333336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1.08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6"/>
        <v>42494.350300925922</v>
      </c>
      <c r="L2829" s="10">
        <f t="shared" si="177"/>
        <v>42524.354166666664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6"/>
        <v>42253.931354166663</v>
      </c>
      <c r="L2830" s="10">
        <f t="shared" si="177"/>
        <v>42279.624999999993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</v>
      </c>
      <c r="R2830" s="6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6"/>
        <v>42495.100902777776</v>
      </c>
      <c r="L2831" s="10">
        <f t="shared" si="177"/>
        <v>42523.100902777776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1.07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6"/>
        <v>41758.506342592591</v>
      </c>
      <c r="L2832" s="10">
        <f t="shared" si="177"/>
        <v>41770.832638888889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6"/>
        <v>42171.491550925923</v>
      </c>
      <c r="L2833" s="10">
        <f t="shared" si="177"/>
        <v>42201.491550925923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1.1100000000000001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6"/>
        <v>41938.376087962963</v>
      </c>
      <c r="L2834" s="10">
        <f t="shared" si="177"/>
        <v>41966.583333333336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1.1499999999999999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6"/>
        <v>42267.794363425921</v>
      </c>
      <c r="L2835" s="10">
        <f t="shared" si="177"/>
        <v>42287.749999999993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6"/>
        <v>42019.626504629625</v>
      </c>
      <c r="L2836" s="10">
        <f t="shared" si="177"/>
        <v>42034.626504629625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6"/>
        <v>42313.370567129627</v>
      </c>
      <c r="L2837" s="10">
        <f t="shared" si="177"/>
        <v>42342.666666666664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6"/>
        <v>42745.928449074076</v>
      </c>
      <c r="L2838" s="10">
        <f t="shared" si="177"/>
        <v>42783.874305555553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1.08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6"/>
        <v>42307.575046296297</v>
      </c>
      <c r="L2839" s="10">
        <f t="shared" si="177"/>
        <v>42347.616712962961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6"/>
        <v>41842.274259259255</v>
      </c>
      <c r="L2840" s="10">
        <f t="shared" si="177"/>
        <v>41864.583333333328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6"/>
        <v>41852.906874999993</v>
      </c>
      <c r="L2841" s="10">
        <f t="shared" si="177"/>
        <v>41875.874305555553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1.1100000000000001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6"/>
        <v>42059.702303240738</v>
      </c>
      <c r="L2842" s="10">
        <f t="shared" si="177"/>
        <v>42081.374999999993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6"/>
        <v>42291.40621527777</v>
      </c>
      <c r="L2843" s="10">
        <f t="shared" si="177"/>
        <v>42351.447881944441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6"/>
        <v>41784.619155092587</v>
      </c>
      <c r="L2844" s="10">
        <f t="shared" si="177"/>
        <v>41811.125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6"/>
        <v>42492.404513888883</v>
      </c>
      <c r="L2845" s="10">
        <f t="shared" si="177"/>
        <v>42533.833333333336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6"/>
        <v>42709.212731481479</v>
      </c>
      <c r="L2846" s="10">
        <f t="shared" si="177"/>
        <v>42739.212731481479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0.05</v>
      </c>
      <c r="R2846" s="6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6"/>
        <v>42102.683252314811</v>
      </c>
      <c r="L2847" s="10">
        <f t="shared" si="177"/>
        <v>42162.683252314811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0.32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6"/>
        <v>42108.358726851853</v>
      </c>
      <c r="L2848" s="10">
        <f t="shared" si="177"/>
        <v>42153.358726851853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6"/>
        <v>42453.472974537035</v>
      </c>
      <c r="L2849" s="10">
        <f t="shared" si="177"/>
        <v>42513.472974537035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6"/>
        <v>42123.315497685187</v>
      </c>
      <c r="L2850" s="10">
        <f t="shared" si="177"/>
        <v>42153.315497685187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6"/>
        <v>42453.094907407409</v>
      </c>
      <c r="L2851" s="10">
        <f t="shared" si="177"/>
        <v>42483.094907407409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6"/>
        <v>41857.673738425925</v>
      </c>
      <c r="L2852" s="10">
        <f t="shared" si="177"/>
        <v>41887.673738425925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0.04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6"/>
        <v>42389.669317129628</v>
      </c>
      <c r="L2853" s="10">
        <f t="shared" si="177"/>
        <v>42398.636805555558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6"/>
        <v>41780.711840277778</v>
      </c>
      <c r="L2854" s="10">
        <f t="shared" si="177"/>
        <v>41810.711840277778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0.02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6"/>
        <v>41835.85760416666</v>
      </c>
      <c r="L2855" s="10">
        <f t="shared" si="177"/>
        <v>41895.85760416666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6"/>
        <v>42111.383321759255</v>
      </c>
      <c r="L2856" s="10">
        <f t="shared" si="177"/>
        <v>42131.383321759255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0.42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6"/>
        <v>42369.674432870372</v>
      </c>
      <c r="L2857" s="10">
        <f t="shared" si="177"/>
        <v>42398.648611111108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6"/>
        <v>42164.704247685186</v>
      </c>
      <c r="L2858" s="10">
        <f t="shared" si="177"/>
        <v>42224.56527777778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0.05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6"/>
        <v>42726.586747685178</v>
      </c>
      <c r="L2859" s="10">
        <f t="shared" si="177"/>
        <v>42786.416666666664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0.2</v>
      </c>
      <c r="R2859" s="6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6"/>
        <v>41954.211747685178</v>
      </c>
      <c r="L2860" s="10">
        <f t="shared" si="177"/>
        <v>41978.144444444442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6"/>
        <v>42233.028981481482</v>
      </c>
      <c r="L2861" s="10">
        <f t="shared" si="177"/>
        <v>42293.028981481482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0.02</v>
      </c>
      <c r="R2861" s="6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6"/>
        <v>42480.467314814807</v>
      </c>
      <c r="L2862" s="10">
        <f t="shared" si="177"/>
        <v>42540.467314814807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7.0000000000000007E-2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6"/>
        <v>42257.2575</v>
      </c>
      <c r="L2863" s="10">
        <f t="shared" si="177"/>
        <v>42271.2575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6"/>
        <v>41784.456354166665</v>
      </c>
      <c r="L2864" s="10">
        <f t="shared" si="177"/>
        <v>41814.456354166665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6"/>
        <v>41831.34170138889</v>
      </c>
      <c r="L2865" s="10">
        <f t="shared" si="177"/>
        <v>41891.34170138889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</v>
      </c>
      <c r="R2865" s="6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6"/>
        <v>42172.280173611107</v>
      </c>
      <c r="L2866" s="10">
        <f t="shared" si="177"/>
        <v>42202.220833333333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0.02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6"/>
        <v>41949.780775462961</v>
      </c>
      <c r="L2867" s="10">
        <f t="shared" si="177"/>
        <v>42009.780775462961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6"/>
        <v>42627.621770833335</v>
      </c>
      <c r="L2868" s="10">
        <f t="shared" si="177"/>
        <v>42657.583333333336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0.01</v>
      </c>
      <c r="R2868" s="6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6"/>
        <v>42530.861944444441</v>
      </c>
      <c r="L2869" s="10">
        <f t="shared" si="177"/>
        <v>42554.833333333336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</v>
      </c>
      <c r="R2869" s="6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6"/>
        <v>42618.493680555555</v>
      </c>
      <c r="L2870" s="10">
        <f t="shared" si="177"/>
        <v>42648.493680555555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6"/>
        <v>42540.260196759256</v>
      </c>
      <c r="L2871" s="10">
        <f t="shared" si="177"/>
        <v>42570.260196759256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0.01</v>
      </c>
      <c r="R2871" s="6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6"/>
        <v>41745.856076388889</v>
      </c>
      <c r="L2872" s="10">
        <f t="shared" si="177"/>
        <v>41775.856076388889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6"/>
        <v>41974.405243055553</v>
      </c>
      <c r="L2873" s="10">
        <f t="shared" si="177"/>
        <v>41994.405243055553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0.05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6"/>
        <v>42114.782847222225</v>
      </c>
      <c r="L2874" s="10">
        <f t="shared" si="177"/>
        <v>42174.782847222225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6"/>
        <v>42002.484155092585</v>
      </c>
      <c r="L2875" s="10">
        <f t="shared" si="177"/>
        <v>42032.484155092585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</v>
      </c>
      <c r="R2875" s="6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6"/>
        <v>42722.511412037034</v>
      </c>
      <c r="L2876" s="10">
        <f t="shared" si="177"/>
        <v>42752.511412037034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0.05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6"/>
        <v>42464.795057870368</v>
      </c>
      <c r="L2877" s="10">
        <f t="shared" si="177"/>
        <v>42494.795057870368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0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6"/>
        <v>42171.410636574066</v>
      </c>
      <c r="L2878" s="10">
        <f t="shared" si="177"/>
        <v>42201.410636574066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6"/>
        <v>42672.621805555551</v>
      </c>
      <c r="L2879" s="10">
        <f t="shared" si="177"/>
        <v>42704.374999999993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0.11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6"/>
        <v>42128.282349537032</v>
      </c>
      <c r="L2880" s="10">
        <f t="shared" si="177"/>
        <v>42188.282349537032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0.02</v>
      </c>
      <c r="R2880" s="6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6"/>
        <v>42359.391909722217</v>
      </c>
      <c r="L2881" s="10">
        <f t="shared" si="177"/>
        <v>42389.391909722217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</v>
      </c>
      <c r="R2881" s="6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6"/>
        <v>42192.57236111111</v>
      </c>
      <c r="L2882" s="10">
        <f t="shared" si="177"/>
        <v>42236.378472222219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0">(((J2883/60)/60)/24)+DATE(1970,1,1)+(-8/24)</f>
        <v>41916.264305555553</v>
      </c>
      <c r="L2883" s="10">
        <f t="shared" ref="L2883:L2946" si="181">(((I2883/60)/60)/24)+DATE(1970,1,1)+(-8/24)</f>
        <v>41976.305972222217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ROUND(E2883/D2883,2)</f>
        <v>0</v>
      </c>
      <c r="R2883" s="6" t="e">
        <f t="shared" ref="R2883:R2946" si="183">AVERAGE(E2883/N2883)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0"/>
        <v>42461.262939814813</v>
      </c>
      <c r="L2884" s="10">
        <f t="shared" si="181"/>
        <v>42491.262939814813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0.34</v>
      </c>
      <c r="R2884" s="6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0"/>
        <v>42370.569872685184</v>
      </c>
      <c r="L2885" s="10">
        <f t="shared" si="181"/>
        <v>42405.874305555553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</v>
      </c>
      <c r="R2885" s="6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0"/>
        <v>41948.393923611111</v>
      </c>
      <c r="L2886" s="10">
        <f t="shared" si="181"/>
        <v>41978.393923611111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</v>
      </c>
      <c r="R2886" s="6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0"/>
        <v>42046.743067129624</v>
      </c>
      <c r="L2887" s="10">
        <f t="shared" si="181"/>
        <v>42076.70140046296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0.33</v>
      </c>
      <c r="R2887" s="6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0"/>
        <v>42261.299583333333</v>
      </c>
      <c r="L2888" s="10">
        <f t="shared" si="181"/>
        <v>42265.832638888889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0"/>
        <v>41985.094027777777</v>
      </c>
      <c r="L2889" s="10">
        <f t="shared" si="181"/>
        <v>42015.094027777777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</v>
      </c>
      <c r="R2889" s="6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0"/>
        <v>41922.201851851853</v>
      </c>
      <c r="L2890" s="10">
        <f t="shared" si="181"/>
        <v>41929.874305555553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0"/>
        <v>41850.529918981476</v>
      </c>
      <c r="L2891" s="10">
        <f t="shared" si="181"/>
        <v>41880.529918981476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0"/>
        <v>41831.409629629627</v>
      </c>
      <c r="L2892" s="10">
        <f t="shared" si="181"/>
        <v>41859.791666666664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0.01</v>
      </c>
      <c r="R2892" s="6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0"/>
        <v>42415.550092592595</v>
      </c>
      <c r="L2893" s="10">
        <f t="shared" si="181"/>
        <v>42475.508425925924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0.03</v>
      </c>
      <c r="R2893" s="6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0"/>
        <v>41869.380833333329</v>
      </c>
      <c r="L2894" s="10">
        <f t="shared" si="181"/>
        <v>41876.541666666664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0.09</v>
      </c>
      <c r="R2894" s="6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0"/>
        <v>41953.439756944441</v>
      </c>
      <c r="L2895" s="10">
        <f t="shared" si="181"/>
        <v>42012.749999999993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0.01</v>
      </c>
      <c r="R2895" s="6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0"/>
        <v>42037.652951388889</v>
      </c>
      <c r="L2896" s="10">
        <f t="shared" si="181"/>
        <v>42097.611284722218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0"/>
        <v>41811.222129629627</v>
      </c>
      <c r="L2897" s="10">
        <f t="shared" si="181"/>
        <v>41812.541666666664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0.05</v>
      </c>
      <c r="R2897" s="6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0"/>
        <v>42701.575474537036</v>
      </c>
      <c r="L2898" s="10">
        <f t="shared" si="181"/>
        <v>42715.916666666664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0.21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0"/>
        <v>42258.313171296293</v>
      </c>
      <c r="L2899" s="10">
        <f t="shared" si="181"/>
        <v>42288.311863425923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0.05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0"/>
        <v>42278.331631944442</v>
      </c>
      <c r="L2900" s="10">
        <f t="shared" si="181"/>
        <v>42308.331631944442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0.04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0"/>
        <v>42514.744884259257</v>
      </c>
      <c r="L2901" s="10">
        <f t="shared" si="181"/>
        <v>42574.744884259257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0"/>
        <v>41829.900833333333</v>
      </c>
      <c r="L2902" s="10">
        <f t="shared" si="181"/>
        <v>41859.900833333333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0.62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0"/>
        <v>41982.571053240739</v>
      </c>
      <c r="L2903" s="10">
        <f t="shared" si="181"/>
        <v>42042.571053240739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0.01</v>
      </c>
      <c r="R2903" s="6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0"/>
        <v>42210.106435185182</v>
      </c>
      <c r="L2904" s="10">
        <f t="shared" si="181"/>
        <v>42240.106435185182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0</v>
      </c>
      <c r="R2904" s="6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0"/>
        <v>42195.83354166666</v>
      </c>
      <c r="L2905" s="10">
        <f t="shared" si="181"/>
        <v>42255.83354166666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0.01</v>
      </c>
      <c r="R2905" s="6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0"/>
        <v>41940.634618055556</v>
      </c>
      <c r="L2906" s="10">
        <f t="shared" si="181"/>
        <v>41952.166666666664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0"/>
        <v>42605.723530092589</v>
      </c>
      <c r="L2907" s="10">
        <f t="shared" si="181"/>
        <v>42619.723530092589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0.18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0"/>
        <v>42199.315578703703</v>
      </c>
      <c r="L2908" s="10">
        <f t="shared" si="181"/>
        <v>42216.708333333336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0.09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0"/>
        <v>42444.544409722213</v>
      </c>
      <c r="L2909" s="10">
        <f t="shared" si="181"/>
        <v>42504.544409722213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</v>
      </c>
      <c r="R2909" s="6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0"/>
        <v>42499.398368055547</v>
      </c>
      <c r="L2910" s="10">
        <f t="shared" si="181"/>
        <v>42529.398368055547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0.03</v>
      </c>
      <c r="R2910" s="6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0"/>
        <v>41928.932881944442</v>
      </c>
      <c r="L2911" s="10">
        <f t="shared" si="181"/>
        <v>41968.490277777775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0</v>
      </c>
      <c r="R2911" s="6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0"/>
        <v>42107.507951388885</v>
      </c>
      <c r="L2912" s="10">
        <f t="shared" si="181"/>
        <v>42167.507951388885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0</v>
      </c>
      <c r="R2912" s="6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0"/>
        <v>42142.435486111113</v>
      </c>
      <c r="L2913" s="10">
        <f t="shared" si="181"/>
        <v>42182.435486111113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0.37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0"/>
        <v>42353.798310185179</v>
      </c>
      <c r="L2914" s="10">
        <f t="shared" si="181"/>
        <v>42383.798310185179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0.14000000000000001</v>
      </c>
      <c r="R2914" s="6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0"/>
        <v>41828.589571759258</v>
      </c>
      <c r="L2915" s="10">
        <f t="shared" si="181"/>
        <v>41888.589571759258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</v>
      </c>
      <c r="R2915" s="6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0"/>
        <v>42017.574004629627</v>
      </c>
      <c r="L2916" s="10">
        <f t="shared" si="181"/>
        <v>42077.532337962963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0</v>
      </c>
      <c r="R2916" s="6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0"/>
        <v>42415.064699074072</v>
      </c>
      <c r="L2917" s="10">
        <f t="shared" si="181"/>
        <v>42445.0230324074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0"/>
        <v>41755.143391203703</v>
      </c>
      <c r="L2918" s="10">
        <f t="shared" si="181"/>
        <v>41778.143391203703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0.08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0"/>
        <v>42244.901006944441</v>
      </c>
      <c r="L2919" s="10">
        <f t="shared" si="181"/>
        <v>42262.901006944441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0.22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0"/>
        <v>42278.296377314815</v>
      </c>
      <c r="L2920" s="10">
        <f t="shared" si="181"/>
        <v>42306.296377314815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0"/>
        <v>41826.286215277774</v>
      </c>
      <c r="L2921" s="10">
        <f t="shared" si="181"/>
        <v>41856.286215277774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0.09</v>
      </c>
      <c r="R2921" s="6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0"/>
        <v>42058.459143518521</v>
      </c>
      <c r="L2922" s="10">
        <f t="shared" si="181"/>
        <v>42088.41747685185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0.27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0"/>
        <v>41877.553287037037</v>
      </c>
      <c r="L2923" s="10">
        <f t="shared" si="181"/>
        <v>41907.553287037037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0"/>
        <v>42097.540821759256</v>
      </c>
      <c r="L2924" s="10">
        <f t="shared" si="181"/>
        <v>42142.540821759256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0"/>
        <v>42012.819201388884</v>
      </c>
      <c r="L2925" s="10">
        <f t="shared" si="181"/>
        <v>42027.791666666664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0"/>
        <v>42103.223495370366</v>
      </c>
      <c r="L2926" s="10">
        <f t="shared" si="181"/>
        <v>42132.832638888889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0"/>
        <v>41863.250787037032</v>
      </c>
      <c r="L2927" s="10">
        <f t="shared" si="181"/>
        <v>41893.250787037032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0"/>
        <v>42044.432627314811</v>
      </c>
      <c r="L2928" s="10">
        <f t="shared" si="181"/>
        <v>42058.432627314811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0"/>
        <v>41806.335983796293</v>
      </c>
      <c r="L2929" s="10">
        <f t="shared" si="181"/>
        <v>41834.875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1.31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0"/>
        <v>42403.664884259262</v>
      </c>
      <c r="L2930" s="10">
        <f t="shared" si="181"/>
        <v>42433.664884259262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0"/>
        <v>41754.230995370366</v>
      </c>
      <c r="L2931" s="10">
        <f t="shared" si="181"/>
        <v>41784.230995370366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0"/>
        <v>42101.250740740739</v>
      </c>
      <c r="L2932" s="10">
        <f t="shared" si="181"/>
        <v>42131.250740740739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0"/>
        <v>41871.957905092589</v>
      </c>
      <c r="L2933" s="10">
        <f t="shared" si="181"/>
        <v>41896.922222222223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0"/>
        <v>42024.831446759257</v>
      </c>
      <c r="L2934" s="10">
        <f t="shared" si="181"/>
        <v>42056.124999999993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0"/>
        <v>42495.623298611106</v>
      </c>
      <c r="L2935" s="10">
        <f t="shared" si="181"/>
        <v>42525.623298611106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1.03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0"/>
        <v>41775.302824074075</v>
      </c>
      <c r="L2936" s="10">
        <f t="shared" si="181"/>
        <v>41805.302824074075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0"/>
        <v>42553.250092592592</v>
      </c>
      <c r="L2937" s="10">
        <f t="shared" si="181"/>
        <v>42611.374999999993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1.01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0"/>
        <v>41912.317395833328</v>
      </c>
      <c r="L2938" s="10">
        <f t="shared" si="181"/>
        <v>41924.874305555553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0"/>
        <v>41803.123993055553</v>
      </c>
      <c r="L2939" s="10">
        <f t="shared" si="181"/>
        <v>41833.123993055553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0"/>
        <v>42004.370532407404</v>
      </c>
      <c r="L2940" s="10">
        <f t="shared" si="181"/>
        <v>42034.370532407404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</v>
      </c>
      <c r="R2940" s="6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0"/>
        <v>41845.47583333333</v>
      </c>
      <c r="L2941" s="10">
        <f t="shared" si="181"/>
        <v>41878.708333333328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1.03</v>
      </c>
      <c r="R2941" s="6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0"/>
        <v>41982.440023148149</v>
      </c>
      <c r="L2942" s="10">
        <f t="shared" si="181"/>
        <v>42022.440023148149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0"/>
        <v>42034.626793981479</v>
      </c>
      <c r="L2943" s="10">
        <f t="shared" si="181"/>
        <v>42064.626793981479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0</v>
      </c>
      <c r="R2943" s="6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0"/>
        <v>42334.470590277771</v>
      </c>
      <c r="L2944" s="10">
        <f t="shared" si="181"/>
        <v>42354.512499999997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0"/>
        <v>42076.796064814807</v>
      </c>
      <c r="L2945" s="10">
        <f t="shared" si="181"/>
        <v>42106.796064814807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0"/>
        <v>42132.580995370365</v>
      </c>
      <c r="L2946" s="10">
        <f t="shared" si="181"/>
        <v>42162.580995370365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4">(((J2947/60)/60)/24)+DATE(1970,1,1)+(-8/24)</f>
        <v>42117.806250000001</v>
      </c>
      <c r="L2947" s="10">
        <f t="shared" ref="L2947:L3010" si="185">(((I2947/60)/60)/24)+DATE(1970,1,1)+(-8/24)</f>
        <v>42147.806250000001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ROUND(E2947/D2947,2)</f>
        <v>0</v>
      </c>
      <c r="R2947" s="6" t="e">
        <f t="shared" ref="R2947:R3010" si="187">AVERAGE(E2947/N2947)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4"/>
        <v>42567.197824074072</v>
      </c>
      <c r="L2948" s="10">
        <f t="shared" si="185"/>
        <v>42597.197824074072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</v>
      </c>
      <c r="R2948" s="6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4"/>
        <v>42649.228784722225</v>
      </c>
      <c r="L2949" s="10">
        <f t="shared" si="185"/>
        <v>42698.382638888892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0.04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4"/>
        <v>42097.315891203696</v>
      </c>
      <c r="L2950" s="10">
        <f t="shared" si="185"/>
        <v>42157.315891203696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0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4"/>
        <v>42297.48978009259</v>
      </c>
      <c r="L2951" s="10">
        <f t="shared" si="185"/>
        <v>42327.531446759262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0.03</v>
      </c>
      <c r="R2951" s="6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4"/>
        <v>42362.031851851854</v>
      </c>
      <c r="L2952" s="10">
        <f t="shared" si="185"/>
        <v>42392.031851851854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4"/>
        <v>41872.469594907401</v>
      </c>
      <c r="L2953" s="10">
        <f t="shared" si="185"/>
        <v>41917.469594907401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0.02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4"/>
        <v>42628.356932870367</v>
      </c>
      <c r="L2954" s="10">
        <f t="shared" si="185"/>
        <v>42659.833333333336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0.08</v>
      </c>
      <c r="R2954" s="6">
        <f t="shared" si="187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4"/>
        <v>42255.458576388883</v>
      </c>
      <c r="L2955" s="10">
        <f t="shared" si="185"/>
        <v>42285.458576388883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4"/>
        <v>42790.250034722216</v>
      </c>
      <c r="L2956" s="10">
        <f t="shared" si="185"/>
        <v>42810.208368055559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4"/>
        <v>42141.407974537033</v>
      </c>
      <c r="L2957" s="10">
        <f t="shared" si="185"/>
        <v>42171.407974537033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0.6</v>
      </c>
      <c r="R2957" s="6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4"/>
        <v>42464.625578703701</v>
      </c>
      <c r="L2958" s="10">
        <f t="shared" si="185"/>
        <v>42494.625578703701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0.17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4"/>
        <v>42030.67791666666</v>
      </c>
      <c r="L2959" s="10">
        <f t="shared" si="185"/>
        <v>42090.636249999996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0.02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4"/>
        <v>42438.445798611108</v>
      </c>
      <c r="L2960" s="10">
        <f t="shared" si="185"/>
        <v>42498.404131944444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4"/>
        <v>42497.675057870372</v>
      </c>
      <c r="L2961" s="10">
        <f t="shared" si="185"/>
        <v>42527.675057870372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4"/>
        <v>41863.42387731481</v>
      </c>
      <c r="L2962" s="10">
        <f t="shared" si="185"/>
        <v>41893.42387731481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4"/>
        <v>42060.879155092589</v>
      </c>
      <c r="L2963" s="10">
        <f t="shared" si="185"/>
        <v>42088.833333333336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1.1000000000000001</v>
      </c>
      <c r="R2963" s="6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4"/>
        <v>42035.910949074074</v>
      </c>
      <c r="L2964" s="10">
        <f t="shared" si="185"/>
        <v>42063.957638888889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1.22</v>
      </c>
      <c r="R2964" s="6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4"/>
        <v>42157.13685185185</v>
      </c>
      <c r="L2965" s="10">
        <f t="shared" si="185"/>
        <v>42187.13685185185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1.07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4"/>
        <v>41827.576608796291</v>
      </c>
      <c r="L2966" s="10">
        <f t="shared" si="185"/>
        <v>41857.563888888886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1.01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4"/>
        <v>42162.396215277775</v>
      </c>
      <c r="L2967" s="10">
        <f t="shared" si="185"/>
        <v>42192.396215277775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4"/>
        <v>42233.405231481483</v>
      </c>
      <c r="L2968" s="10">
        <f t="shared" si="185"/>
        <v>42263.405231481483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1.1399999999999999</v>
      </c>
      <c r="R2968" s="6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4"/>
        <v>42041.864490740736</v>
      </c>
      <c r="L2969" s="10">
        <f t="shared" si="185"/>
        <v>42071.822824074072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1.1399999999999999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4"/>
        <v>42585.190509259257</v>
      </c>
      <c r="L2970" s="10">
        <f t="shared" si="185"/>
        <v>42598.832638888889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4"/>
        <v>42097.453159722216</v>
      </c>
      <c r="L2971" s="10">
        <f t="shared" si="185"/>
        <v>42127.618750000001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1.63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4"/>
        <v>41808.336238425924</v>
      </c>
      <c r="L2972" s="10">
        <f t="shared" si="185"/>
        <v>41838.336238425924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4"/>
        <v>41852.324976851851</v>
      </c>
      <c r="L2973" s="10">
        <f t="shared" si="185"/>
        <v>41882.324976851851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4"/>
        <v>42693.77685185185</v>
      </c>
      <c r="L2974" s="10">
        <f t="shared" si="185"/>
        <v>42708.708333333336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4"/>
        <v>42341.485046296293</v>
      </c>
      <c r="L2975" s="10">
        <f t="shared" si="185"/>
        <v>42369.833333333336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1.75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4"/>
        <v>41879.727673611109</v>
      </c>
      <c r="L2976" s="10">
        <f t="shared" si="185"/>
        <v>41907.732638888883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4"/>
        <v>41941.350532407407</v>
      </c>
      <c r="L2977" s="10">
        <f t="shared" si="185"/>
        <v>41969.791666666664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4"/>
        <v>42425.397337962961</v>
      </c>
      <c r="L2978" s="10">
        <f t="shared" si="185"/>
        <v>42442.166666666664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4"/>
        <v>42026.547847222224</v>
      </c>
      <c r="L2979" s="10">
        <f t="shared" si="185"/>
        <v>42085.759722222218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1.1399999999999999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4"/>
        <v>41922.307256944441</v>
      </c>
      <c r="L2980" s="10">
        <f t="shared" si="185"/>
        <v>41931.915972222218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</v>
      </c>
      <c r="R2980" s="6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4"/>
        <v>41993.491006944438</v>
      </c>
      <c r="L2981" s="10">
        <f t="shared" si="185"/>
        <v>42009.916666666664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4"/>
        <v>42219.58252314815</v>
      </c>
      <c r="L2982" s="10">
        <f t="shared" si="185"/>
        <v>42239.749999999993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1.0900000000000001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4"/>
        <v>42225.226342592585</v>
      </c>
      <c r="L2983" s="10">
        <f t="shared" si="185"/>
        <v>42270.226342592585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1.29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4"/>
        <v>42381.353506944441</v>
      </c>
      <c r="L2984" s="10">
        <f t="shared" si="185"/>
        <v>42411.353506944441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4"/>
        <v>41894.299027777779</v>
      </c>
      <c r="L2985" s="10">
        <f t="shared" si="185"/>
        <v>41954.340694444443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1.47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4"/>
        <v>42575.945381944439</v>
      </c>
      <c r="L2986" s="10">
        <f t="shared" si="185"/>
        <v>42605.945381944439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4"/>
        <v>42654.640370370362</v>
      </c>
      <c r="L2987" s="10">
        <f t="shared" si="185"/>
        <v>42673.833333333336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1.22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4"/>
        <v>42431.16673611111</v>
      </c>
      <c r="L2988" s="10">
        <f t="shared" si="185"/>
        <v>42491.125069444439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1.06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4"/>
        <v>42626.973969907405</v>
      </c>
      <c r="L2989" s="10">
        <f t="shared" si="185"/>
        <v>42655.666666666664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1.1000000000000001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4"/>
        <v>42511.028715277782</v>
      </c>
      <c r="L2990" s="10">
        <f t="shared" si="185"/>
        <v>42541.028715277782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4"/>
        <v>42336.687060185184</v>
      </c>
      <c r="L2991" s="10">
        <f t="shared" si="185"/>
        <v>42358.874305555553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1.77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4"/>
        <v>42341.240972222215</v>
      </c>
      <c r="L2992" s="10">
        <f t="shared" si="185"/>
        <v>42376.240972222215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4"/>
        <v>42740.503819444442</v>
      </c>
      <c r="L2993" s="10">
        <f t="shared" si="185"/>
        <v>42762.503819444442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4"/>
        <v>42622.434143518512</v>
      </c>
      <c r="L2994" s="10">
        <f t="shared" si="185"/>
        <v>42652.434143518512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1.05</v>
      </c>
      <c r="R2994" s="6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4"/>
        <v>42390.50540509259</v>
      </c>
      <c r="L2995" s="10">
        <f t="shared" si="185"/>
        <v>42420.50540509259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4"/>
        <v>41885.145509259259</v>
      </c>
      <c r="L2996" s="10">
        <f t="shared" si="185"/>
        <v>41915.145509259259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4.58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4"/>
        <v>42724.331840277773</v>
      </c>
      <c r="L2997" s="10">
        <f t="shared" si="185"/>
        <v>42754.331840277773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1.05</v>
      </c>
      <c r="R2997" s="6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4"/>
        <v>42090.57916666667</v>
      </c>
      <c r="L2998" s="10">
        <f t="shared" si="185"/>
        <v>42150.57916666667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1.72</v>
      </c>
      <c r="R2998" s="6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4"/>
        <v>42775.400381944441</v>
      </c>
      <c r="L2999" s="10">
        <f t="shared" si="185"/>
        <v>42792.874305555553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1.04</v>
      </c>
      <c r="R2999" s="6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4"/>
        <v>41777.860289351847</v>
      </c>
      <c r="L3000" s="10">
        <f t="shared" si="185"/>
        <v>41805.850694444445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4"/>
        <v>42780.406944444439</v>
      </c>
      <c r="L3001" s="10">
        <f t="shared" si="185"/>
        <v>42794.749999999993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1.19</v>
      </c>
      <c r="R3001" s="6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4"/>
        <v>42752.49386574074</v>
      </c>
      <c r="L3002" s="10">
        <f t="shared" si="185"/>
        <v>42766.416666666664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4"/>
        <v>42534.562291666669</v>
      </c>
      <c r="L3003" s="10">
        <f t="shared" si="185"/>
        <v>42564.562291666669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3.19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4"/>
        <v>41239.502916666665</v>
      </c>
      <c r="L3004" s="10">
        <f t="shared" si="185"/>
        <v>41269.502916666665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1.0900000000000001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4"/>
        <v>42398.515925925924</v>
      </c>
      <c r="L3005" s="10">
        <f t="shared" si="185"/>
        <v>42429.915972222218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4"/>
        <v>41928.547731481478</v>
      </c>
      <c r="L3006" s="10">
        <f t="shared" si="185"/>
        <v>41958.589398148142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1.1299999999999999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4"/>
        <v>41888.341493055552</v>
      </c>
      <c r="L3007" s="10">
        <f t="shared" si="185"/>
        <v>41918.341493055552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4"/>
        <v>41957.423506944448</v>
      </c>
      <c r="L3008" s="10">
        <f t="shared" si="185"/>
        <v>41987.423506944448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1.08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4"/>
        <v>42097.882905092592</v>
      </c>
      <c r="L3009" s="10">
        <f t="shared" si="185"/>
        <v>42118.882905092592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4"/>
        <v>42359.878692129627</v>
      </c>
      <c r="L3010" s="10">
        <f t="shared" si="185"/>
        <v>42389.878692129627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8">(((J3011/60)/60)/24)+DATE(1970,1,1)+(-8/24)</f>
        <v>41939.236574074072</v>
      </c>
      <c r="L3011" s="10">
        <f t="shared" ref="L3011:L3074" si="189">(((I3011/60)/60)/24)+DATE(1970,1,1)+(-8/24)</f>
        <v>41969.278240740743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ROUND(E3011/D3011,2)</f>
        <v>1.2</v>
      </c>
      <c r="R3011" s="6">
        <f t="shared" ref="R3011:R3074" si="191">AVERAGE(E3011/N3011)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8"/>
        <v>41996.499062499999</v>
      </c>
      <c r="L3012" s="10">
        <f t="shared" si="189"/>
        <v>42056.499062499999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8"/>
        <v>42334.135601851849</v>
      </c>
      <c r="L3013" s="10">
        <f t="shared" si="189"/>
        <v>42361.624305555553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1.24</v>
      </c>
      <c r="R3013" s="6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8"/>
        <v>42024.369560185187</v>
      </c>
      <c r="L3014" s="10">
        <f t="shared" si="189"/>
        <v>42045.369560185187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8"/>
        <v>42146.502881944441</v>
      </c>
      <c r="L3015" s="10">
        <f t="shared" si="189"/>
        <v>42176.502881944441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1.57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8"/>
        <v>41919.790277777778</v>
      </c>
      <c r="L3016" s="10">
        <f t="shared" si="189"/>
        <v>41947.875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1.1299999999999999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8"/>
        <v>41785.393958333334</v>
      </c>
      <c r="L3017" s="10">
        <f t="shared" si="189"/>
        <v>41800.833333333328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</v>
      </c>
      <c r="R3017" s="6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8"/>
        <v>41778.214722222219</v>
      </c>
      <c r="L3018" s="10">
        <f t="shared" si="189"/>
        <v>41838.214722222219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1.03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8"/>
        <v>41841.516701388886</v>
      </c>
      <c r="L3019" s="10">
        <f t="shared" si="189"/>
        <v>41871.516701388886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1.06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8"/>
        <v>42162.965000000004</v>
      </c>
      <c r="L3020" s="10">
        <f t="shared" si="189"/>
        <v>42205.583333333336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8"/>
        <v>41758.500231481477</v>
      </c>
      <c r="L3021" s="10">
        <f t="shared" si="189"/>
        <v>41785.791666666664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8"/>
        <v>42170.513113425921</v>
      </c>
      <c r="L3022" s="10">
        <f t="shared" si="189"/>
        <v>42230.513113425921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1.01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8"/>
        <v>42660.285520833328</v>
      </c>
      <c r="L3023" s="10">
        <f t="shared" si="189"/>
        <v>42695.915972222218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1.1599999999999999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8"/>
        <v>42564.620474537034</v>
      </c>
      <c r="L3024" s="10">
        <f t="shared" si="189"/>
        <v>42609.620474537034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1.01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8"/>
        <v>42121.34243055556</v>
      </c>
      <c r="L3025" s="10">
        <f t="shared" si="189"/>
        <v>42166.34243055556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8"/>
        <v>41158.660590277774</v>
      </c>
      <c r="L3026" s="10">
        <f t="shared" si="189"/>
        <v>41188.660590277774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8"/>
        <v>41761.176076388889</v>
      </c>
      <c r="L3027" s="10">
        <f t="shared" si="189"/>
        <v>41789.333333333328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8"/>
        <v>42783.126064814809</v>
      </c>
      <c r="L3028" s="10">
        <f t="shared" si="189"/>
        <v>42797.126064814809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</v>
      </c>
      <c r="R3028" s="6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8"/>
        <v>42053.37096064815</v>
      </c>
      <c r="L3029" s="10">
        <f t="shared" si="189"/>
        <v>42083.329293981478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</v>
      </c>
      <c r="R3029" s="6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8"/>
        <v>42566.930844907409</v>
      </c>
      <c r="L3030" s="10">
        <f t="shared" si="189"/>
        <v>42596.930844907409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8"/>
        <v>41932.375543981478</v>
      </c>
      <c r="L3031" s="10">
        <f t="shared" si="189"/>
        <v>41960.857638888883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1.1000000000000001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8"/>
        <v>42233.4140162037</v>
      </c>
      <c r="L3032" s="10">
        <f t="shared" si="189"/>
        <v>42263.4140162037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1.07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8"/>
        <v>42597.549155092587</v>
      </c>
      <c r="L3033" s="10">
        <f t="shared" si="189"/>
        <v>42657.549155092587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8"/>
        <v>42227.711331018516</v>
      </c>
      <c r="L3034" s="10">
        <f t="shared" si="189"/>
        <v>42257.711331018516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</v>
      </c>
      <c r="R3034" s="6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8"/>
        <v>42569.776909722219</v>
      </c>
      <c r="L3035" s="10">
        <f t="shared" si="189"/>
        <v>42599.776909722219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1.47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8"/>
        <v>42644.202025462961</v>
      </c>
      <c r="L3036" s="10">
        <f t="shared" si="189"/>
        <v>42674.832638888889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1.1299999999999999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8"/>
        <v>41368.226956018516</v>
      </c>
      <c r="L3037" s="10">
        <f t="shared" si="189"/>
        <v>41398.226956018516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1.0900000000000001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8"/>
        <v>41466.451898148145</v>
      </c>
      <c r="L3038" s="10">
        <f t="shared" si="189"/>
        <v>41502.165972222218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1.27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8"/>
        <v>40378.559872685182</v>
      </c>
      <c r="L3039" s="10">
        <f t="shared" si="189"/>
        <v>40452.874305555553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</v>
      </c>
      <c r="R3039" s="6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8"/>
        <v>42372.918946759259</v>
      </c>
      <c r="L3040" s="10">
        <f t="shared" si="189"/>
        <v>42432.918946759259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1.01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8"/>
        <v>41610.461087962962</v>
      </c>
      <c r="L3041" s="10">
        <f t="shared" si="189"/>
        <v>41636.999305555553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1.0900000000000001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8"/>
        <v>42177.458576388883</v>
      </c>
      <c r="L3042" s="10">
        <f t="shared" si="189"/>
        <v>42181.624999999993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1.08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8"/>
        <v>42359.535277777781</v>
      </c>
      <c r="L3043" s="10">
        <f t="shared" si="189"/>
        <v>42389.535277777781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1.1000000000000001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8"/>
        <v>42253.354710648149</v>
      </c>
      <c r="L3044" s="10">
        <f t="shared" si="189"/>
        <v>42283.354710648149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8"/>
        <v>42082.737256944441</v>
      </c>
      <c r="L3045" s="10">
        <f t="shared" si="189"/>
        <v>42109.784722222219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1.1000000000000001</v>
      </c>
      <c r="R3045" s="6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8"/>
        <v>42387.393495370365</v>
      </c>
      <c r="L3046" s="10">
        <f t="shared" si="189"/>
        <v>42402.393495370365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1.0900000000000001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8"/>
        <v>41842.822395833333</v>
      </c>
      <c r="L3047" s="10">
        <f t="shared" si="189"/>
        <v>41872.822395833333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1.33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8"/>
        <v>41862.46974537037</v>
      </c>
      <c r="L3048" s="10">
        <f t="shared" si="189"/>
        <v>41891.869444444441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1.91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8"/>
        <v>42443.655717592592</v>
      </c>
      <c r="L3049" s="10">
        <f t="shared" si="189"/>
        <v>42487.219444444439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8"/>
        <v>41975.567847222213</v>
      </c>
      <c r="L3050" s="10">
        <f t="shared" si="189"/>
        <v>42004.556944444441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8"/>
        <v>42138.681192129625</v>
      </c>
      <c r="L3051" s="10">
        <f t="shared" si="189"/>
        <v>42168.681192129625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8"/>
        <v>42464.835185185184</v>
      </c>
      <c r="L3052" s="10">
        <f t="shared" si="189"/>
        <v>42494.835185185184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8"/>
        <v>42744.082696759251</v>
      </c>
      <c r="L3053" s="10">
        <f t="shared" si="189"/>
        <v>42774.082696759251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0.24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8"/>
        <v>42122.336736111109</v>
      </c>
      <c r="L3054" s="10">
        <f t="shared" si="189"/>
        <v>42152.332638888889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</v>
      </c>
      <c r="R3054" s="6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8"/>
        <v>41862.428391203699</v>
      </c>
      <c r="L3055" s="10">
        <f t="shared" si="189"/>
        <v>41913.832638888889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8"/>
        <v>42027.499467592592</v>
      </c>
      <c r="L3056" s="10">
        <f t="shared" si="189"/>
        <v>42064.711111111108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8"/>
        <v>41953.624884259254</v>
      </c>
      <c r="L3057" s="10">
        <f t="shared" si="189"/>
        <v>42013.624884259254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0</v>
      </c>
      <c r="R3057" s="6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8"/>
        <v>41851.303055555552</v>
      </c>
      <c r="L3058" s="10">
        <f t="shared" si="189"/>
        <v>41911.303055555552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8"/>
        <v>42433.317256944443</v>
      </c>
      <c r="L3059" s="10">
        <f t="shared" si="189"/>
        <v>42463.275590277779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8"/>
        <v>42460.040972222218</v>
      </c>
      <c r="L3060" s="10">
        <f t="shared" si="189"/>
        <v>42510.040972222218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0</v>
      </c>
      <c r="R3060" s="6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8"/>
        <v>41829.602384259255</v>
      </c>
      <c r="L3061" s="10">
        <f t="shared" si="189"/>
        <v>41859.602384259255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0.03</v>
      </c>
      <c r="R3061" s="6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8"/>
        <v>42244.941365740735</v>
      </c>
      <c r="L3062" s="10">
        <f t="shared" si="189"/>
        <v>42274.941365740735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</v>
      </c>
      <c r="R3062" s="6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8"/>
        <v>41834.450787037036</v>
      </c>
      <c r="L3063" s="10">
        <f t="shared" si="189"/>
        <v>41864.450787037036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8"/>
        <v>42248.2024537037</v>
      </c>
      <c r="L3064" s="10">
        <f t="shared" si="189"/>
        <v>42277.416666666664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0.67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8"/>
        <v>42630.589560185181</v>
      </c>
      <c r="L3065" s="10">
        <f t="shared" si="189"/>
        <v>42665.589560185181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0.2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8"/>
        <v>42298.7968287037</v>
      </c>
      <c r="L3066" s="10">
        <f t="shared" si="189"/>
        <v>42329.957638888889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8"/>
        <v>41824.721898148149</v>
      </c>
      <c r="L3067" s="10">
        <f t="shared" si="189"/>
        <v>41849.721898148149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</v>
      </c>
      <c r="R3067" s="6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8"/>
        <v>42530.895104166666</v>
      </c>
      <c r="L3068" s="10">
        <f t="shared" si="189"/>
        <v>42560.895104166666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0.12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8"/>
        <v>42226.605081018519</v>
      </c>
      <c r="L3069" s="10">
        <f t="shared" si="189"/>
        <v>42256.605081018519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0.03</v>
      </c>
      <c r="R3069" s="6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8"/>
        <v>42263.358240740738</v>
      </c>
      <c r="L3070" s="10">
        <f t="shared" si="189"/>
        <v>42293.358240740738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0</v>
      </c>
      <c r="R3070" s="6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8"/>
        <v>41957.500393518516</v>
      </c>
      <c r="L3071" s="10">
        <f t="shared" si="189"/>
        <v>41987.500393518516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0.14000000000000001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8"/>
        <v>42690.400104166663</v>
      </c>
      <c r="L3072" s="10">
        <f t="shared" si="189"/>
        <v>42711.400104166663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0.03</v>
      </c>
      <c r="R3072" s="6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8"/>
        <v>42097.399085648147</v>
      </c>
      <c r="L3073" s="10">
        <f t="shared" si="189"/>
        <v>42114.915972222218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0.6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8"/>
        <v>42658.357199074067</v>
      </c>
      <c r="L3074" s="10">
        <f t="shared" si="189"/>
        <v>42672.740277777775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0</v>
      </c>
      <c r="R3074" s="6">
        <f t="shared" si="191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2">(((J3075/60)/60)/24)+DATE(1970,1,1)+(-8/24)</f>
        <v>42111.350694444445</v>
      </c>
      <c r="L3075" s="10">
        <f t="shared" ref="L3075:L3138" si="193">(((I3075/60)/60)/24)+DATE(1970,1,1)+(-8/24)</f>
        <v>42169.47152777778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ROUND(E3075/D3075,2)</f>
        <v>0</v>
      </c>
      <c r="R3075" s="6">
        <f t="shared" ref="R3075:R3138" si="195">AVERAGE(E3075/N3075)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2"/>
        <v>42409.237951388881</v>
      </c>
      <c r="L3076" s="10">
        <f t="shared" si="193"/>
        <v>42439.237951388881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0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2"/>
        <v>42550.768981481473</v>
      </c>
      <c r="L3077" s="10">
        <f t="shared" si="193"/>
        <v>42600.768981481473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0.09</v>
      </c>
      <c r="R3077" s="6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2"/>
        <v>42226.318553240737</v>
      </c>
      <c r="L3078" s="10">
        <f t="shared" si="193"/>
        <v>42286.318553240737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</v>
      </c>
      <c r="R3078" s="6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2"/>
        <v>42766.62358796296</v>
      </c>
      <c r="L3079" s="10">
        <f t="shared" si="193"/>
        <v>42796.62358796296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</v>
      </c>
      <c r="R3079" s="6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2"/>
        <v>42030.805497685178</v>
      </c>
      <c r="L3080" s="10">
        <f t="shared" si="193"/>
        <v>42060.805497685178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2"/>
        <v>42055.38003472222</v>
      </c>
      <c r="L3081" s="10">
        <f t="shared" si="193"/>
        <v>42085.338368055549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0.01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2"/>
        <v>41939.6949537037</v>
      </c>
      <c r="L3082" s="10">
        <f t="shared" si="193"/>
        <v>41999.736620370364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0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2"/>
        <v>42236.848275462959</v>
      </c>
      <c r="L3083" s="10">
        <f t="shared" si="193"/>
        <v>42266.848275462959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</v>
      </c>
      <c r="R3083" s="6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2"/>
        <v>42293.589652777773</v>
      </c>
      <c r="L3084" s="10">
        <f t="shared" si="193"/>
        <v>42323.631319444445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2"/>
        <v>41853.230069444442</v>
      </c>
      <c r="L3085" s="10">
        <f t="shared" si="193"/>
        <v>41882.875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2"/>
        <v>42100.390405092585</v>
      </c>
      <c r="L3086" s="10">
        <f t="shared" si="193"/>
        <v>42129.45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0.12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2"/>
        <v>42246.550451388881</v>
      </c>
      <c r="L3087" s="10">
        <f t="shared" si="193"/>
        <v>42276.550451388881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0.02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2"/>
        <v>42173.337488425925</v>
      </c>
      <c r="L3088" s="10">
        <f t="shared" si="193"/>
        <v>42233.337488425925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2"/>
        <v>42664.817013888889</v>
      </c>
      <c r="L3089" s="10">
        <f t="shared" si="193"/>
        <v>42724.858680555553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0.01</v>
      </c>
      <c r="R3089" s="6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2"/>
        <v>41981.238969907405</v>
      </c>
      <c r="L3090" s="10">
        <f t="shared" si="193"/>
        <v>42012.236805555549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</v>
      </c>
      <c r="R3090" s="6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2"/>
        <v>42528.209293981483</v>
      </c>
      <c r="L3091" s="10">
        <f t="shared" si="193"/>
        <v>42559.749305555553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</v>
      </c>
      <c r="R3091" s="6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2"/>
        <v>42065.485474537032</v>
      </c>
      <c r="L3092" s="10">
        <f t="shared" si="193"/>
        <v>42125.443807870368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0.05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2"/>
        <v>42566.615081018514</v>
      </c>
      <c r="L3093" s="10">
        <f t="shared" si="193"/>
        <v>42596.615081018514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0.16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2"/>
        <v>42255.28601851852</v>
      </c>
      <c r="L3094" s="10">
        <f t="shared" si="193"/>
        <v>42292.583333333336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0.01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2"/>
        <v>41760.575706018513</v>
      </c>
      <c r="L3095" s="10">
        <f t="shared" si="193"/>
        <v>41790.832638888889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0.23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2"/>
        <v>42207.462453703702</v>
      </c>
      <c r="L3096" s="10">
        <f t="shared" si="193"/>
        <v>42267.462453703702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0</v>
      </c>
      <c r="R3096" s="6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2"/>
        <v>42522.69189814815</v>
      </c>
      <c r="L3097" s="10">
        <f t="shared" si="193"/>
        <v>42582.69189814815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</v>
      </c>
      <c r="R3097" s="6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2"/>
        <v>42114.492199074077</v>
      </c>
      <c r="L3098" s="10">
        <f t="shared" si="193"/>
        <v>42144.492199074077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0.04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2"/>
        <v>42629.17015046296</v>
      </c>
      <c r="L3099" s="10">
        <f t="shared" si="193"/>
        <v>42650.249999999993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2"/>
        <v>42359.45890046296</v>
      </c>
      <c r="L3100" s="10">
        <f t="shared" si="193"/>
        <v>42407.678472222215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0.04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2"/>
        <v>42381.856377314813</v>
      </c>
      <c r="L3101" s="10">
        <f t="shared" si="193"/>
        <v>42411.856377314813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0.14000000000000001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2"/>
        <v>41902.2890625</v>
      </c>
      <c r="L3102" s="10">
        <f t="shared" si="193"/>
        <v>41932.2890625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2"/>
        <v>42171.050196759257</v>
      </c>
      <c r="L3103" s="10">
        <f t="shared" si="193"/>
        <v>42200.99722222222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2"/>
        <v>42555.007152777776</v>
      </c>
      <c r="L3104" s="10">
        <f t="shared" si="193"/>
        <v>42605.007152777776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2"/>
        <v>42106.82298611111</v>
      </c>
      <c r="L3105" s="10">
        <f t="shared" si="193"/>
        <v>42166.82298611111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</v>
      </c>
      <c r="R3105" s="6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2"/>
        <v>42006.57535879629</v>
      </c>
      <c r="L3106" s="10">
        <f t="shared" si="193"/>
        <v>42037.749999999993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0.3</v>
      </c>
      <c r="R3106" s="6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2"/>
        <v>41876.385601851849</v>
      </c>
      <c r="L3107" s="10">
        <f t="shared" si="193"/>
        <v>41930.875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2"/>
        <v>42241.09578703704</v>
      </c>
      <c r="L3108" s="10">
        <f t="shared" si="193"/>
        <v>42263.583333333336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0.04</v>
      </c>
      <c r="R3108" s="6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2"/>
        <v>42128.480914351843</v>
      </c>
      <c r="L3109" s="10">
        <f t="shared" si="193"/>
        <v>42135.480914351843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0.2</v>
      </c>
      <c r="R3109" s="6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2"/>
        <v>42062.34715277778</v>
      </c>
      <c r="L3110" s="10">
        <f t="shared" si="193"/>
        <v>42122.305486111109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0</v>
      </c>
      <c r="R3110" s="6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2"/>
        <v>41843.791782407403</v>
      </c>
      <c r="L3111" s="10">
        <f t="shared" si="193"/>
        <v>41878.791782407403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2"/>
        <v>42744.698136574072</v>
      </c>
      <c r="L3112" s="10">
        <f t="shared" si="193"/>
        <v>42784.698136574072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</v>
      </c>
      <c r="R3112" s="6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2"/>
        <v>41885.26180555555</v>
      </c>
      <c r="L3113" s="10">
        <f t="shared" si="193"/>
        <v>41916.26180555555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0.27</v>
      </c>
      <c r="R3113" s="6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2"/>
        <v>42614.788587962961</v>
      </c>
      <c r="L3114" s="10">
        <f t="shared" si="193"/>
        <v>42674.788587962961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0.05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2"/>
        <v>42081.397939814815</v>
      </c>
      <c r="L3115" s="10">
        <f t="shared" si="193"/>
        <v>42111.397939814815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0.04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2"/>
        <v>41843.29918981481</v>
      </c>
      <c r="L3116" s="10">
        <f t="shared" si="193"/>
        <v>41903.29918981481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2"/>
        <v>42496.113738425927</v>
      </c>
      <c r="L3117" s="10">
        <f t="shared" si="193"/>
        <v>42526.113738425927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2"/>
        <v>42081.18200231481</v>
      </c>
      <c r="L3118" s="10">
        <f t="shared" si="193"/>
        <v>42095.18200231481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0.56999999999999995</v>
      </c>
      <c r="R3118" s="6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2"/>
        <v>42509.041203703695</v>
      </c>
      <c r="L3119" s="10">
        <f t="shared" si="193"/>
        <v>42517.216666666667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</v>
      </c>
      <c r="R3119" s="6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2"/>
        <v>42534.316238425927</v>
      </c>
      <c r="L3120" s="10">
        <f t="shared" si="193"/>
        <v>42553.316238425927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</v>
      </c>
      <c r="R3120" s="6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2"/>
        <v>42059.712175925924</v>
      </c>
      <c r="L3121" s="10">
        <f t="shared" si="193"/>
        <v>42089.670509259253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</v>
      </c>
      <c r="R3121" s="6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2"/>
        <v>42435.608749999999</v>
      </c>
      <c r="L3122" s="10">
        <f t="shared" si="193"/>
        <v>42495.567083333335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0</v>
      </c>
      <c r="R3122" s="6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2"/>
        <v>41848.346469907403</v>
      </c>
      <c r="L3123" s="10">
        <f t="shared" si="193"/>
        <v>41908.346469907403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0.01</v>
      </c>
      <c r="R3123" s="6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2"/>
        <v>42678.598749999997</v>
      </c>
      <c r="L3124" s="10">
        <f t="shared" si="193"/>
        <v>42683.640416666669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0.57999999999999996</v>
      </c>
      <c r="R3124" s="6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2"/>
        <v>42530.659699074073</v>
      </c>
      <c r="L3125" s="10">
        <f t="shared" si="193"/>
        <v>42560.659699074073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2"/>
        <v>41977.446770833332</v>
      </c>
      <c r="L3126" s="10">
        <f t="shared" si="193"/>
        <v>42037.446770833332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0</v>
      </c>
      <c r="R3126" s="6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2"/>
        <v>42345.873518518514</v>
      </c>
      <c r="L3127" s="10">
        <f t="shared" si="193"/>
        <v>42375.873518518514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2"/>
        <v>42426.684745370374</v>
      </c>
      <c r="L3128" s="10">
        <f t="shared" si="193"/>
        <v>42456.643078703702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0.04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2"/>
        <v>42034.523483796293</v>
      </c>
      <c r="L3129" s="10">
        <f t="shared" si="193"/>
        <v>42064.523483796293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2"/>
        <v>42780.492372685178</v>
      </c>
      <c r="L3130" s="10">
        <f t="shared" si="193"/>
        <v>42810.450706018521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1.0900000000000001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2"/>
        <v>42803.509479166663</v>
      </c>
      <c r="L3131" s="10">
        <f t="shared" si="193"/>
        <v>42843.467812499999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0.01</v>
      </c>
      <c r="R3131" s="6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2"/>
        <v>42808.306898148141</v>
      </c>
      <c r="L3132" s="10">
        <f t="shared" si="193"/>
        <v>42838.874305555553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0.04</v>
      </c>
      <c r="R3132" s="6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2"/>
        <v>42803.245891203704</v>
      </c>
      <c r="L3133" s="10">
        <f t="shared" si="193"/>
        <v>42833.204224537032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0.16</v>
      </c>
      <c r="R3133" s="6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2"/>
        <v>42786.016898148147</v>
      </c>
      <c r="L3134" s="10">
        <f t="shared" si="193"/>
        <v>42845.975231481476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0</v>
      </c>
      <c r="R3134" s="6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2"/>
        <v>42788.231874999998</v>
      </c>
      <c r="L3135" s="10">
        <f t="shared" si="193"/>
        <v>42818.190208333333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2"/>
        <v>42800.386793981481</v>
      </c>
      <c r="L3136" s="10">
        <f t="shared" si="193"/>
        <v>42821.345127314817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0.23</v>
      </c>
      <c r="R3136" s="6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2"/>
        <v>42806.818530092591</v>
      </c>
      <c r="L3137" s="10">
        <f t="shared" si="193"/>
        <v>42828.818530092591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0.21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2"/>
        <v>42789.12909722222</v>
      </c>
      <c r="L3138" s="10">
        <f t="shared" si="193"/>
        <v>42825.624305555553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6">(((J3139/60)/60)/24)+DATE(1970,1,1)+(-8/24)</f>
        <v>42807.551724537036</v>
      </c>
      <c r="L3139" s="10">
        <f t="shared" ref="L3139:L3202" si="197">(((I3139/60)/60)/24)+DATE(1970,1,1)+(-8/24)</f>
        <v>42858.466666666667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ROUND(E3139/D3139,2)</f>
        <v>0.03</v>
      </c>
      <c r="R3139" s="6">
        <f t="shared" ref="R3139:R3202" si="199">AVERAGE(E3139/N3139)</f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6"/>
        <v>42809.312581018516</v>
      </c>
      <c r="L3140" s="10">
        <f t="shared" si="197"/>
        <v>42828.312581018516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6"/>
        <v>42784.937037037038</v>
      </c>
      <c r="L3141" s="10">
        <f t="shared" si="197"/>
        <v>42818.856249999997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0.05</v>
      </c>
      <c r="R3141" s="6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6"/>
        <v>42802.385451388887</v>
      </c>
      <c r="L3142" s="10">
        <f t="shared" si="197"/>
        <v>42832.343784722216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0.01</v>
      </c>
      <c r="R3142" s="6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6"/>
        <v>42800.42</v>
      </c>
      <c r="L3143" s="10">
        <f t="shared" si="197"/>
        <v>42841.499999999993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0.52</v>
      </c>
      <c r="R3143" s="6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6"/>
        <v>42783.179849537039</v>
      </c>
      <c r="L3144" s="10">
        <f t="shared" si="197"/>
        <v>42813.138182870367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0.02</v>
      </c>
      <c r="R3144" s="6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6"/>
        <v>42808.024953703702</v>
      </c>
      <c r="L3145" s="10">
        <f t="shared" si="197"/>
        <v>42834.024953703702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6"/>
        <v>42796.204942129632</v>
      </c>
      <c r="L3146" s="10">
        <f t="shared" si="197"/>
        <v>42812.916666666664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6"/>
        <v>42761.707569444443</v>
      </c>
      <c r="L3147" s="10">
        <f t="shared" si="197"/>
        <v>42821.665902777771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6"/>
        <v>42796.349143518521</v>
      </c>
      <c r="L3148" s="10">
        <f t="shared" si="197"/>
        <v>42841.307476851849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0.11</v>
      </c>
      <c r="R3148" s="6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6"/>
        <v>41909.636053240742</v>
      </c>
      <c r="L3149" s="10">
        <f t="shared" si="197"/>
        <v>41949.677719907406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1.18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6"/>
        <v>41891.331990740735</v>
      </c>
      <c r="L3150" s="10">
        <f t="shared" si="197"/>
        <v>41912.833333333328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6"/>
        <v>41225.684027777774</v>
      </c>
      <c r="L3151" s="10">
        <f t="shared" si="197"/>
        <v>41249.75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6"/>
        <v>40477.930590277778</v>
      </c>
      <c r="L3152" s="10">
        <f t="shared" si="197"/>
        <v>40567.833333333328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6"/>
        <v>41862.506643518514</v>
      </c>
      <c r="L3153" s="10">
        <f t="shared" si="197"/>
        <v>41892.506643518514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6"/>
        <v>41550.534340277773</v>
      </c>
      <c r="L3154" s="10">
        <f t="shared" si="197"/>
        <v>41580.534340277773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6"/>
        <v>40632.821030092593</v>
      </c>
      <c r="L3155" s="10">
        <f t="shared" si="197"/>
        <v>40663.874305555553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3.36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6"/>
        <v>40970.542337962957</v>
      </c>
      <c r="L3156" s="10">
        <f t="shared" si="197"/>
        <v>41000.500671296293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1.1299999999999999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6"/>
        <v>41233.165798611109</v>
      </c>
      <c r="L3157" s="10">
        <f t="shared" si="197"/>
        <v>41263.165798611109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1.89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6"/>
        <v>41026.619722222218</v>
      </c>
      <c r="L3158" s="10">
        <f t="shared" si="197"/>
        <v>41061.619722222218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1.02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6"/>
        <v>41829.454918981479</v>
      </c>
      <c r="L3159" s="10">
        <f t="shared" si="197"/>
        <v>41838.875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6"/>
        <v>41447.506388888884</v>
      </c>
      <c r="L3160" s="10">
        <f t="shared" si="197"/>
        <v>41477.506388888884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6"/>
        <v>40883.733344907407</v>
      </c>
      <c r="L3161" s="10">
        <f t="shared" si="197"/>
        <v>40926.625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6"/>
        <v>41840.931562499994</v>
      </c>
      <c r="L3162" s="10">
        <f t="shared" si="197"/>
        <v>41863.874305555553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1.02</v>
      </c>
      <c r="R3162" s="6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6"/>
        <v>41897.202800925923</v>
      </c>
      <c r="L3163" s="10">
        <f t="shared" si="197"/>
        <v>41927.202800925923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6"/>
        <v>41799.35256944444</v>
      </c>
      <c r="L3164" s="10">
        <f t="shared" si="197"/>
        <v>41826.75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6"/>
        <v>41775.420428240737</v>
      </c>
      <c r="L3165" s="10">
        <f t="shared" si="197"/>
        <v>41805.420428240737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1.1100000000000001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6"/>
        <v>41766.472395833334</v>
      </c>
      <c r="L3166" s="10">
        <f t="shared" si="197"/>
        <v>41799.472395833334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1.07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6"/>
        <v>40643.825925925921</v>
      </c>
      <c r="L3167" s="10">
        <f t="shared" si="197"/>
        <v>40665.832638888889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1.63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6"/>
        <v>41940.358252314814</v>
      </c>
      <c r="L3168" s="10">
        <f t="shared" si="197"/>
        <v>41968.999305555553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6"/>
        <v>41838.842372685183</v>
      </c>
      <c r="L3169" s="10">
        <f t="shared" si="197"/>
        <v>41852.842372685183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1.1599999999999999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6"/>
        <v>41771.772604166668</v>
      </c>
      <c r="L3170" s="10">
        <f t="shared" si="197"/>
        <v>41803.583333333328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6"/>
        <v>41591.404641203699</v>
      </c>
      <c r="L3171" s="10">
        <f t="shared" si="197"/>
        <v>41620.874305555553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</v>
      </c>
      <c r="R3171" s="6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6"/>
        <v>41788.747037037036</v>
      </c>
      <c r="L3172" s="10">
        <f t="shared" si="197"/>
        <v>41821.833333333328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1.1200000000000001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6"/>
        <v>42466.274976851848</v>
      </c>
      <c r="L3173" s="10">
        <f t="shared" si="197"/>
        <v>42496.274976851848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1.0900000000000001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6"/>
        <v>40923.396620370368</v>
      </c>
      <c r="L3174" s="10">
        <f t="shared" si="197"/>
        <v>40953.396620370368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6"/>
        <v>41878.545046296291</v>
      </c>
      <c r="L3175" s="10">
        <f t="shared" si="197"/>
        <v>41908.545046296291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6"/>
        <v>41862.531342592592</v>
      </c>
      <c r="L3176" s="10">
        <f t="shared" si="197"/>
        <v>41876.531342592592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6"/>
        <v>40531.553553240738</v>
      </c>
      <c r="L3177" s="10">
        <f t="shared" si="197"/>
        <v>40591.553553240738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1.1000000000000001</v>
      </c>
      <c r="R3177" s="6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6"/>
        <v>41477.597581018512</v>
      </c>
      <c r="L3178" s="10">
        <f t="shared" si="197"/>
        <v>41504.291666666664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1.1499999999999999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6"/>
        <v>41781.333437499998</v>
      </c>
      <c r="L3179" s="10">
        <f t="shared" si="197"/>
        <v>41811.333437499998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6"/>
        <v>41806.271701388883</v>
      </c>
      <c r="L3180" s="10">
        <f t="shared" si="197"/>
        <v>41836.271701388883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1.72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6"/>
        <v>41375.36887731481</v>
      </c>
      <c r="L3181" s="10">
        <f t="shared" si="197"/>
        <v>41400.36887731481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1.1399999999999999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6"/>
        <v>41780.079270833332</v>
      </c>
      <c r="L3182" s="10">
        <f t="shared" si="197"/>
        <v>41810.079270833332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1.2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6"/>
        <v>41778.976701388885</v>
      </c>
      <c r="L3183" s="10">
        <f t="shared" si="197"/>
        <v>41805.333333333328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6"/>
        <v>40883.615983796291</v>
      </c>
      <c r="L3184" s="10">
        <f t="shared" si="197"/>
        <v>40939.375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1.01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6"/>
        <v>41491.461446759255</v>
      </c>
      <c r="L3185" s="10">
        <f t="shared" si="197"/>
        <v>41509.461446759255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6"/>
        <v>41791.660081018512</v>
      </c>
      <c r="L3186" s="10">
        <f t="shared" si="197"/>
        <v>41821.660081018512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6"/>
        <v>41829.643993055557</v>
      </c>
      <c r="L3187" s="10">
        <f t="shared" si="197"/>
        <v>41836.643993055557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6"/>
        <v>41868.590717592589</v>
      </c>
      <c r="L3188" s="10">
        <f t="shared" si="197"/>
        <v>41898.541666666664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6"/>
        <v>41835.333020833328</v>
      </c>
      <c r="L3189" s="10">
        <f t="shared" si="197"/>
        <v>41855.333020833328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1.1599999999999999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6"/>
        <v>42144.082199074073</v>
      </c>
      <c r="L3190" s="10">
        <f t="shared" si="197"/>
        <v>42165.082199074073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6"/>
        <v>42118.013101851851</v>
      </c>
      <c r="L3191" s="10">
        <f t="shared" si="197"/>
        <v>42148.013101851851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6"/>
        <v>42682.817997685182</v>
      </c>
      <c r="L3192" s="10">
        <f t="shared" si="197"/>
        <v>42712.859664351847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6"/>
        <v>42538.422094907401</v>
      </c>
      <c r="L3193" s="10">
        <f t="shared" si="197"/>
        <v>42598.422094907401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0.04</v>
      </c>
      <c r="R3193" s="6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6"/>
        <v>42018.607164351844</v>
      </c>
      <c r="L3194" s="10">
        <f t="shared" si="197"/>
        <v>42063.583333333336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0.01</v>
      </c>
      <c r="R3194" s="6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6"/>
        <v>42010.634907407402</v>
      </c>
      <c r="L3195" s="10">
        <f t="shared" si="197"/>
        <v>42055.634907407402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0.12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6"/>
        <v>42181.729143518511</v>
      </c>
      <c r="L3196" s="10">
        <f t="shared" si="197"/>
        <v>42211.729143518511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6"/>
        <v>42017.260902777773</v>
      </c>
      <c r="L3197" s="10">
        <f t="shared" si="197"/>
        <v>42047.260902777773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6"/>
        <v>42157.264756944445</v>
      </c>
      <c r="L3198" s="10">
        <f t="shared" si="197"/>
        <v>42217.249999999993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</v>
      </c>
      <c r="R3198" s="6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6"/>
        <v>42009.15993055555</v>
      </c>
      <c r="L3199" s="10">
        <f t="shared" si="197"/>
        <v>42039.15993055555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</v>
      </c>
      <c r="R3199" s="6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6"/>
        <v>42013.091168981475</v>
      </c>
      <c r="L3200" s="10">
        <f t="shared" si="197"/>
        <v>42051.091168981475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6"/>
        <v>41858.428449074068</v>
      </c>
      <c r="L3201" s="10">
        <f t="shared" si="197"/>
        <v>41888.541666666664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</v>
      </c>
      <c r="R3201" s="6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6"/>
        <v>42459.987280092588</v>
      </c>
      <c r="L3202" s="10">
        <f t="shared" si="197"/>
        <v>42489.898611111108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0</v>
      </c>
      <c r="R3202" s="6">
        <f t="shared" si="199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0">(((J3203/60)/60)/24)+DATE(1970,1,1)+(-8/24)</f>
        <v>41861.433761574073</v>
      </c>
      <c r="L3203" s="10">
        <f t="shared" ref="L3203:L3266" si="201">(((I3203/60)/60)/24)+DATE(1970,1,1)+(-8/24)</f>
        <v>41882.433761574073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ROUND(E3203/D3203,2)</f>
        <v>0.01</v>
      </c>
      <c r="R3203" s="6">
        <f t="shared" ref="R3203:R3266" si="203">AVERAGE(E3203/N3203)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0"/>
        <v>42293.520208333335</v>
      </c>
      <c r="L3204" s="10">
        <f t="shared" si="201"/>
        <v>42351.915972222218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0.55000000000000004</v>
      </c>
      <c r="R3204" s="6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0"/>
        <v>42242.655347222222</v>
      </c>
      <c r="L3205" s="10">
        <f t="shared" si="201"/>
        <v>42272.655347222222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0"/>
        <v>42172.352766203701</v>
      </c>
      <c r="L3206" s="10">
        <f t="shared" si="201"/>
        <v>42202.343055555553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0"/>
        <v>42095.041342592587</v>
      </c>
      <c r="L3207" s="10">
        <f t="shared" si="201"/>
        <v>42125.041342592587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0.03</v>
      </c>
      <c r="R3207" s="6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0"/>
        <v>42235.942719907405</v>
      </c>
      <c r="L3208" s="10">
        <f t="shared" si="201"/>
        <v>42265.942719907405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0"/>
        <v>42056.944525462961</v>
      </c>
      <c r="L3209" s="10">
        <f t="shared" si="201"/>
        <v>42116.902858796289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0"/>
        <v>41827.271724537037</v>
      </c>
      <c r="L3210" s="10">
        <f t="shared" si="201"/>
        <v>41848.271724537037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1.04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0"/>
        <v>41778.303912037038</v>
      </c>
      <c r="L3211" s="10">
        <f t="shared" si="201"/>
        <v>41810.625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0"/>
        <v>41013.603229166663</v>
      </c>
      <c r="L3212" s="10">
        <f t="shared" si="201"/>
        <v>41060.832638888889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1.26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0"/>
        <v>41834.253240740742</v>
      </c>
      <c r="L3213" s="10">
        <f t="shared" si="201"/>
        <v>41865.75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1.2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0"/>
        <v>41829.462395833332</v>
      </c>
      <c r="L3214" s="10">
        <f t="shared" si="201"/>
        <v>41859.462395833332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0"/>
        <v>42171.430081018516</v>
      </c>
      <c r="L3215" s="10">
        <f t="shared" si="201"/>
        <v>42211.430081018516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0"/>
        <v>42337.459178240737</v>
      </c>
      <c r="L3216" s="10">
        <f t="shared" si="201"/>
        <v>42374.663194444445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0"/>
        <v>42219.331840277773</v>
      </c>
      <c r="L3217" s="10">
        <f t="shared" si="201"/>
        <v>42256.832638888889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0"/>
        <v>42165.129293981481</v>
      </c>
      <c r="L3218" s="10">
        <f t="shared" si="201"/>
        <v>42196.270833333336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0"/>
        <v>42648.212777777771</v>
      </c>
      <c r="L3219" s="10">
        <f t="shared" si="201"/>
        <v>42678.212777777771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1.1599999999999999</v>
      </c>
      <c r="R3219" s="6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0"/>
        <v>41970.668819444443</v>
      </c>
      <c r="L3220" s="10">
        <f t="shared" si="201"/>
        <v>42003.666666666664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0"/>
        <v>42050.64984953704</v>
      </c>
      <c r="L3221" s="10">
        <f t="shared" si="201"/>
        <v>42085.608182870368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0"/>
        <v>42772.500046296293</v>
      </c>
      <c r="L3222" s="10">
        <f t="shared" si="201"/>
        <v>42806.541666666664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1.01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0"/>
        <v>42155.363460648143</v>
      </c>
      <c r="L3223" s="10">
        <f t="shared" si="201"/>
        <v>42190.363460648143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0"/>
        <v>42270.248807870368</v>
      </c>
      <c r="L3224" s="10">
        <f t="shared" si="201"/>
        <v>42301.561805555553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1.25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0"/>
        <v>42206.50203703704</v>
      </c>
      <c r="L3225" s="10">
        <f t="shared" si="201"/>
        <v>42236.50203703704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1.1000000000000001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0"/>
        <v>42697.517511574071</v>
      </c>
      <c r="L3226" s="10">
        <f t="shared" si="201"/>
        <v>42744.874999999993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0"/>
        <v>42503.226134259261</v>
      </c>
      <c r="L3227" s="10">
        <f t="shared" si="201"/>
        <v>42524.541666666664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0"/>
        <v>42277.250138888885</v>
      </c>
      <c r="L3228" s="10">
        <f t="shared" si="201"/>
        <v>42307.250138888885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0"/>
        <v>42722.549027777779</v>
      </c>
      <c r="L3229" s="10">
        <f t="shared" si="201"/>
        <v>42752.549027777779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0"/>
        <v>42323.375972222224</v>
      </c>
      <c r="L3230" s="10">
        <f t="shared" si="201"/>
        <v>42354.874305555553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0"/>
        <v>41932.958310185182</v>
      </c>
      <c r="L3231" s="10">
        <f t="shared" si="201"/>
        <v>41962.999976851854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1.08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0"/>
        <v>41897.834791666668</v>
      </c>
      <c r="L3232" s="10">
        <f t="shared" si="201"/>
        <v>41912.832638888889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1.1000000000000001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0"/>
        <v>42446.610497685186</v>
      </c>
      <c r="L3233" s="10">
        <f t="shared" si="201"/>
        <v>42476.610497685186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0"/>
        <v>42463.480520833335</v>
      </c>
      <c r="L3234" s="10">
        <f t="shared" si="201"/>
        <v>42493.832638888889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0"/>
        <v>42766.471701388888</v>
      </c>
      <c r="L3235" s="10">
        <f t="shared" si="201"/>
        <v>42796.471701388888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0"/>
        <v>42734.456111111103</v>
      </c>
      <c r="L3236" s="10">
        <f t="shared" si="201"/>
        <v>42767.646527777775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0"/>
        <v>42522.014479166661</v>
      </c>
      <c r="L3237" s="10">
        <f t="shared" si="201"/>
        <v>42552.014479166661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0"/>
        <v>42702.583715277775</v>
      </c>
      <c r="L3238" s="10">
        <f t="shared" si="201"/>
        <v>42732.583715277775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1.01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0"/>
        <v>42252.141018518516</v>
      </c>
      <c r="L3239" s="10">
        <f t="shared" si="201"/>
        <v>42275.832638888889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1.01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0"/>
        <v>42156.177060185182</v>
      </c>
      <c r="L3240" s="10">
        <f t="shared" si="201"/>
        <v>42186.177060185182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1.1200000000000001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0"/>
        <v>42277.755706018514</v>
      </c>
      <c r="L3241" s="10">
        <f t="shared" si="201"/>
        <v>42302.665972222218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1.06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0"/>
        <v>42754.360509259255</v>
      </c>
      <c r="L3242" s="10">
        <f t="shared" si="201"/>
        <v>42782.624999999993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1.01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0"/>
        <v>41892.991550925923</v>
      </c>
      <c r="L3243" s="10">
        <f t="shared" si="201"/>
        <v>41925.957638888889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1.1499999999999999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0"/>
        <v>41871.422361111108</v>
      </c>
      <c r="L3244" s="10">
        <f t="shared" si="201"/>
        <v>41901.422361111108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0"/>
        <v>42261.763449074067</v>
      </c>
      <c r="L3245" s="10">
        <f t="shared" si="201"/>
        <v>42285.666666666664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1.03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0"/>
        <v>42675.360902777778</v>
      </c>
      <c r="L3246" s="10">
        <f t="shared" si="201"/>
        <v>42705.402569444443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1.03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0"/>
        <v>42135.266874999994</v>
      </c>
      <c r="L3247" s="10">
        <f t="shared" si="201"/>
        <v>42166.749999999993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0"/>
        <v>42230.138888888883</v>
      </c>
      <c r="L3248" s="10">
        <f t="shared" si="201"/>
        <v>42258.832638888889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1.1100000000000001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0"/>
        <v>42167.10083333333</v>
      </c>
      <c r="L3249" s="10">
        <f t="shared" si="201"/>
        <v>42197.10083333333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0"/>
        <v>42068.55505787037</v>
      </c>
      <c r="L3250" s="10">
        <f t="shared" si="201"/>
        <v>42098.513391203705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1.01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0"/>
        <v>42145.413356481477</v>
      </c>
      <c r="L3251" s="10">
        <f t="shared" si="201"/>
        <v>42175.413356481477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1.05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0"/>
        <v>41918.408842592587</v>
      </c>
      <c r="L3252" s="10">
        <f t="shared" si="201"/>
        <v>41948.450509259259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0"/>
        <v>42146.39775462963</v>
      </c>
      <c r="L3253" s="10">
        <f t="shared" si="201"/>
        <v>42176.39775462963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1.1100000000000001</v>
      </c>
      <c r="R3253" s="6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0"/>
        <v>42590.139351851853</v>
      </c>
      <c r="L3254" s="10">
        <f t="shared" si="201"/>
        <v>42620.139351851853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1.28</v>
      </c>
      <c r="R3254" s="6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0"/>
        <v>42602.243379629632</v>
      </c>
      <c r="L3255" s="10">
        <f t="shared" si="201"/>
        <v>42620.822916666664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1.02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0"/>
        <v>42058.752418981479</v>
      </c>
      <c r="L3256" s="10">
        <f t="shared" si="201"/>
        <v>42088.710752314808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0"/>
        <v>41889.434895833328</v>
      </c>
      <c r="L3257" s="10">
        <f t="shared" si="201"/>
        <v>41919.434895833328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0"/>
        <v>42144.240474537037</v>
      </c>
      <c r="L3258" s="10">
        <f t="shared" si="201"/>
        <v>42165.832638888889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</v>
      </c>
      <c r="R3258" s="6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0"/>
        <v>42758.226296296292</v>
      </c>
      <c r="L3259" s="10">
        <f t="shared" si="201"/>
        <v>42788.226296296292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0"/>
        <v>41982.553946759253</v>
      </c>
      <c r="L3260" s="10">
        <f t="shared" si="201"/>
        <v>42012.553946759253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</v>
      </c>
      <c r="R3260" s="6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0"/>
        <v>42614.427604166667</v>
      </c>
      <c r="L3261" s="10">
        <f t="shared" si="201"/>
        <v>42643.832638888889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0"/>
        <v>42303.339328703696</v>
      </c>
      <c r="L3262" s="10">
        <f t="shared" si="201"/>
        <v>42338.380995370368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1.0900000000000001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0"/>
        <v>42171.392083333332</v>
      </c>
      <c r="L3263" s="10">
        <f t="shared" si="201"/>
        <v>42201.392083333332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</v>
      </c>
      <c r="R3263" s="6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0"/>
        <v>41963.982199074067</v>
      </c>
      <c r="L3264" s="10">
        <f t="shared" si="201"/>
        <v>41994.833333333336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</v>
      </c>
      <c r="R3264" s="6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0"/>
        <v>42284.18273148148</v>
      </c>
      <c r="L3265" s="10">
        <f t="shared" si="201"/>
        <v>42307.541666666664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1.1200000000000001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0"/>
        <v>42016.466874999998</v>
      </c>
      <c r="L3266" s="10">
        <f t="shared" si="201"/>
        <v>42032.583333333336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4">(((J3267/60)/60)/24)+DATE(1970,1,1)+(-8/24)</f>
        <v>42311.378645833327</v>
      </c>
      <c r="L3267" s="10">
        <f t="shared" ref="L3267:L3330" si="205">(((I3267/60)/60)/24)+DATE(1970,1,1)+(-8/24)</f>
        <v>42341.374999999993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ROUND(E3267/D3267,2)</f>
        <v>1.64</v>
      </c>
      <c r="R3267" s="6">
        <f t="shared" ref="R3267:R3330" si="207">AVERAGE(E3267/N3267)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4"/>
        <v>42136.20280092593</v>
      </c>
      <c r="L3268" s="10">
        <f t="shared" si="205"/>
        <v>42167.541666666664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4"/>
        <v>42172.424305555549</v>
      </c>
      <c r="L3269" s="10">
        <f t="shared" si="205"/>
        <v>42202.424305555549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4"/>
        <v>42590.570925925924</v>
      </c>
      <c r="L3270" s="10">
        <f t="shared" si="205"/>
        <v>42606.570925925924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4"/>
        <v>42137.06246527777</v>
      </c>
      <c r="L3271" s="10">
        <f t="shared" si="205"/>
        <v>42171.124999999993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1.02</v>
      </c>
      <c r="R3271" s="6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4"/>
        <v>42167.199826388889</v>
      </c>
      <c r="L3272" s="10">
        <f t="shared" si="205"/>
        <v>42197.199826388889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1.02</v>
      </c>
      <c r="R3272" s="6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4"/>
        <v>41915.10387731481</v>
      </c>
      <c r="L3273" s="10">
        <f t="shared" si="205"/>
        <v>41945.145543981482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4"/>
        <v>42284.166770833333</v>
      </c>
      <c r="L3274" s="10">
        <f t="shared" si="205"/>
        <v>42314.208437499998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4"/>
        <v>42611.4680787037</v>
      </c>
      <c r="L3275" s="10">
        <f t="shared" si="205"/>
        <v>42627.458333333336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4"/>
        <v>42400.371203703697</v>
      </c>
      <c r="L3276" s="10">
        <f t="shared" si="205"/>
        <v>42444.541666666664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4"/>
        <v>42017.547118055554</v>
      </c>
      <c r="L3277" s="10">
        <f t="shared" si="205"/>
        <v>42043.854166666664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4"/>
        <v>42426.616655092592</v>
      </c>
      <c r="L3278" s="10">
        <f t="shared" si="205"/>
        <v>42460.832638888889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1.17</v>
      </c>
      <c r="R3278" s="6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4"/>
        <v>41931.349606481483</v>
      </c>
      <c r="L3279" s="10">
        <f t="shared" si="205"/>
        <v>41961.391273148147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1.0900000000000001</v>
      </c>
      <c r="R3279" s="6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4"/>
        <v>42124.515081018515</v>
      </c>
      <c r="L3280" s="10">
        <f t="shared" si="205"/>
        <v>42154.515081018515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4"/>
        <v>42430.769201388881</v>
      </c>
      <c r="L3281" s="10">
        <f t="shared" si="205"/>
        <v>42460.727534722224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1.1399999999999999</v>
      </c>
      <c r="R3281" s="6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4"/>
        <v>42121.423587962963</v>
      </c>
      <c r="L3282" s="10">
        <f t="shared" si="205"/>
        <v>42155.874999999993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4"/>
        <v>42218.686400462961</v>
      </c>
      <c r="L3283" s="10">
        <f t="shared" si="205"/>
        <v>42248.686400462961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1.22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4"/>
        <v>42444.860972222225</v>
      </c>
      <c r="L3284" s="10">
        <f t="shared" si="205"/>
        <v>42488.860972222225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1.03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4"/>
        <v>42379.410856481474</v>
      </c>
      <c r="L3285" s="10">
        <f t="shared" si="205"/>
        <v>42410.541666666664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1.05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4"/>
        <v>42380.551539351851</v>
      </c>
      <c r="L3286" s="10">
        <f t="shared" si="205"/>
        <v>42397.915972222218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1.02</v>
      </c>
      <c r="R3286" s="6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4"/>
        <v>42762.609097222223</v>
      </c>
      <c r="L3287" s="10">
        <f t="shared" si="205"/>
        <v>42793.874999999993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1.1200000000000001</v>
      </c>
      <c r="R3287" s="6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4"/>
        <v>42567.506736111107</v>
      </c>
      <c r="L3288" s="10">
        <f t="shared" si="205"/>
        <v>42597.506736111107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1.02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4"/>
        <v>42311.416990740741</v>
      </c>
      <c r="L3289" s="10">
        <f t="shared" si="205"/>
        <v>42336.416990740741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4"/>
        <v>42505.441145833327</v>
      </c>
      <c r="L3290" s="10">
        <f t="shared" si="205"/>
        <v>42541.624999999993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4"/>
        <v>42758.034745370365</v>
      </c>
      <c r="L3291" s="10">
        <f t="shared" si="205"/>
        <v>42786.034745370365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4"/>
        <v>42775.181608796294</v>
      </c>
      <c r="L3292" s="10">
        <f t="shared" si="205"/>
        <v>42805.181608796294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4"/>
        <v>42232.369212962956</v>
      </c>
      <c r="L3293" s="10">
        <f t="shared" si="205"/>
        <v>42263.832638888889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4"/>
        <v>42282.436898148146</v>
      </c>
      <c r="L3294" s="10">
        <f t="shared" si="205"/>
        <v>42342.478564814817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4"/>
        <v>42768.092037037037</v>
      </c>
      <c r="L3295" s="10">
        <f t="shared" si="205"/>
        <v>42798.092037037037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4"/>
        <v>42141.20780092592</v>
      </c>
      <c r="L3296" s="10">
        <f t="shared" si="205"/>
        <v>42171.20780092592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4"/>
        <v>42609.109131944446</v>
      </c>
      <c r="L3297" s="10">
        <f t="shared" si="205"/>
        <v>42639.109131944446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1.03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4"/>
        <v>42309.42328703704</v>
      </c>
      <c r="L3298" s="10">
        <f t="shared" si="205"/>
        <v>42330.583333333336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4"/>
        <v>42193.438148148147</v>
      </c>
      <c r="L3299" s="10">
        <f t="shared" si="205"/>
        <v>42212.624305555553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4"/>
        <v>42239.624629629623</v>
      </c>
      <c r="L3300" s="10">
        <f t="shared" si="205"/>
        <v>42259.666666666664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1.02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4"/>
        <v>42261.584062499998</v>
      </c>
      <c r="L3301" s="10">
        <f t="shared" si="205"/>
        <v>42291.584062499998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1.1599999999999999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4"/>
        <v>42102.410439814812</v>
      </c>
      <c r="L3302" s="10">
        <f t="shared" si="205"/>
        <v>42123.410439814812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4"/>
        <v>42538.402500000004</v>
      </c>
      <c r="L3303" s="10">
        <f t="shared" si="205"/>
        <v>42582.957638888889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</v>
      </c>
      <c r="R3303" s="6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4"/>
        <v>42681.018240740734</v>
      </c>
      <c r="L3304" s="10">
        <f t="shared" si="205"/>
        <v>42711.018240740734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</v>
      </c>
      <c r="R3304" s="6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4"/>
        <v>42056.318101851844</v>
      </c>
      <c r="L3305" s="10">
        <f t="shared" si="205"/>
        <v>42091.276435185187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1.1599999999999999</v>
      </c>
      <c r="R3305" s="6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4"/>
        <v>42696.29111111111</v>
      </c>
      <c r="L3306" s="10">
        <f t="shared" si="205"/>
        <v>42726.29111111111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1.05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4"/>
        <v>42186.522546296292</v>
      </c>
      <c r="L3307" s="10">
        <f t="shared" si="205"/>
        <v>42216.522546296292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</v>
      </c>
      <c r="R3307" s="6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4"/>
        <v>42492.885902777773</v>
      </c>
      <c r="L3308" s="10">
        <f t="shared" si="205"/>
        <v>42530.791666666664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4"/>
        <v>42474.723831018513</v>
      </c>
      <c r="L3309" s="10">
        <f t="shared" si="205"/>
        <v>42504.723831018513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1.07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4"/>
        <v>42452.543576388889</v>
      </c>
      <c r="L3310" s="10">
        <f t="shared" si="205"/>
        <v>42473.543576388889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4"/>
        <v>42628.316874999997</v>
      </c>
      <c r="L3311" s="10">
        <f t="shared" si="205"/>
        <v>42659.316874999997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</v>
      </c>
      <c r="R3311" s="6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4"/>
        <v>42253.595196759255</v>
      </c>
      <c r="L3312" s="10">
        <f t="shared" si="205"/>
        <v>42283.595196759255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4"/>
        <v>42263.958449074074</v>
      </c>
      <c r="L3313" s="10">
        <f t="shared" si="205"/>
        <v>42293.958449074074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1.1000000000000001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4"/>
        <v>42664.476226851846</v>
      </c>
      <c r="L3314" s="10">
        <f t="shared" si="205"/>
        <v>42685.583333333336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</v>
      </c>
      <c r="R3314" s="6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4"/>
        <v>42381.911076388882</v>
      </c>
      <c r="L3315" s="10">
        <f t="shared" si="205"/>
        <v>42395.708333333336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1.1599999999999999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4"/>
        <v>42104.934155092589</v>
      </c>
      <c r="L3316" s="10">
        <f t="shared" si="205"/>
        <v>42132.503472222219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2.11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4"/>
        <v>42465.970381944448</v>
      </c>
      <c r="L3317" s="10">
        <f t="shared" si="205"/>
        <v>42495.970381944448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4"/>
        <v>41826.537905092591</v>
      </c>
      <c r="L3318" s="10">
        <f t="shared" si="205"/>
        <v>41859.245833333334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4"/>
        <v>42498.706296296288</v>
      </c>
      <c r="L3319" s="10">
        <f t="shared" si="205"/>
        <v>42528.706296296288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4"/>
        <v>42430.968668981477</v>
      </c>
      <c r="L3320" s="10">
        <f t="shared" si="205"/>
        <v>42470.770833333336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1.26</v>
      </c>
      <c r="R3320" s="6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4"/>
        <v>41990.252152777779</v>
      </c>
      <c r="L3321" s="10">
        <f t="shared" si="205"/>
        <v>42035.252152777779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4"/>
        <v>42512.712465277778</v>
      </c>
      <c r="L3322" s="10">
        <f t="shared" si="205"/>
        <v>42542.712465277778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4"/>
        <v>41913.766956018517</v>
      </c>
      <c r="L3323" s="10">
        <f t="shared" si="205"/>
        <v>41927.832638888889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4"/>
        <v>42520.677037037036</v>
      </c>
      <c r="L3324" s="10">
        <f t="shared" si="205"/>
        <v>42542.829861111109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1.02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4"/>
        <v>42608.032499999994</v>
      </c>
      <c r="L3325" s="10">
        <f t="shared" si="205"/>
        <v>42638.032499999994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1.26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4"/>
        <v>42512.249884259254</v>
      </c>
      <c r="L3326" s="10">
        <f t="shared" si="205"/>
        <v>42526.249884259254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1.02</v>
      </c>
      <c r="R3326" s="6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4"/>
        <v>42064.452280092592</v>
      </c>
      <c r="L3327" s="10">
        <f t="shared" si="205"/>
        <v>42099.410613425927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1.1299999999999999</v>
      </c>
      <c r="R3327" s="6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4"/>
        <v>42041.380844907406</v>
      </c>
      <c r="L3328" s="10">
        <f t="shared" si="205"/>
        <v>42071.339178240734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4"/>
        <v>42468.041273148141</v>
      </c>
      <c r="L3329" s="10">
        <f t="shared" si="205"/>
        <v>42498.041273148141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4"/>
        <v>41822.241701388884</v>
      </c>
      <c r="L3330" s="10">
        <f t="shared" si="205"/>
        <v>41824.708333333328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8">(((J3331/60)/60)/24)+DATE(1970,1,1)+(-8/24)</f>
        <v>41836.989675925921</v>
      </c>
      <c r="L3331" s="10">
        <f t="shared" ref="L3331:L3394" si="209">(((I3331/60)/60)/24)+DATE(1970,1,1)+(-8/24)</f>
        <v>41847.625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ROUND(E3331/D3331,2)</f>
        <v>1.17</v>
      </c>
      <c r="R3331" s="6">
        <f t="shared" ref="R3331:R3394" si="211">AVERAGE(E3331/N3331)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8"/>
        <v>42065.554027777776</v>
      </c>
      <c r="L3332" s="10">
        <f t="shared" si="209"/>
        <v>42095.512361111112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8"/>
        <v>42248.36442129629</v>
      </c>
      <c r="L3333" s="10">
        <f t="shared" si="209"/>
        <v>42283.36442129629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1.05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8"/>
        <v>41809.526967592588</v>
      </c>
      <c r="L3334" s="10">
        <f t="shared" si="209"/>
        <v>41839.526967592588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8"/>
        <v>42148.343518518515</v>
      </c>
      <c r="L3335" s="10">
        <f t="shared" si="209"/>
        <v>42170.343518518515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1.05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8"/>
        <v>42185.187754629624</v>
      </c>
      <c r="L3336" s="10">
        <f t="shared" si="209"/>
        <v>42215.187754629624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1.39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8"/>
        <v>41827.340810185182</v>
      </c>
      <c r="L3337" s="10">
        <f t="shared" si="209"/>
        <v>41854.625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8"/>
        <v>42437.065347222226</v>
      </c>
      <c r="L3338" s="10">
        <f t="shared" si="209"/>
        <v>42465.023680555554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8"/>
        <v>41900.948692129627</v>
      </c>
      <c r="L3339" s="10">
        <f t="shared" si="209"/>
        <v>41922.541666666664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1.1000000000000001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8"/>
        <v>42769.241666666661</v>
      </c>
      <c r="L3340" s="10">
        <f t="shared" si="209"/>
        <v>42790.241666666661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8"/>
        <v>42549.332384259258</v>
      </c>
      <c r="L3341" s="10">
        <f t="shared" si="209"/>
        <v>42579.332384259258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8"/>
        <v>42685.640671296293</v>
      </c>
      <c r="L3342" s="10">
        <f t="shared" si="209"/>
        <v>42710.640671296293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8"/>
        <v>42510.465520833335</v>
      </c>
      <c r="L3343" s="10">
        <f t="shared" si="209"/>
        <v>42533.374999999993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8"/>
        <v>42061.963078703695</v>
      </c>
      <c r="L3344" s="10">
        <f t="shared" si="209"/>
        <v>42094.874305555553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1.02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8"/>
        <v>42452.583148148151</v>
      </c>
      <c r="L3345" s="10">
        <f t="shared" si="209"/>
        <v>42473.220833333333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8"/>
        <v>41850.866817129623</v>
      </c>
      <c r="L3346" s="10">
        <f t="shared" si="209"/>
        <v>41880.866817129623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</v>
      </c>
      <c r="R3346" s="6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8"/>
        <v>42052.772777777776</v>
      </c>
      <c r="L3347" s="10">
        <f t="shared" si="209"/>
        <v>42111.692361111105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8"/>
        <v>42053.691087962965</v>
      </c>
      <c r="L3348" s="10">
        <f t="shared" si="209"/>
        <v>42060.691087962965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8"/>
        <v>42484.218217592592</v>
      </c>
      <c r="L3349" s="10">
        <f t="shared" si="209"/>
        <v>42498.541666666664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8"/>
        <v>42466.225462962961</v>
      </c>
      <c r="L3350" s="10">
        <f t="shared" si="209"/>
        <v>42489.832638888889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8"/>
        <v>42512.777453703697</v>
      </c>
      <c r="L3351" s="10">
        <f t="shared" si="209"/>
        <v>42534.374999999993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8"/>
        <v>42302.368182870363</v>
      </c>
      <c r="L3352" s="10">
        <f t="shared" si="209"/>
        <v>42337.624999999993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8"/>
        <v>41806.062094907407</v>
      </c>
      <c r="L3353" s="10">
        <f t="shared" si="209"/>
        <v>41843.125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8"/>
        <v>42495.659467592595</v>
      </c>
      <c r="L3354" s="10">
        <f t="shared" si="209"/>
        <v>42552.624999999993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1.08</v>
      </c>
      <c r="R3354" s="6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8"/>
        <v>42479.098958333336</v>
      </c>
      <c r="L3355" s="10">
        <f t="shared" si="209"/>
        <v>42492.624999999993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8"/>
        <v>42270.393587962964</v>
      </c>
      <c r="L3356" s="10">
        <f t="shared" si="209"/>
        <v>42305.834027777775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1.02</v>
      </c>
      <c r="R3356" s="6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8"/>
        <v>42489.286192129628</v>
      </c>
      <c r="L3357" s="10">
        <f t="shared" si="209"/>
        <v>42500.136805555558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8"/>
        <v>42536.482314814813</v>
      </c>
      <c r="L3358" s="10">
        <f t="shared" si="209"/>
        <v>42566.482314814813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8"/>
        <v>41822.084606481476</v>
      </c>
      <c r="L3359" s="10">
        <f t="shared" si="209"/>
        <v>41852.084606481476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8"/>
        <v>41931.977766203701</v>
      </c>
      <c r="L3360" s="10">
        <f t="shared" si="209"/>
        <v>41962.019432870373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1.03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8"/>
        <v>42745.723773148151</v>
      </c>
      <c r="L3361" s="10">
        <f t="shared" si="209"/>
        <v>42790.723773148151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8"/>
        <v>42696.749340277776</v>
      </c>
      <c r="L3362" s="10">
        <f t="shared" si="209"/>
        <v>42718.332638888889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8"/>
        <v>41865.692013888889</v>
      </c>
      <c r="L3363" s="10">
        <f t="shared" si="209"/>
        <v>41883.332638888889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1.1299999999999999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8"/>
        <v>42055.758298611108</v>
      </c>
      <c r="L3364" s="10">
        <f t="shared" si="209"/>
        <v>42069.871527777774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8"/>
        <v>41851.438020833331</v>
      </c>
      <c r="L3365" s="10">
        <f t="shared" si="209"/>
        <v>41870.333333333328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8"/>
        <v>42422.644085648142</v>
      </c>
      <c r="L3366" s="10">
        <f t="shared" si="209"/>
        <v>42444.541666666664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1.06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8"/>
        <v>42320.768425925926</v>
      </c>
      <c r="L3367" s="10">
        <f t="shared" si="209"/>
        <v>42350.768425925926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8"/>
        <v>42106.734224537031</v>
      </c>
      <c r="L3368" s="10">
        <f t="shared" si="209"/>
        <v>42136.734224537031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8"/>
        <v>42192.600624999999</v>
      </c>
      <c r="L3369" s="10">
        <f t="shared" si="209"/>
        <v>42217.600624999999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1.19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8"/>
        <v>41968.866423611107</v>
      </c>
      <c r="L3370" s="10">
        <f t="shared" si="209"/>
        <v>42004.874999999993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1.05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8"/>
        <v>42689.708101851851</v>
      </c>
      <c r="L3371" s="10">
        <f t="shared" si="209"/>
        <v>42749.708101851851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1.04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8"/>
        <v>42690.000983796293</v>
      </c>
      <c r="L3372" s="10">
        <f t="shared" si="209"/>
        <v>42720.999999999993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1.18</v>
      </c>
      <c r="R3372" s="6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8"/>
        <v>42312.541261574072</v>
      </c>
      <c r="L3373" s="10">
        <f t="shared" si="209"/>
        <v>42340.541261574072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1.39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8"/>
        <v>41855.214768518512</v>
      </c>
      <c r="L3374" s="10">
        <f t="shared" si="209"/>
        <v>41875.874305555553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1.04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8"/>
        <v>42179.521296296291</v>
      </c>
      <c r="L3375" s="10">
        <f t="shared" si="209"/>
        <v>42203.333333333336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8"/>
        <v>42275.398333333331</v>
      </c>
      <c r="L3376" s="10">
        <f t="shared" si="209"/>
        <v>42305.398333333331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1.07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8"/>
        <v>41765.277465277773</v>
      </c>
      <c r="L3377" s="10">
        <f t="shared" si="209"/>
        <v>41777.277465277773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8"/>
        <v>42059.367986111109</v>
      </c>
      <c r="L3378" s="10">
        <f t="shared" si="209"/>
        <v>42119.326319444437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8"/>
        <v>42053.399293981485</v>
      </c>
      <c r="L3379" s="10">
        <f t="shared" si="209"/>
        <v>42083.37222222222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8"/>
        <v>41858.022060185183</v>
      </c>
      <c r="L3380" s="10">
        <f t="shared" si="209"/>
        <v>41882.213888888888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1.08</v>
      </c>
      <c r="R3380" s="6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8"/>
        <v>42225.180555555555</v>
      </c>
      <c r="L3381" s="10">
        <f t="shared" si="209"/>
        <v>42242.624999999993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1.04</v>
      </c>
      <c r="R3381" s="6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8"/>
        <v>41937.620115740734</v>
      </c>
      <c r="L3382" s="10">
        <f t="shared" si="209"/>
        <v>41972.661782407398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8"/>
        <v>42043.851655092592</v>
      </c>
      <c r="L3383" s="10">
        <f t="shared" si="209"/>
        <v>42073.809988425921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8"/>
        <v>42559.097870370366</v>
      </c>
      <c r="L3384" s="10">
        <f t="shared" si="209"/>
        <v>42583.624305555553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1.01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8"/>
        <v>42524.449305555558</v>
      </c>
      <c r="L3385" s="10">
        <f t="shared" si="209"/>
        <v>42544.449305555558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1.1200000000000001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8"/>
        <v>42291.754259259258</v>
      </c>
      <c r="L3386" s="10">
        <f t="shared" si="209"/>
        <v>42328.791666666664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8"/>
        <v>41953.534166666665</v>
      </c>
      <c r="L3387" s="10">
        <f t="shared" si="209"/>
        <v>41983.534166666665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8"/>
        <v>41946.311412037037</v>
      </c>
      <c r="L3388" s="10">
        <f t="shared" si="209"/>
        <v>41976.311412037037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8"/>
        <v>41947.429259259254</v>
      </c>
      <c r="L3389" s="10">
        <f t="shared" si="209"/>
        <v>41987.429259259261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8"/>
        <v>42143.127789351849</v>
      </c>
      <c r="L3390" s="10">
        <f t="shared" si="209"/>
        <v>42173.127789351849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1.04</v>
      </c>
      <c r="R3390" s="6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8"/>
        <v>42494.230115740742</v>
      </c>
      <c r="L3391" s="10">
        <f t="shared" si="209"/>
        <v>42524.230115740742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1.1499999999999999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8"/>
        <v>41815.44149305555</v>
      </c>
      <c r="L3392" s="10">
        <f t="shared" si="209"/>
        <v>41830.44149305555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8"/>
        <v>41830.212361111109</v>
      </c>
      <c r="L3393" s="10">
        <f t="shared" si="209"/>
        <v>41859.602777777778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8"/>
        <v>42446.51221064815</v>
      </c>
      <c r="L3394" s="10">
        <f t="shared" si="209"/>
        <v>42496.51221064815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2">(((J3395/60)/60)/24)+DATE(1970,1,1)+(-8/24)</f>
        <v>41923.588310185187</v>
      </c>
      <c r="L3395" s="10">
        <f t="shared" ref="L3395:L3458" si="213">(((I3395/60)/60)/24)+DATE(1970,1,1)+(-8/24)</f>
        <v>41948.698611111111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ROUND(E3395/D3395,2)</f>
        <v>1.06</v>
      </c>
      <c r="R3395" s="6">
        <f t="shared" ref="R3395:R3458" si="215">AVERAGE(E3395/N3395)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2"/>
        <v>41817.262094907404</v>
      </c>
      <c r="L3396" s="10">
        <f t="shared" si="213"/>
        <v>41847.262094907404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</v>
      </c>
      <c r="R3396" s="6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2"/>
        <v>42140.378981481481</v>
      </c>
      <c r="L3397" s="10">
        <f t="shared" si="213"/>
        <v>42154.423611111109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2"/>
        <v>41764.113298611104</v>
      </c>
      <c r="L3398" s="10">
        <f t="shared" si="213"/>
        <v>41790.832638888889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2"/>
        <v>42378.145011574066</v>
      </c>
      <c r="L3399" s="10">
        <f t="shared" si="213"/>
        <v>42418.583333333336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2"/>
        <v>41941.418703703705</v>
      </c>
      <c r="L3400" s="10">
        <f t="shared" si="213"/>
        <v>41964.374999999993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1.1100000000000001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2"/>
        <v>42026.587094907409</v>
      </c>
      <c r="L3401" s="10">
        <f t="shared" si="213"/>
        <v>42056.587094907409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1.04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2"/>
        <v>41834.620532407404</v>
      </c>
      <c r="L3402" s="10">
        <f t="shared" si="213"/>
        <v>41879.620532407404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2"/>
        <v>42193.3905787037</v>
      </c>
      <c r="L3403" s="10">
        <f t="shared" si="213"/>
        <v>42223.3905787037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1.02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2"/>
        <v>42290.285219907404</v>
      </c>
      <c r="L3404" s="10">
        <f t="shared" si="213"/>
        <v>42319.771527777775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1.1000000000000001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2"/>
        <v>42150.128749999996</v>
      </c>
      <c r="L3405" s="10">
        <f t="shared" si="213"/>
        <v>42180.128749999996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2"/>
        <v>42152.170162037037</v>
      </c>
      <c r="L3406" s="10">
        <f t="shared" si="213"/>
        <v>42172.170162037037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2"/>
        <v>42409.683865740742</v>
      </c>
      <c r="L3407" s="10">
        <f t="shared" si="213"/>
        <v>42430.665972222218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1.38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2"/>
        <v>41791.159444444442</v>
      </c>
      <c r="L3408" s="10">
        <f t="shared" si="213"/>
        <v>41836.159444444442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2"/>
        <v>41796.08899305555</v>
      </c>
      <c r="L3409" s="10">
        <f t="shared" si="213"/>
        <v>41826.08899305555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2"/>
        <v>41808.65861111111</v>
      </c>
      <c r="L3410" s="10">
        <f t="shared" si="213"/>
        <v>41838.65861111111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2"/>
        <v>42544.480995370373</v>
      </c>
      <c r="L3411" s="10">
        <f t="shared" si="213"/>
        <v>42582.540277777771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1.24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2"/>
        <v>42499.70821759259</v>
      </c>
      <c r="L3412" s="10">
        <f t="shared" si="213"/>
        <v>42526.958333333336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1.0900000000000001</v>
      </c>
      <c r="R3412" s="6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2"/>
        <v>42264.689490740733</v>
      </c>
      <c r="L3413" s="10">
        <f t="shared" si="213"/>
        <v>42284.689490740733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1.04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2"/>
        <v>41879.625717592593</v>
      </c>
      <c r="L3414" s="10">
        <f t="shared" si="213"/>
        <v>41909.625717592593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2"/>
        <v>42053.399745370371</v>
      </c>
      <c r="L3415" s="10">
        <f t="shared" si="213"/>
        <v>42062.874305555553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2"/>
        <v>42675.499131944445</v>
      </c>
      <c r="L3416" s="10">
        <f t="shared" si="213"/>
        <v>42704.999305555553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1.04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2"/>
        <v>42466.810833333329</v>
      </c>
      <c r="L3417" s="10">
        <f t="shared" si="213"/>
        <v>42477.645833333336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2"/>
        <v>42089.079224537032</v>
      </c>
      <c r="L3418" s="10">
        <f t="shared" si="213"/>
        <v>42117.437499999993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1.2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2"/>
        <v>41894.580416666664</v>
      </c>
      <c r="L3419" s="10">
        <f t="shared" si="213"/>
        <v>41937.696527777778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2"/>
        <v>41752.501238425924</v>
      </c>
      <c r="L3420" s="10">
        <f t="shared" si="213"/>
        <v>41782.501238425924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1.01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2"/>
        <v>42448.488252314812</v>
      </c>
      <c r="L3421" s="10">
        <f t="shared" si="213"/>
        <v>42466.562499999993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1.07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2"/>
        <v>42404.756967592592</v>
      </c>
      <c r="L3422" s="10">
        <f t="shared" si="213"/>
        <v>42413.666666666664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2"/>
        <v>42037.457905092589</v>
      </c>
      <c r="L3423" s="10">
        <f t="shared" si="213"/>
        <v>42067.457905092589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2"/>
        <v>42323.228888888887</v>
      </c>
      <c r="L3424" s="10">
        <f t="shared" si="213"/>
        <v>42351.666666666664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1.0900000000000001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2"/>
        <v>42088.578020833331</v>
      </c>
      <c r="L3425" s="10">
        <f t="shared" si="213"/>
        <v>42118.578020833331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2"/>
        <v>42018.343564814808</v>
      </c>
      <c r="L3426" s="10">
        <f t="shared" si="213"/>
        <v>42039.957638888889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2"/>
        <v>41884.28398148148</v>
      </c>
      <c r="L3427" s="10">
        <f t="shared" si="213"/>
        <v>41916.28398148148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1.03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2"/>
        <v>41883.723414351851</v>
      </c>
      <c r="L3428" s="10">
        <f t="shared" si="213"/>
        <v>41902.75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2"/>
        <v>41792.311944444438</v>
      </c>
      <c r="L3429" s="10">
        <f t="shared" si="213"/>
        <v>41822.311944444438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2"/>
        <v>42038.387118055551</v>
      </c>
      <c r="L3430" s="10">
        <f t="shared" si="213"/>
        <v>42063.374999999993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1.03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2"/>
        <v>42661.688206018516</v>
      </c>
      <c r="L3431" s="10">
        <f t="shared" si="213"/>
        <v>42675.688206018516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2"/>
        <v>41820.612280092588</v>
      </c>
      <c r="L3432" s="10">
        <f t="shared" si="213"/>
        <v>41850.612280092588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1.0900000000000001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2"/>
        <v>41839.397604166668</v>
      </c>
      <c r="L3433" s="10">
        <f t="shared" si="213"/>
        <v>41869.397604166668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2"/>
        <v>42380.247847222221</v>
      </c>
      <c r="L3434" s="10">
        <f t="shared" si="213"/>
        <v>42405.583333333336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1.1000000000000001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2"/>
        <v>41775.729803240742</v>
      </c>
      <c r="L3435" s="10">
        <f t="shared" si="213"/>
        <v>41806.791666666664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</v>
      </c>
      <c r="R3435" s="6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2"/>
        <v>41800.047094907408</v>
      </c>
      <c r="L3436" s="10">
        <f t="shared" si="213"/>
        <v>41830.047094907408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1.06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2"/>
        <v>42572.283483796295</v>
      </c>
      <c r="L3437" s="10">
        <f t="shared" si="213"/>
        <v>42588.791666666664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2"/>
        <v>41851.208252314813</v>
      </c>
      <c r="L3438" s="10">
        <f t="shared" si="213"/>
        <v>41872.352777777778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1.06</v>
      </c>
      <c r="R3438" s="6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2"/>
        <v>42205.377546296295</v>
      </c>
      <c r="L3439" s="10">
        <f t="shared" si="213"/>
        <v>42235.377546296295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2"/>
        <v>42100.594525462955</v>
      </c>
      <c r="L3440" s="10">
        <f t="shared" si="213"/>
        <v>42126.541666666664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2"/>
        <v>42374.577893518515</v>
      </c>
      <c r="L3441" s="10">
        <f t="shared" si="213"/>
        <v>42387.874305555553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1.35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2"/>
        <v>41808.789675925924</v>
      </c>
      <c r="L3442" s="10">
        <f t="shared" si="213"/>
        <v>41831.34375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2"/>
        <v>42294.096307870372</v>
      </c>
      <c r="L3443" s="10">
        <f t="shared" si="213"/>
        <v>42321.511805555558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1.03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2"/>
        <v>42124.50777777777</v>
      </c>
      <c r="L3444" s="10">
        <f t="shared" si="213"/>
        <v>42154.50777777777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2"/>
        <v>41861.191504629627</v>
      </c>
      <c r="L3445" s="10">
        <f t="shared" si="213"/>
        <v>41891.191504629627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1.86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2"/>
        <v>42520.95817129629</v>
      </c>
      <c r="L3446" s="10">
        <f t="shared" si="213"/>
        <v>42529.249305555553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2"/>
        <v>42272.197175925925</v>
      </c>
      <c r="L3447" s="10">
        <f t="shared" si="213"/>
        <v>42300.197175925925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2"/>
        <v>42016.499131944445</v>
      </c>
      <c r="L3448" s="10">
        <f t="shared" si="213"/>
        <v>42040.180555555555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</v>
      </c>
      <c r="R3448" s="6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2"/>
        <v>42402.555694444447</v>
      </c>
      <c r="L3449" s="10">
        <f t="shared" si="213"/>
        <v>42447.514027777775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1.08</v>
      </c>
      <c r="R3449" s="6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2"/>
        <v>41959.785752314812</v>
      </c>
      <c r="L3450" s="10">
        <f t="shared" si="213"/>
        <v>41989.785752314812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1.1000000000000001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2"/>
        <v>42531.719189814808</v>
      </c>
      <c r="L3451" s="10">
        <f t="shared" si="213"/>
        <v>42559.833333333336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1.71</v>
      </c>
      <c r="R3451" s="6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2"/>
        <v>42036.371192129627</v>
      </c>
      <c r="L3452" s="10">
        <f t="shared" si="213"/>
        <v>42096.329525462956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2"/>
        <v>42088.390358796292</v>
      </c>
      <c r="L3453" s="10">
        <f t="shared" si="213"/>
        <v>42115.390358796292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</v>
      </c>
      <c r="R3453" s="6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2"/>
        <v>41820.305856481478</v>
      </c>
      <c r="L3454" s="10">
        <f t="shared" si="213"/>
        <v>41842.832638888889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2"/>
        <v>42535.645324074074</v>
      </c>
      <c r="L3455" s="10">
        <f t="shared" si="213"/>
        <v>42595.645324074074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</v>
      </c>
      <c r="R3455" s="6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2"/>
        <v>41821.365266203698</v>
      </c>
      <c r="L3456" s="10">
        <f t="shared" si="213"/>
        <v>41851.365266203698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2"/>
        <v>42626.416979166665</v>
      </c>
      <c r="L3457" s="10">
        <f t="shared" si="213"/>
        <v>42656.416979166665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1.01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2"/>
        <v>41820.872303240736</v>
      </c>
      <c r="L3458" s="10">
        <f t="shared" si="213"/>
        <v>41851.957638888889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</v>
      </c>
      <c r="R3458" s="6">
        <f t="shared" si="215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6">(((J3459/60)/60)/24)+DATE(1970,1,1)+(-8/24)</f>
        <v>42016.373344907406</v>
      </c>
      <c r="L3459" s="10">
        <f t="shared" ref="L3459:L3522" si="217">(((I3459/60)/60)/24)+DATE(1970,1,1)+(-8/24)</f>
        <v>42046.915972222218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ROUND(E3459/D3459,2)</f>
        <v>1.4</v>
      </c>
      <c r="R3459" s="6">
        <f t="shared" ref="R3459:R3522" si="219">AVERAGE(E3459/N3459)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6"/>
        <v>42010.869247685179</v>
      </c>
      <c r="L3460" s="10">
        <f t="shared" si="217"/>
        <v>42037.852083333331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6"/>
        <v>42480.146527777775</v>
      </c>
      <c r="L3461" s="10">
        <f t="shared" si="217"/>
        <v>42510.146527777775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6"/>
        <v>41852.193888888884</v>
      </c>
      <c r="L3462" s="10">
        <f t="shared" si="217"/>
        <v>41866.193888888884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6"/>
        <v>42643.299525462957</v>
      </c>
      <c r="L3463" s="10">
        <f t="shared" si="217"/>
        <v>42671.791666666664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6"/>
        <v>42179.565138888887</v>
      </c>
      <c r="L3464" s="10">
        <f t="shared" si="217"/>
        <v>42195.416666666664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6"/>
        <v>42612.585474537038</v>
      </c>
      <c r="L3465" s="10">
        <f t="shared" si="217"/>
        <v>42653.832638888889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6"/>
        <v>42574.796724537031</v>
      </c>
      <c r="L3466" s="10">
        <f t="shared" si="217"/>
        <v>42604.796724537031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6"/>
        <v>42200.292499999996</v>
      </c>
      <c r="L3467" s="10">
        <f t="shared" si="217"/>
        <v>42225.333333333336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6"/>
        <v>42419.685763888883</v>
      </c>
      <c r="L3468" s="10">
        <f t="shared" si="217"/>
        <v>42479.644097222219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</v>
      </c>
      <c r="R3468" s="6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6"/>
        <v>42053.338333333326</v>
      </c>
      <c r="L3469" s="10">
        <f t="shared" si="217"/>
        <v>42083.296666666669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6"/>
        <v>42605.432048611103</v>
      </c>
      <c r="L3470" s="10">
        <f t="shared" si="217"/>
        <v>42633.791666666664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1.22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6"/>
        <v>42458.308391203704</v>
      </c>
      <c r="L3471" s="10">
        <f t="shared" si="217"/>
        <v>42488.308391203704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1.1299999999999999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6"/>
        <v>42528.688680555548</v>
      </c>
      <c r="L3472" s="10">
        <f t="shared" si="217"/>
        <v>42566.568055555552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6"/>
        <v>41841.487152777772</v>
      </c>
      <c r="L3473" s="10">
        <f t="shared" si="217"/>
        <v>41882.5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2.15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6"/>
        <v>41927.837164351848</v>
      </c>
      <c r="L3474" s="10">
        <f t="shared" si="217"/>
        <v>41948.915972222218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6"/>
        <v>42062.501111111109</v>
      </c>
      <c r="L3475" s="10">
        <f t="shared" si="217"/>
        <v>42083.518749999996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6"/>
        <v>42541.168182870366</v>
      </c>
      <c r="L3476" s="10">
        <f t="shared" si="217"/>
        <v>42571.168182870366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6"/>
        <v>41918.547499999993</v>
      </c>
      <c r="L3477" s="10">
        <f t="shared" si="217"/>
        <v>41945.666666666664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1.1299999999999999</v>
      </c>
      <c r="R3477" s="6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6"/>
        <v>41920.946643518517</v>
      </c>
      <c r="L3478" s="10">
        <f t="shared" si="217"/>
        <v>41938.791666666664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6"/>
        <v>42128.403275462959</v>
      </c>
      <c r="L3479" s="10">
        <f t="shared" si="217"/>
        <v>42140.791666666664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1.1499999999999999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6"/>
        <v>42053.583587962967</v>
      </c>
      <c r="L3480" s="10">
        <f t="shared" si="217"/>
        <v>42079.541666666664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1.1299999999999999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6"/>
        <v>41781.521759259253</v>
      </c>
      <c r="L3481" s="10">
        <f t="shared" si="217"/>
        <v>41811.521759259253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1.28</v>
      </c>
      <c r="R3481" s="6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6"/>
        <v>42170.984108796292</v>
      </c>
      <c r="L3482" s="10">
        <f t="shared" si="217"/>
        <v>42195.541666666664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1.43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6"/>
        <v>41988.914212962954</v>
      </c>
      <c r="L3483" s="10">
        <f t="shared" si="217"/>
        <v>42005.914212962954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6"/>
        <v>41796.438263888886</v>
      </c>
      <c r="L3484" s="10">
        <f t="shared" si="217"/>
        <v>41826.438263888886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</v>
      </c>
      <c r="R3484" s="6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6"/>
        <v>41793.335428240738</v>
      </c>
      <c r="L3485" s="10">
        <f t="shared" si="217"/>
        <v>41823.335428240738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1.6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6"/>
        <v>42506.427071759252</v>
      </c>
      <c r="L3486" s="10">
        <f t="shared" si="217"/>
        <v>42536.427071759252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1.1399999999999999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6"/>
        <v>42372.359722222223</v>
      </c>
      <c r="L3487" s="10">
        <f t="shared" si="217"/>
        <v>42402.359722222223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6"/>
        <v>42126.541678240734</v>
      </c>
      <c r="L3488" s="10">
        <f t="shared" si="217"/>
        <v>42157.957638888889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6"/>
        <v>42149.607083333329</v>
      </c>
      <c r="L3489" s="10">
        <f t="shared" si="217"/>
        <v>42179.607083333329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1.28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6"/>
        <v>42087.43472222222</v>
      </c>
      <c r="L3490" s="10">
        <f t="shared" si="217"/>
        <v>42111.333333333336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6"/>
        <v>41753.302442129629</v>
      </c>
      <c r="L3491" s="10">
        <f t="shared" si="217"/>
        <v>41783.541666666664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1.1299999999999999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6"/>
        <v>42443.469027777777</v>
      </c>
      <c r="L3492" s="10">
        <f t="shared" si="217"/>
        <v>42473.469027777777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1.28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6"/>
        <v>42120.916481481479</v>
      </c>
      <c r="L3493" s="10">
        <f t="shared" si="217"/>
        <v>42141.916481481479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6"/>
        <v>42267.675891203697</v>
      </c>
      <c r="L3494" s="10">
        <f t="shared" si="217"/>
        <v>42302.675891203697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6"/>
        <v>41848.532824074071</v>
      </c>
      <c r="L3495" s="10">
        <f t="shared" si="217"/>
        <v>41867.882638888885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6"/>
        <v>42688.881655092591</v>
      </c>
      <c r="L3496" s="10">
        <f t="shared" si="217"/>
        <v>42699.916666666664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6"/>
        <v>41915.429502314815</v>
      </c>
      <c r="L3497" s="10">
        <f t="shared" si="217"/>
        <v>41944.387499999997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1.07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6"/>
        <v>42584.513495370367</v>
      </c>
      <c r="L3498" s="10">
        <f t="shared" si="217"/>
        <v>42624.513495370367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6"/>
        <v>42511.408611111103</v>
      </c>
      <c r="L3499" s="10">
        <f t="shared" si="217"/>
        <v>42523.583333333336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1.0900000000000001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6"/>
        <v>42458.825277777774</v>
      </c>
      <c r="L3500" s="10">
        <f t="shared" si="217"/>
        <v>42518.572222222218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6"/>
        <v>42131.702835648146</v>
      </c>
      <c r="L3501" s="10">
        <f t="shared" si="217"/>
        <v>42185.957638888889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1.06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6"/>
        <v>42419.586087962954</v>
      </c>
      <c r="L3502" s="10">
        <f t="shared" si="217"/>
        <v>42435.874305555553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6"/>
        <v>42233.430497685178</v>
      </c>
      <c r="L3503" s="10">
        <f t="shared" si="217"/>
        <v>42258.430497685178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1.01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6"/>
        <v>42430.506064814814</v>
      </c>
      <c r="L3504" s="10">
        <f t="shared" si="217"/>
        <v>42444.832638888889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</v>
      </c>
      <c r="R3504" s="6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6"/>
        <v>42545.144999999997</v>
      </c>
      <c r="L3505" s="10">
        <f t="shared" si="217"/>
        <v>42575.144999999997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1.08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6"/>
        <v>42297.415405092594</v>
      </c>
      <c r="L3506" s="10">
        <f t="shared" si="217"/>
        <v>42327.457071759258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6"/>
        <v>41760.602372685185</v>
      </c>
      <c r="L3507" s="10">
        <f t="shared" si="217"/>
        <v>41771.833333333328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1.04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6"/>
        <v>41829.400925925926</v>
      </c>
      <c r="L3508" s="10">
        <f t="shared" si="217"/>
        <v>41874.400925925926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1.02</v>
      </c>
      <c r="R3508" s="6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6"/>
        <v>42491.589548611104</v>
      </c>
      <c r="L3509" s="10">
        <f t="shared" si="217"/>
        <v>42521.589548611104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</v>
      </c>
      <c r="R3509" s="6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6"/>
        <v>42477.396446759252</v>
      </c>
      <c r="L3510" s="10">
        <f t="shared" si="217"/>
        <v>42500.541666666664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6"/>
        <v>41950.526226851849</v>
      </c>
      <c r="L3511" s="10">
        <f t="shared" si="217"/>
        <v>41963.871527777774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6"/>
        <v>41802.287569444445</v>
      </c>
      <c r="L3512" s="10">
        <f t="shared" si="217"/>
        <v>41822.287569444445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1.01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6"/>
        <v>41927.540451388886</v>
      </c>
      <c r="L3513" s="10">
        <f t="shared" si="217"/>
        <v>41950.4375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</v>
      </c>
      <c r="R3513" s="6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6"/>
        <v>42057.203611111108</v>
      </c>
      <c r="L3514" s="10">
        <f t="shared" si="217"/>
        <v>42117.161944444444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6"/>
        <v>41780.762870370367</v>
      </c>
      <c r="L3515" s="10">
        <f t="shared" si="217"/>
        <v>41793.874305555553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6"/>
        <v>42020.513333333329</v>
      </c>
      <c r="L3516" s="10">
        <f t="shared" si="217"/>
        <v>42036.874305555553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6"/>
        <v>42125.439479166664</v>
      </c>
      <c r="L3517" s="10">
        <f t="shared" si="217"/>
        <v>42155.439479166664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1.03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6"/>
        <v>41855.676736111105</v>
      </c>
      <c r="L3518" s="10">
        <f t="shared" si="217"/>
        <v>41889.791666666664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6"/>
        <v>41794.484189814815</v>
      </c>
      <c r="L3519" s="10">
        <f t="shared" si="217"/>
        <v>41824.125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6"/>
        <v>41893.450219907405</v>
      </c>
      <c r="L3520" s="10">
        <f t="shared" si="217"/>
        <v>41914.26458333333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1.1000000000000001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6"/>
        <v>42037.265624999993</v>
      </c>
      <c r="L3521" s="10">
        <f t="shared" si="217"/>
        <v>42067.265624999993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6"/>
        <v>42227.490879629629</v>
      </c>
      <c r="L3522" s="10">
        <f t="shared" si="217"/>
        <v>42253.240972222215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0">(((J3523/60)/60)/24)+DATE(1970,1,1)+(-8/24)</f>
        <v>41881.028009259258</v>
      </c>
      <c r="L3523" s="10">
        <f t="shared" ref="L3523:L3586" si="221">(((I3523/60)/60)/24)+DATE(1970,1,1)+(-8/24)</f>
        <v>41911.028009259258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ROUND(E3523/D3523,2)</f>
        <v>1.69</v>
      </c>
      <c r="R3523" s="6">
        <f t="shared" ref="R3523:R3586" si="223">AVERAGE(E3523/N3523)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0"/>
        <v>42234.456550925919</v>
      </c>
      <c r="L3524" s="10">
        <f t="shared" si="221"/>
        <v>42262.087500000001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0"/>
        <v>42581.064212962963</v>
      </c>
      <c r="L3525" s="10">
        <f t="shared" si="221"/>
        <v>42638.624999999993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1.1399999999999999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0"/>
        <v>41880.430243055554</v>
      </c>
      <c r="L3526" s="10">
        <f t="shared" si="221"/>
        <v>41894.833333333328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1.02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0"/>
        <v>42214.362337962964</v>
      </c>
      <c r="L3527" s="10">
        <f t="shared" si="221"/>
        <v>42225.333333333336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0"/>
        <v>42460.001979166664</v>
      </c>
      <c r="L3528" s="10">
        <f t="shared" si="221"/>
        <v>42487.915972222218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0"/>
        <v>42166.689872685187</v>
      </c>
      <c r="L3529" s="10">
        <f t="shared" si="221"/>
        <v>42195.832638888889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0"/>
        <v>42733.168032407404</v>
      </c>
      <c r="L3530" s="10">
        <f t="shared" si="221"/>
        <v>42753.168032407404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0"/>
        <v>42177.428449074076</v>
      </c>
      <c r="L3531" s="10">
        <f t="shared" si="221"/>
        <v>42197.708333333336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0"/>
        <v>42442.29001157407</v>
      </c>
      <c r="L3532" s="10">
        <f t="shared" si="221"/>
        <v>42470.499999999993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0"/>
        <v>42521.32099537037</v>
      </c>
      <c r="L3533" s="10">
        <f t="shared" si="221"/>
        <v>42551.32099537037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0"/>
        <v>41884.266516203701</v>
      </c>
      <c r="L3534" s="10">
        <f t="shared" si="221"/>
        <v>41899.832638888889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1.19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0"/>
        <v>42289.427858796298</v>
      </c>
      <c r="L3535" s="10">
        <f t="shared" si="221"/>
        <v>42319.469525462955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</v>
      </c>
      <c r="R3535" s="6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0"/>
        <v>42243.291932870365</v>
      </c>
      <c r="L3536" s="10">
        <f t="shared" si="221"/>
        <v>42278.291932870365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0"/>
        <v>42248.306828703695</v>
      </c>
      <c r="L3537" s="10">
        <f t="shared" si="221"/>
        <v>42279.416666666664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0"/>
        <v>42328.393807870372</v>
      </c>
      <c r="L3538" s="10">
        <f t="shared" si="221"/>
        <v>42358.165972222218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0"/>
        <v>41923.021018518513</v>
      </c>
      <c r="L3539" s="10">
        <f t="shared" si="221"/>
        <v>41959.999305555553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</v>
      </c>
      <c r="R3539" s="6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0"/>
        <v>42571.087268518517</v>
      </c>
      <c r="L3540" s="10">
        <f t="shared" si="221"/>
        <v>42599.087268518517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0"/>
        <v>42600.422708333332</v>
      </c>
      <c r="L3541" s="10">
        <f t="shared" si="221"/>
        <v>42621.422708333332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1.2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0"/>
        <v>42516.670034722221</v>
      </c>
      <c r="L3542" s="10">
        <f t="shared" si="221"/>
        <v>42546.670034722221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0"/>
        <v>42222.396701388883</v>
      </c>
      <c r="L3543" s="10">
        <f t="shared" si="221"/>
        <v>42247.396701388883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0"/>
        <v>41829.266458333332</v>
      </c>
      <c r="L3544" s="10">
        <f t="shared" si="221"/>
        <v>41889.266458333332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0"/>
        <v>42150.421979166662</v>
      </c>
      <c r="L3545" s="10">
        <f t="shared" si="221"/>
        <v>42180.421979166662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1.05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0"/>
        <v>42040.498344907406</v>
      </c>
      <c r="L3546" s="10">
        <f t="shared" si="221"/>
        <v>42070.498344907406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0"/>
        <v>42075.474062499998</v>
      </c>
      <c r="L3547" s="10">
        <f t="shared" si="221"/>
        <v>42105.474062499998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</v>
      </c>
      <c r="R3547" s="6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0"/>
        <v>42073.327361111107</v>
      </c>
      <c r="L3548" s="10">
        <f t="shared" si="221"/>
        <v>42094.832638888889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0"/>
        <v>42479.745381944442</v>
      </c>
      <c r="L3549" s="10">
        <f t="shared" si="221"/>
        <v>42503.832638888889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1.1399999999999999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0"/>
        <v>42411.608958333331</v>
      </c>
      <c r="L3550" s="10">
        <f t="shared" si="221"/>
        <v>42433.708333333336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1.02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0"/>
        <v>42223.061030092591</v>
      </c>
      <c r="L3551" s="10">
        <f t="shared" si="221"/>
        <v>42251.061030092591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0"/>
        <v>42462.560162037036</v>
      </c>
      <c r="L3552" s="10">
        <f t="shared" si="221"/>
        <v>42492.560162037036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1.05</v>
      </c>
      <c r="R3552" s="6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0"/>
        <v>41753.182523148142</v>
      </c>
      <c r="L3553" s="10">
        <f t="shared" si="221"/>
        <v>41781.588194444441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1.02</v>
      </c>
      <c r="R3553" s="6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0"/>
        <v>41788.253749999996</v>
      </c>
      <c r="L3554" s="10">
        <f t="shared" si="221"/>
        <v>41818.253749999996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0"/>
        <v>42195.695370370369</v>
      </c>
      <c r="L3555" s="10">
        <f t="shared" si="221"/>
        <v>42227.666666666664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0"/>
        <v>42015.717118055552</v>
      </c>
      <c r="L3556" s="10">
        <f t="shared" si="221"/>
        <v>42046.374999999993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1.1299999999999999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0"/>
        <v>42661.108726851853</v>
      </c>
      <c r="L3557" s="10">
        <f t="shared" si="221"/>
        <v>42691.15039351851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0"/>
        <v>41808.316249999996</v>
      </c>
      <c r="L3558" s="10">
        <f t="shared" si="221"/>
        <v>41868.316249999996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</v>
      </c>
      <c r="R3558" s="6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0"/>
        <v>41729.943414351852</v>
      </c>
      <c r="L3559" s="10">
        <f t="shared" si="221"/>
        <v>41763.943414351852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0"/>
        <v>42139.483506944445</v>
      </c>
      <c r="L3560" s="10">
        <f t="shared" si="221"/>
        <v>42181.541666666664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0"/>
        <v>42193.762824074067</v>
      </c>
      <c r="L3561" s="10">
        <f t="shared" si="221"/>
        <v>42216.040277777771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1.04</v>
      </c>
      <c r="R3561" s="6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0"/>
        <v>42115.556319444448</v>
      </c>
      <c r="L3562" s="10">
        <f t="shared" si="221"/>
        <v>42150.781249999993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0"/>
        <v>42203.346967592595</v>
      </c>
      <c r="L3563" s="10">
        <f t="shared" si="221"/>
        <v>42221.441666666658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0"/>
        <v>42433.428553240738</v>
      </c>
      <c r="L3564" s="10">
        <f t="shared" si="221"/>
        <v>42442.583333333336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0"/>
        <v>42555.33861111111</v>
      </c>
      <c r="L3565" s="10">
        <f t="shared" si="221"/>
        <v>42583.458333333336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0"/>
        <v>42236.289918981485</v>
      </c>
      <c r="L3566" s="10">
        <f t="shared" si="221"/>
        <v>42282.333333333336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1.01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0"/>
        <v>41974.409814814811</v>
      </c>
      <c r="L3567" s="10">
        <f t="shared" si="221"/>
        <v>42004.409814814811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1.31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0"/>
        <v>41997.174571759257</v>
      </c>
      <c r="L3568" s="10">
        <f t="shared" si="221"/>
        <v>42027.174571759257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1.05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0"/>
        <v>42135.477361111109</v>
      </c>
      <c r="L3569" s="10">
        <f t="shared" si="221"/>
        <v>42165.477361111109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1.0900000000000001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0"/>
        <v>41869.407337962963</v>
      </c>
      <c r="L3570" s="10">
        <f t="shared" si="221"/>
        <v>41899.407337962963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0"/>
        <v>41982.355277777773</v>
      </c>
      <c r="L3571" s="10">
        <f t="shared" si="221"/>
        <v>42012.355277777773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0"/>
        <v>41975.998645833337</v>
      </c>
      <c r="L3572" s="10">
        <f t="shared" si="221"/>
        <v>42003.958333333336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1.1399999999999999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0"/>
        <v>41912.525613425925</v>
      </c>
      <c r="L3573" s="10">
        <f t="shared" si="221"/>
        <v>41942.525613425925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0"/>
        <v>42146.23706018518</v>
      </c>
      <c r="L3574" s="10">
        <f t="shared" si="221"/>
        <v>42176.23706018518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0"/>
        <v>41921.042199074072</v>
      </c>
      <c r="L3575" s="10">
        <f t="shared" si="221"/>
        <v>41951.083865740737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1.03</v>
      </c>
      <c r="R3575" s="6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0"/>
        <v>41926.609351851846</v>
      </c>
      <c r="L3576" s="10">
        <f t="shared" si="221"/>
        <v>41956.651018518511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0"/>
        <v>42561.450543981475</v>
      </c>
      <c r="L3577" s="10">
        <f t="shared" si="221"/>
        <v>42592.832638888889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0"/>
        <v>42649.215902777774</v>
      </c>
      <c r="L3578" s="10">
        <f t="shared" si="221"/>
        <v>42709.257569444446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0"/>
        <v>42093.453506944446</v>
      </c>
      <c r="L3579" s="10">
        <f t="shared" si="221"/>
        <v>42119.936111111114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0"/>
        <v>42460.400196759256</v>
      </c>
      <c r="L3580" s="10">
        <f t="shared" si="221"/>
        <v>42490.400196759256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0"/>
        <v>42430.428888888891</v>
      </c>
      <c r="L3581" s="10">
        <f t="shared" si="221"/>
        <v>42460.38722222222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0"/>
        <v>42025.842847222222</v>
      </c>
      <c r="L3582" s="10">
        <f t="shared" si="221"/>
        <v>42063.874305555553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1.1399999999999999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0"/>
        <v>41836.13784722222</v>
      </c>
      <c r="L3583" s="10">
        <f t="shared" si="221"/>
        <v>41850.13784722222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0"/>
        <v>42450.762523148143</v>
      </c>
      <c r="L3584" s="10">
        <f t="shared" si="221"/>
        <v>42464.762523148143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0"/>
        <v>42418.092650462961</v>
      </c>
      <c r="L3585" s="10">
        <f t="shared" si="221"/>
        <v>42478.050983796296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1.0900000000000001</v>
      </c>
      <c r="R3585" s="6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0"/>
        <v>42167.983148148145</v>
      </c>
      <c r="L3586" s="10">
        <f t="shared" si="221"/>
        <v>42197.983148148145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1.1599999999999999</v>
      </c>
      <c r="R3586" s="6">
        <f t="shared" si="223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4">(((J3587/60)/60)/24)+DATE(1970,1,1)+(-8/24)</f>
        <v>41964.382986111108</v>
      </c>
      <c r="L3587" s="10">
        <f t="shared" ref="L3587:L3650" si="225">(((I3587/60)/60)/24)+DATE(1970,1,1)+(-8/24)</f>
        <v>41994.382986111108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ROUND(E3587/D3587,2)</f>
        <v>1.19</v>
      </c>
      <c r="R3587" s="6">
        <f t="shared" ref="R3587:R3650" si="227">AVERAGE(E3587/N3587)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4"/>
        <v>42576.364236111105</v>
      </c>
      <c r="L3588" s="10">
        <f t="shared" si="225"/>
        <v>42636.364236111105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1.0900000000000001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4"/>
        <v>42503.206643518519</v>
      </c>
      <c r="L3589" s="10">
        <f t="shared" si="225"/>
        <v>42548.458333333336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1.27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4"/>
        <v>42101.495486111111</v>
      </c>
      <c r="L3590" s="10">
        <f t="shared" si="225"/>
        <v>42123.624999999993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1.01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4"/>
        <v>42125.314201388886</v>
      </c>
      <c r="L3591" s="10">
        <f t="shared" si="225"/>
        <v>42150.314201388886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1.28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4"/>
        <v>41902.000393518516</v>
      </c>
      <c r="L3592" s="10">
        <f t="shared" si="225"/>
        <v>41932.000393518516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4"/>
        <v>42003.61509259259</v>
      </c>
      <c r="L3593" s="10">
        <f t="shared" si="225"/>
        <v>42027.874305555553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4"/>
        <v>41988.496608796289</v>
      </c>
      <c r="L3594" s="10">
        <f t="shared" si="225"/>
        <v>42045.874305555553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4"/>
        <v>41974.565266203703</v>
      </c>
      <c r="L3595" s="10">
        <f t="shared" si="225"/>
        <v>42009.518055555549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1.1100000000000001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4"/>
        <v>42591.733587962961</v>
      </c>
      <c r="L3596" s="10">
        <f t="shared" si="225"/>
        <v>42616.733587962961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1.26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4"/>
        <v>42049.675034722219</v>
      </c>
      <c r="L3597" s="10">
        <f t="shared" si="225"/>
        <v>42075.957638888889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1.19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4"/>
        <v>41856.381736111107</v>
      </c>
      <c r="L3598" s="10">
        <f t="shared" si="225"/>
        <v>41877.381736111107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1.08</v>
      </c>
      <c r="R3598" s="6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4"/>
        <v>42417.252199074072</v>
      </c>
      <c r="L3599" s="10">
        <f t="shared" si="225"/>
        <v>42431.915972222218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1.03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4"/>
        <v>41866.465532407405</v>
      </c>
      <c r="L3600" s="10">
        <f t="shared" si="225"/>
        <v>41884.874305555553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1.1000000000000001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4"/>
        <v>42220.461539351854</v>
      </c>
      <c r="L3601" s="10">
        <f t="shared" si="225"/>
        <v>42245.666666666664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4"/>
        <v>42628.515787037039</v>
      </c>
      <c r="L3602" s="10">
        <f t="shared" si="225"/>
        <v>42656.515787037039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4"/>
        <v>41990.665300925924</v>
      </c>
      <c r="L3603" s="10">
        <f t="shared" si="225"/>
        <v>42020.665300925924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4"/>
        <v>42447.56109953703</v>
      </c>
      <c r="L3604" s="10">
        <f t="shared" si="225"/>
        <v>42507.56109953703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4"/>
        <v>42283.531018518515</v>
      </c>
      <c r="L3605" s="10">
        <f t="shared" si="225"/>
        <v>42313.572685185187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1.71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4"/>
        <v>42482.68236111111</v>
      </c>
      <c r="L3606" s="10">
        <f t="shared" si="225"/>
        <v>42488.957638888889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1.1299999999999999</v>
      </c>
      <c r="R3606" s="6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4"/>
        <v>42383.459791666661</v>
      </c>
      <c r="L3607" s="10">
        <f t="shared" si="225"/>
        <v>42413.459791666661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4"/>
        <v>42566.271493055552</v>
      </c>
      <c r="L3608" s="10">
        <f t="shared" si="225"/>
        <v>42596.271493055552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</v>
      </c>
      <c r="R3608" s="6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4"/>
        <v>42338.630578703705</v>
      </c>
      <c r="L3609" s="10">
        <f t="shared" si="225"/>
        <v>42352.666666666664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</v>
      </c>
      <c r="R3609" s="6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4"/>
        <v>42506.37604166667</v>
      </c>
      <c r="L3610" s="10">
        <f t="shared" si="225"/>
        <v>42538.249999999993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4"/>
        <v>42429.658391203695</v>
      </c>
      <c r="L3611" s="10">
        <f t="shared" si="225"/>
        <v>42459.616724537038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4"/>
        <v>42203.09879629629</v>
      </c>
      <c r="L3612" s="10">
        <f t="shared" si="225"/>
        <v>42233.09879629629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4"/>
        <v>42072.037048611113</v>
      </c>
      <c r="L3613" s="10">
        <f t="shared" si="225"/>
        <v>42102.037048611113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4"/>
        <v>41789.393645833334</v>
      </c>
      <c r="L3614" s="10">
        <f t="shared" si="225"/>
        <v>41799.393645833334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4"/>
        <v>41788.256643518514</v>
      </c>
      <c r="L3615" s="10">
        <f t="shared" si="225"/>
        <v>41818.256643518514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4"/>
        <v>42143.708518518521</v>
      </c>
      <c r="L3616" s="10">
        <f t="shared" si="225"/>
        <v>42173.708518518521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1.01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4"/>
        <v>42318.260370370372</v>
      </c>
      <c r="L3617" s="10">
        <f t="shared" si="225"/>
        <v>42348.260370370372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1.07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4"/>
        <v>42052.616481481477</v>
      </c>
      <c r="L3618" s="10">
        <f t="shared" si="225"/>
        <v>42082.574814814812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1.25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4"/>
        <v>42779.276956018519</v>
      </c>
      <c r="L3619" s="10">
        <f t="shared" si="225"/>
        <v>42793.666666666664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1.19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4"/>
        <v>42128.294560185182</v>
      </c>
      <c r="L3620" s="10">
        <f t="shared" si="225"/>
        <v>42158.294560185182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4"/>
        <v>42660.79891203704</v>
      </c>
      <c r="L3621" s="10">
        <f t="shared" si="225"/>
        <v>42693.583333333336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4"/>
        <v>42037.60487268518</v>
      </c>
      <c r="L3622" s="10">
        <f t="shared" si="225"/>
        <v>42067.833333333336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4"/>
        <v>42619.602361111109</v>
      </c>
      <c r="L3623" s="10">
        <f t="shared" si="225"/>
        <v>42643.541666666664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1.1000000000000001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4"/>
        <v>41876.888553240737</v>
      </c>
      <c r="L3624" s="10">
        <f t="shared" si="225"/>
        <v>41909.807638888888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4"/>
        <v>41828.403587962959</v>
      </c>
      <c r="L3625" s="10">
        <f t="shared" si="225"/>
        <v>41845.958333333328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4"/>
        <v>42545.440856481473</v>
      </c>
      <c r="L3626" s="10">
        <f t="shared" si="225"/>
        <v>42605.440856481473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1.05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4"/>
        <v>42157.319178240738</v>
      </c>
      <c r="L3627" s="10">
        <f t="shared" si="225"/>
        <v>42187.319178240738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1.03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4"/>
        <v>41846.333993055552</v>
      </c>
      <c r="L3628" s="10">
        <f t="shared" si="225"/>
        <v>41867.333993055552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1.02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4"/>
        <v>42460.408414351848</v>
      </c>
      <c r="L3629" s="10">
        <f t="shared" si="225"/>
        <v>42510.832638888889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4"/>
        <v>42291.4999537037</v>
      </c>
      <c r="L3630" s="10">
        <f t="shared" si="225"/>
        <v>42351.541620370372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4"/>
        <v>42436.761157407404</v>
      </c>
      <c r="L3631" s="10">
        <f t="shared" si="225"/>
        <v>42495.374999999993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0</v>
      </c>
      <c r="R3631" s="6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4"/>
        <v>41942.513773148145</v>
      </c>
      <c r="L3632" s="10">
        <f t="shared" si="225"/>
        <v>41972.555439814816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0</v>
      </c>
      <c r="R3632" s="6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4"/>
        <v>41880.42010416666</v>
      </c>
      <c r="L3633" s="10">
        <f t="shared" si="225"/>
        <v>41904.832638888889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4"/>
        <v>41946.603576388887</v>
      </c>
      <c r="L3634" s="10">
        <f t="shared" si="225"/>
        <v>41966.603576388887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4"/>
        <v>42649.290127314809</v>
      </c>
      <c r="L3635" s="10">
        <f t="shared" si="225"/>
        <v>42692.708333333336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4"/>
        <v>42700.833032407405</v>
      </c>
      <c r="L3636" s="10">
        <f t="shared" si="225"/>
        <v>42748.832638888889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0.04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4"/>
        <v>42450.549490740734</v>
      </c>
      <c r="L3637" s="10">
        <f t="shared" si="225"/>
        <v>42480.549490740734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</v>
      </c>
      <c r="R3637" s="6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4"/>
        <v>42226.361446759263</v>
      </c>
      <c r="L3638" s="10">
        <f t="shared" si="225"/>
        <v>42261.361446759263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4"/>
        <v>41975.367303240739</v>
      </c>
      <c r="L3639" s="10">
        <f t="shared" si="225"/>
        <v>42005.367303240739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0.31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4"/>
        <v>42053.339490740742</v>
      </c>
      <c r="L3640" s="10">
        <f t="shared" si="225"/>
        <v>42113.29782407407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7.0000000000000007E-2</v>
      </c>
      <c r="R3640" s="6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4"/>
        <v>42590.343819444439</v>
      </c>
      <c r="L3641" s="10">
        <f t="shared" si="225"/>
        <v>42650.299305555549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0</v>
      </c>
      <c r="R3641" s="6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4"/>
        <v>42104.448263888888</v>
      </c>
      <c r="L3642" s="10">
        <f t="shared" si="225"/>
        <v>42134.448263888888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0.06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4"/>
        <v>41899.293738425928</v>
      </c>
      <c r="L3643" s="10">
        <f t="shared" si="225"/>
        <v>41916.875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4"/>
        <v>42297.482951388891</v>
      </c>
      <c r="L3644" s="10">
        <f t="shared" si="225"/>
        <v>42338.374999999993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0.02</v>
      </c>
      <c r="R3644" s="6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4"/>
        <v>42284.810636574075</v>
      </c>
      <c r="L3645" s="10">
        <f t="shared" si="225"/>
        <v>42324.852303240739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4"/>
        <v>42408.908414351848</v>
      </c>
      <c r="L3646" s="10">
        <f t="shared" si="225"/>
        <v>42436.874305555553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4"/>
        <v>42665.637013888881</v>
      </c>
      <c r="L3647" s="10">
        <f t="shared" si="225"/>
        <v>42695.678680555553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</v>
      </c>
      <c r="R3647" s="6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4"/>
        <v>42140.08798611111</v>
      </c>
      <c r="L3648" s="10">
        <f t="shared" si="225"/>
        <v>42171.645833333336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0.05</v>
      </c>
      <c r="R3648" s="6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4"/>
        <v>42598.415821759256</v>
      </c>
      <c r="L3649" s="10">
        <f t="shared" si="225"/>
        <v>42643.415821759256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4"/>
        <v>41886.958854166667</v>
      </c>
      <c r="L3650" s="10">
        <f t="shared" si="225"/>
        <v>41916.958854166667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8">(((J3651/60)/60)/24)+DATE(1970,1,1)+(-8/24)</f>
        <v>41780.379560185182</v>
      </c>
      <c r="L3651" s="10">
        <f t="shared" ref="L3651:L3714" si="229">(((I3651/60)/60)/24)+DATE(1970,1,1)+(-8/24)</f>
        <v>41806.379560185182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ROUND(E3651/D3651,2)</f>
        <v>1.04</v>
      </c>
      <c r="R3651" s="6">
        <f t="shared" ref="R3651:R3714" si="231">AVERAGE(E3651/N3651)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8"/>
        <v>42381.145648148151</v>
      </c>
      <c r="L3652" s="10">
        <f t="shared" si="229"/>
        <v>42402.145648148151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8"/>
        <v>41828.312986111108</v>
      </c>
      <c r="L3653" s="10">
        <f t="shared" si="229"/>
        <v>41861.332638888889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8"/>
        <v>42596.311365740738</v>
      </c>
      <c r="L3654" s="10">
        <f t="shared" si="229"/>
        <v>42606.832638888889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2.5099999999999998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8"/>
        <v>42191.030173611107</v>
      </c>
      <c r="L3655" s="10">
        <f t="shared" si="229"/>
        <v>42221.030173611107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1.01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8"/>
        <v>42440.08317129629</v>
      </c>
      <c r="L3656" s="10">
        <f t="shared" si="229"/>
        <v>42463.374999999993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8"/>
        <v>42173.469884259255</v>
      </c>
      <c r="L3657" s="10">
        <f t="shared" si="229"/>
        <v>42202.957638888889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1.1599999999999999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8"/>
        <v>42737.57680555556</v>
      </c>
      <c r="L3658" s="10">
        <f t="shared" si="229"/>
        <v>42767.624305555553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1.06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8"/>
        <v>42499.296516203707</v>
      </c>
      <c r="L3659" s="10">
        <f t="shared" si="229"/>
        <v>42522.570833333331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1.1100000000000001</v>
      </c>
      <c r="R3659" s="6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8"/>
        <v>41775.525231481479</v>
      </c>
      <c r="L3660" s="10">
        <f t="shared" si="229"/>
        <v>41821.832638888889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1.01</v>
      </c>
      <c r="R3660" s="6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8"/>
        <v>42054.943865740737</v>
      </c>
      <c r="L3661" s="10">
        <f t="shared" si="229"/>
        <v>42082.277083333327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8"/>
        <v>41971.547743055555</v>
      </c>
      <c r="L3662" s="10">
        <f t="shared" si="229"/>
        <v>41996.547743055555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8"/>
        <v>42447.563333333332</v>
      </c>
      <c r="L3663" s="10">
        <f t="shared" si="229"/>
        <v>42469.833333333336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8"/>
        <v>42063.886736111112</v>
      </c>
      <c r="L3664" s="10">
        <f t="shared" si="229"/>
        <v>42093.84506944444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</v>
      </c>
      <c r="R3664" s="6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8"/>
        <v>42665.118402777771</v>
      </c>
      <c r="L3665" s="10">
        <f t="shared" si="229"/>
        <v>42725.160069444442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8"/>
        <v>42522.91538194444</v>
      </c>
      <c r="L3666" s="10">
        <f t="shared" si="229"/>
        <v>42536.91538194444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1.0900000000000001</v>
      </c>
      <c r="R3666" s="6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8"/>
        <v>42294.47479166666</v>
      </c>
      <c r="L3667" s="10">
        <f t="shared" si="229"/>
        <v>42305.495833333327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1.1499999999999999</v>
      </c>
      <c r="R3667" s="6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8"/>
        <v>41822.571550925924</v>
      </c>
      <c r="L3668" s="10">
        <f t="shared" si="229"/>
        <v>41843.958333333328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8"/>
        <v>42173.636793981481</v>
      </c>
      <c r="L3669" s="10">
        <f t="shared" si="229"/>
        <v>42203.636793981481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8"/>
        <v>42185.222824074073</v>
      </c>
      <c r="L3670" s="10">
        <f t="shared" si="229"/>
        <v>42208.439583333333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1.04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8"/>
        <v>42136.341863425921</v>
      </c>
      <c r="L3671" s="10">
        <f t="shared" si="229"/>
        <v>42166.341863425921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8"/>
        <v>42142.180682870363</v>
      </c>
      <c r="L3672" s="10">
        <f t="shared" si="229"/>
        <v>42155.624999999993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1.1000000000000001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8"/>
        <v>41820.294756944444</v>
      </c>
      <c r="L3673" s="10">
        <f t="shared" si="229"/>
        <v>41840.832638888889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1.01</v>
      </c>
      <c r="R3673" s="6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8"/>
        <v>41878.613240740735</v>
      </c>
      <c r="L3674" s="10">
        <f t="shared" si="229"/>
        <v>41908.613240740735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1.02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8"/>
        <v>41913.961770833332</v>
      </c>
      <c r="L3675" s="10">
        <f t="shared" si="229"/>
        <v>41948.202777777777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1.1399999999999999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8"/>
        <v>42556.539687499993</v>
      </c>
      <c r="L3676" s="10">
        <f t="shared" si="229"/>
        <v>42616.539687499993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8"/>
        <v>42493.263680555552</v>
      </c>
      <c r="L3677" s="10">
        <f t="shared" si="229"/>
        <v>42505.624999999993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8"/>
        <v>41876.482453703698</v>
      </c>
      <c r="L3678" s="10">
        <f t="shared" si="229"/>
        <v>41894.482453703698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1.29</v>
      </c>
      <c r="R3678" s="6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8"/>
        <v>41802.240949074068</v>
      </c>
      <c r="L3679" s="10">
        <f t="shared" si="229"/>
        <v>41822.832638888889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1.03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8"/>
        <v>42120.197893518511</v>
      </c>
      <c r="L3680" s="10">
        <f t="shared" si="229"/>
        <v>42155.197893518511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1.03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8"/>
        <v>41786.428020833329</v>
      </c>
      <c r="L3681" s="10">
        <f t="shared" si="229"/>
        <v>41820.874305555553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1.1000000000000001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8"/>
        <v>42627.120763888881</v>
      </c>
      <c r="L3682" s="10">
        <f t="shared" si="229"/>
        <v>42648.120763888881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1.1299999999999999</v>
      </c>
      <c r="R3682" s="6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8"/>
        <v>42374.318171296291</v>
      </c>
      <c r="L3683" s="10">
        <f t="shared" si="229"/>
        <v>42384.318171296291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1.1200000000000001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8"/>
        <v>41772.352060185185</v>
      </c>
      <c r="L3684" s="10">
        <f t="shared" si="229"/>
        <v>41805.957638888889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8"/>
        <v>42632.783518518518</v>
      </c>
      <c r="L3685" s="10">
        <f t="shared" si="229"/>
        <v>42662.783518518518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1.1100000000000001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8"/>
        <v>42218.84706018518</v>
      </c>
      <c r="L3686" s="10">
        <f t="shared" si="229"/>
        <v>42248.84706018518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8"/>
        <v>41753.259942129625</v>
      </c>
      <c r="L3687" s="10">
        <f t="shared" si="229"/>
        <v>41778.541666666664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1.06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8"/>
        <v>42230.329398148147</v>
      </c>
      <c r="L3688" s="10">
        <f t="shared" si="229"/>
        <v>42244.832638888889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8"/>
        <v>41786.884895833333</v>
      </c>
      <c r="L3689" s="10">
        <f t="shared" si="229"/>
        <v>41816.884895833333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</v>
      </c>
      <c r="R3689" s="6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8"/>
        <v>41829.453749999993</v>
      </c>
      <c r="L3690" s="10">
        <f t="shared" si="229"/>
        <v>41859.453749999993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1.0900000000000001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8"/>
        <v>42147.49350694444</v>
      </c>
      <c r="L3691" s="10">
        <f t="shared" si="229"/>
        <v>42176.600694444445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8"/>
        <v>41940.264849537038</v>
      </c>
      <c r="L3692" s="10">
        <f t="shared" si="229"/>
        <v>41970.306516203702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8"/>
        <v>42020.367233796293</v>
      </c>
      <c r="L3693" s="10">
        <f t="shared" si="229"/>
        <v>42064.874305555553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1.28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8"/>
        <v>41891.631701388884</v>
      </c>
      <c r="L3694" s="10">
        <f t="shared" si="229"/>
        <v>41900.666666666664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8"/>
        <v>42308.85797453703</v>
      </c>
      <c r="L3695" s="10">
        <f t="shared" si="229"/>
        <v>42338.604166666664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8"/>
        <v>42489.800543981481</v>
      </c>
      <c r="L3696" s="10">
        <f t="shared" si="229"/>
        <v>42526.749999999993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8"/>
        <v>41995.537152777775</v>
      </c>
      <c r="L3697" s="10">
        <f t="shared" si="229"/>
        <v>42015.537152777775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8"/>
        <v>41988.283749999995</v>
      </c>
      <c r="L3698" s="10">
        <f t="shared" si="229"/>
        <v>42048.283749999995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8"/>
        <v>42479.1325</v>
      </c>
      <c r="L3699" s="10">
        <f t="shared" si="229"/>
        <v>42500.1325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8"/>
        <v>42401.473229166666</v>
      </c>
      <c r="L3700" s="10">
        <f t="shared" si="229"/>
        <v>42431.473229166666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1.1100000000000001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8"/>
        <v>41897.268703703703</v>
      </c>
      <c r="L3701" s="10">
        <f t="shared" si="229"/>
        <v>41927.268703703703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1.01</v>
      </c>
      <c r="R3701" s="6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8"/>
        <v>41882.25231481481</v>
      </c>
      <c r="L3702" s="10">
        <f t="shared" si="229"/>
        <v>41912.333333333328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8"/>
        <v>42129.208252314813</v>
      </c>
      <c r="L3703" s="10">
        <f t="shared" si="229"/>
        <v>42159.208252314813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8"/>
        <v>42524.204675925925</v>
      </c>
      <c r="L3704" s="10">
        <f t="shared" si="229"/>
        <v>42561.624305555553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1.0900000000000001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8"/>
        <v>42556.171157407407</v>
      </c>
      <c r="L3705" s="10">
        <f t="shared" si="229"/>
        <v>42594.957638888889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</v>
      </c>
      <c r="R3705" s="6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8"/>
        <v>42461.356412037036</v>
      </c>
      <c r="L3706" s="10">
        <f t="shared" si="229"/>
        <v>42521.356412037036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8"/>
        <v>41792.209652777776</v>
      </c>
      <c r="L3707" s="10">
        <f t="shared" si="229"/>
        <v>41813.416666666664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8"/>
        <v>41879.580428240741</v>
      </c>
      <c r="L3708" s="10">
        <f t="shared" si="229"/>
        <v>41894.580428240741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</v>
      </c>
      <c r="R3708" s="6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8"/>
        <v>42551.715023148143</v>
      </c>
      <c r="L3709" s="10">
        <f t="shared" si="229"/>
        <v>42572.893055555549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8"/>
        <v>41809.808865740735</v>
      </c>
      <c r="L3710" s="10">
        <f t="shared" si="229"/>
        <v>41823.808865740735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8"/>
        <v>41785.374374999999</v>
      </c>
      <c r="L3711" s="10">
        <f t="shared" si="229"/>
        <v>41815.374374999999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8"/>
        <v>42072.242916666662</v>
      </c>
      <c r="L3712" s="10">
        <f t="shared" si="229"/>
        <v>42097.242916666662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8"/>
        <v>41779.3908912037</v>
      </c>
      <c r="L3713" s="10">
        <f t="shared" si="229"/>
        <v>41805.333333333328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8"/>
        <v>42133.838738425926</v>
      </c>
      <c r="L3714" s="10">
        <f t="shared" si="229"/>
        <v>42154.957638888889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2">(((J3715/60)/60)/24)+DATE(1970,1,1)+(-8/24)</f>
        <v>42505.404699074068</v>
      </c>
      <c r="L3715" s="10">
        <f t="shared" ref="L3715:L3778" si="233">(((I3715/60)/60)/24)+DATE(1970,1,1)+(-8/24)</f>
        <v>42525.404699074068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ROUND(E3715/D3715,2)</f>
        <v>1.02</v>
      </c>
      <c r="R3715" s="6">
        <f t="shared" ref="R3715:R3778" si="235">AVERAGE(E3715/N3715)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2"/>
        <v>42118.222997685189</v>
      </c>
      <c r="L3716" s="10">
        <f t="shared" si="233"/>
        <v>42149.832638888889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2"/>
        <v>42036.662256944437</v>
      </c>
      <c r="L3717" s="10">
        <f t="shared" si="233"/>
        <v>42094.202777777777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1.03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2"/>
        <v>42360.554502314808</v>
      </c>
      <c r="L3718" s="10">
        <f t="shared" si="233"/>
        <v>42390.554502314808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1.56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2"/>
        <v>42102.532974537033</v>
      </c>
      <c r="L3719" s="10">
        <f t="shared" si="233"/>
        <v>42133.532974537033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1.01</v>
      </c>
      <c r="R3719" s="6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2"/>
        <v>42032.382812499993</v>
      </c>
      <c r="L3720" s="10">
        <f t="shared" si="233"/>
        <v>42062.382812499993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2"/>
        <v>42147.396597222221</v>
      </c>
      <c r="L3721" s="10">
        <f t="shared" si="233"/>
        <v>42177.396597222221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2"/>
        <v>42165.659791666665</v>
      </c>
      <c r="L3722" s="10">
        <f t="shared" si="233"/>
        <v>42187.659791666665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1.05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2"/>
        <v>41927.602824074071</v>
      </c>
      <c r="L3723" s="10">
        <f t="shared" si="233"/>
        <v>41948.644490740735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1.01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2"/>
        <v>42381.338506944441</v>
      </c>
      <c r="L3724" s="10">
        <f t="shared" si="233"/>
        <v>42411.624305555553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1.1100000000000001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2"/>
        <v>41943.419699074075</v>
      </c>
      <c r="L3725" s="10">
        <f t="shared" si="233"/>
        <v>41973.461365740739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2"/>
        <v>42465.158101851855</v>
      </c>
      <c r="L3726" s="10">
        <f t="shared" si="233"/>
        <v>42494.624999999993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1.03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2"/>
        <v>42401.611886574072</v>
      </c>
      <c r="L3727" s="10">
        <f t="shared" si="233"/>
        <v>42418.562499999993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2"/>
        <v>42461.807534722226</v>
      </c>
      <c r="L3728" s="10">
        <f t="shared" si="233"/>
        <v>42489.541666666664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2"/>
        <v>42632.014976851853</v>
      </c>
      <c r="L3729" s="10">
        <f t="shared" si="233"/>
        <v>42662.871527777774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2"/>
        <v>42204.837685185186</v>
      </c>
      <c r="L3730" s="10">
        <f t="shared" si="233"/>
        <v>42234.837685185186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0.09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2"/>
        <v>42040.871666666666</v>
      </c>
      <c r="L3731" s="10">
        <f t="shared" si="233"/>
        <v>42085.829999999994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7.0000000000000007E-2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2"/>
        <v>42203.34443287037</v>
      </c>
      <c r="L3732" s="10">
        <f t="shared" si="233"/>
        <v>42233.34443287037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2"/>
        <v>41983.419513888883</v>
      </c>
      <c r="L3733" s="10">
        <f t="shared" si="233"/>
        <v>42013.807638888888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2"/>
        <v>41968.344131944446</v>
      </c>
      <c r="L3734" s="10">
        <f t="shared" si="233"/>
        <v>42028.166666666664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</v>
      </c>
      <c r="R3734" s="6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2"/>
        <v>42102.691064814811</v>
      </c>
      <c r="L3735" s="10">
        <f t="shared" si="233"/>
        <v>42112.604166666664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2"/>
        <v>42089.568240740737</v>
      </c>
      <c r="L3736" s="10">
        <f t="shared" si="233"/>
        <v>42149.568240740737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0.28000000000000003</v>
      </c>
      <c r="R3736" s="6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2"/>
        <v>42122.359826388885</v>
      </c>
      <c r="L3737" s="10">
        <f t="shared" si="233"/>
        <v>42152.359826388885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</v>
      </c>
      <c r="R3737" s="6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2"/>
        <v>42048.378391203696</v>
      </c>
      <c r="L3738" s="10">
        <f t="shared" si="233"/>
        <v>42086.416666666664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0.01</v>
      </c>
      <c r="R3738" s="6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2"/>
        <v>42297.357673611106</v>
      </c>
      <c r="L3739" s="10">
        <f t="shared" si="233"/>
        <v>42319.957638888889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</v>
      </c>
      <c r="R3739" s="6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2"/>
        <v>41813.605381944442</v>
      </c>
      <c r="L3740" s="10">
        <f t="shared" si="233"/>
        <v>41835.583333333328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2"/>
        <v>42548.116527777776</v>
      </c>
      <c r="L3741" s="10">
        <f t="shared" si="233"/>
        <v>42568.116527777776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</v>
      </c>
      <c r="R3741" s="6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2"/>
        <v>41832.756423611107</v>
      </c>
      <c r="L3742" s="10">
        <f t="shared" si="233"/>
        <v>41862.745810185181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0.18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2"/>
        <v>42325.587384259255</v>
      </c>
      <c r="L3743" s="10">
        <f t="shared" si="233"/>
        <v>42355.587384259255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2"/>
        <v>41857.881296296291</v>
      </c>
      <c r="L3744" s="10">
        <f t="shared" si="233"/>
        <v>41887.881296296291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2"/>
        <v>41793.376898148148</v>
      </c>
      <c r="L3745" s="10">
        <f t="shared" si="233"/>
        <v>41823.376898148148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2"/>
        <v>41793.480925925927</v>
      </c>
      <c r="L3746" s="10">
        <f t="shared" si="233"/>
        <v>41824.832638888889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2"/>
        <v>41831.364606481482</v>
      </c>
      <c r="L3747" s="10">
        <f t="shared" si="233"/>
        <v>41861.364606481482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2"/>
        <v>42621.05600694444</v>
      </c>
      <c r="L3748" s="10">
        <f t="shared" si="233"/>
        <v>42651.05600694444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0.02</v>
      </c>
      <c r="R3748" s="6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2"/>
        <v>42163.966388888883</v>
      </c>
      <c r="L3749" s="10">
        <f t="shared" si="233"/>
        <v>42190.624305555553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2"/>
        <v>42395.373101851852</v>
      </c>
      <c r="L3750" s="10">
        <f t="shared" si="233"/>
        <v>42415.915972222218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1.04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2"/>
        <v>42457.793842592589</v>
      </c>
      <c r="L3751" s="10">
        <f t="shared" si="233"/>
        <v>42488.832638888889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2"/>
        <v>42016.648240740738</v>
      </c>
      <c r="L3752" s="10">
        <f t="shared" si="233"/>
        <v>42044.999305555553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</v>
      </c>
      <c r="R3752" s="6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2"/>
        <v>42402.702233796292</v>
      </c>
      <c r="L3753" s="10">
        <f t="shared" si="233"/>
        <v>42462.66056712962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1.33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2"/>
        <v>42619.469155092585</v>
      </c>
      <c r="L3754" s="10">
        <f t="shared" si="233"/>
        <v>42659.541666666664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2"/>
        <v>42128.490740740737</v>
      </c>
      <c r="L3755" s="10">
        <f t="shared" si="233"/>
        <v>42157.666666666664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2"/>
        <v>41808.54788194444</v>
      </c>
      <c r="L3756" s="10">
        <f t="shared" si="233"/>
        <v>41845.874305555553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2"/>
        <v>42445.533645833326</v>
      </c>
      <c r="L3757" s="10">
        <f t="shared" si="233"/>
        <v>42475.533645833326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1.3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2"/>
        <v>41771.481458333328</v>
      </c>
      <c r="L3758" s="10">
        <f t="shared" si="233"/>
        <v>41801.481458333328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2"/>
        <v>41954.517534722218</v>
      </c>
      <c r="L3759" s="10">
        <f t="shared" si="233"/>
        <v>41974.517534722218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1.0900000000000001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2"/>
        <v>41747.13817129629</v>
      </c>
      <c r="L3760" s="10">
        <f t="shared" si="233"/>
        <v>41777.875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</v>
      </c>
      <c r="R3760" s="6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2"/>
        <v>42181.774918981479</v>
      </c>
      <c r="L3761" s="10">
        <f t="shared" si="233"/>
        <v>42241.774918981479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1.1000000000000001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2"/>
        <v>41739.191967592589</v>
      </c>
      <c r="L3762" s="10">
        <f t="shared" si="233"/>
        <v>41764.191967592589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2"/>
        <v>42173.133530092593</v>
      </c>
      <c r="L3763" s="10">
        <f t="shared" si="233"/>
        <v>42226.624999999993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2"/>
        <v>42193.480196759258</v>
      </c>
      <c r="L3764" s="10">
        <f t="shared" si="233"/>
        <v>42218.480196759258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2"/>
        <v>42065.416967592588</v>
      </c>
      <c r="L3765" s="10">
        <f t="shared" si="233"/>
        <v>42095.375300925924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2"/>
        <v>42499.509629629632</v>
      </c>
      <c r="L3766" s="10">
        <f t="shared" si="233"/>
        <v>42518.691666666658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2"/>
        <v>41820.443078703705</v>
      </c>
      <c r="L3767" s="10">
        <f t="shared" si="233"/>
        <v>41850.443078703705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1.1299999999999999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2"/>
        <v>41787.833854166667</v>
      </c>
      <c r="L3768" s="10">
        <f t="shared" si="233"/>
        <v>41822.833854166667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1.03</v>
      </c>
      <c r="R3768" s="6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2"/>
        <v>42049.686307870368</v>
      </c>
      <c r="L3769" s="10">
        <f t="shared" si="233"/>
        <v>42063.874305555553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1.17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2"/>
        <v>41772.394560185181</v>
      </c>
      <c r="L3770" s="10">
        <f t="shared" si="233"/>
        <v>41802.394560185181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1.08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2"/>
        <v>42445.264803240738</v>
      </c>
      <c r="L3771" s="10">
        <f t="shared" si="233"/>
        <v>42475.264803240738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2"/>
        <v>42138.597337962965</v>
      </c>
      <c r="L3772" s="10">
        <f t="shared" si="233"/>
        <v>42168.597337962965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2"/>
        <v>42493.52375</v>
      </c>
      <c r="L3773" s="10">
        <f t="shared" si="233"/>
        <v>42507.666666666664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2"/>
        <v>42682.283634259256</v>
      </c>
      <c r="L3774" s="10">
        <f t="shared" si="233"/>
        <v>42702.916666666664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1.1000000000000001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2"/>
        <v>42655.67184027777</v>
      </c>
      <c r="L3775" s="10">
        <f t="shared" si="233"/>
        <v>42688.755555555552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2"/>
        <v>42087.458969907406</v>
      </c>
      <c r="L3776" s="10">
        <f t="shared" si="233"/>
        <v>42103.458969907406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2"/>
        <v>42075.609293981477</v>
      </c>
      <c r="L3777" s="10">
        <f t="shared" si="233"/>
        <v>42102.833333333336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2"/>
        <v>41814.034467592588</v>
      </c>
      <c r="L3778" s="10">
        <f t="shared" si="233"/>
        <v>41851.708333333328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1.07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6">(((J3779/60)/60)/24)+DATE(1970,1,1)+(-8/24)</f>
        <v>41886.778020833335</v>
      </c>
      <c r="L3779" s="10">
        <f t="shared" ref="L3779:L3842" si="237">(((I3779/60)/60)/24)+DATE(1970,1,1)+(-8/24)</f>
        <v>41908.833333333328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ROUND(E3779/D3779,2)</f>
        <v>1.43</v>
      </c>
      <c r="R3779" s="6">
        <f t="shared" ref="R3779:R3842" si="239">AVERAGE(E3779/N3779)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6"/>
        <v>41989.485879629625</v>
      </c>
      <c r="L3780" s="10">
        <f t="shared" si="237"/>
        <v>42049.485879629625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6"/>
        <v>42425.402083333327</v>
      </c>
      <c r="L3781" s="10">
        <f t="shared" si="237"/>
        <v>42455.36041666667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1.04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6"/>
        <v>42165.886400462965</v>
      </c>
      <c r="L3782" s="10">
        <f t="shared" si="237"/>
        <v>42198.504166666658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6"/>
        <v>41865.549594907403</v>
      </c>
      <c r="L3783" s="10">
        <f t="shared" si="237"/>
        <v>41890.549594907403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1.1000000000000001</v>
      </c>
      <c r="R3783" s="6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6"/>
        <v>42546.528900462967</v>
      </c>
      <c r="L3784" s="10">
        <f t="shared" si="237"/>
        <v>42575.624999999993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1.02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6"/>
        <v>42419.806944444441</v>
      </c>
      <c r="L3785" s="10">
        <f t="shared" si="237"/>
        <v>42444.333333333336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1.29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6"/>
        <v>42531.647361111107</v>
      </c>
      <c r="L3786" s="10">
        <f t="shared" si="237"/>
        <v>42561.647361111107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6"/>
        <v>42548.305196759255</v>
      </c>
      <c r="L3787" s="10">
        <f t="shared" si="237"/>
        <v>42584.085416666661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1.51</v>
      </c>
      <c r="R3787" s="6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6"/>
        <v>42486.704571759255</v>
      </c>
      <c r="L3788" s="10">
        <f t="shared" si="237"/>
        <v>42516.704571759255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1.1100000000000001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6"/>
        <v>42167.201458333329</v>
      </c>
      <c r="L3789" s="10">
        <f t="shared" si="237"/>
        <v>42195.832638888889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</v>
      </c>
      <c r="R3789" s="6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6"/>
        <v>42333.362488425926</v>
      </c>
      <c r="L3790" s="10">
        <f t="shared" si="237"/>
        <v>42361.345833333333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0.01</v>
      </c>
      <c r="R3790" s="6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6"/>
        <v>42138.465486111112</v>
      </c>
      <c r="L3791" s="10">
        <f t="shared" si="237"/>
        <v>42170.465486111112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0.03</v>
      </c>
      <c r="R3791" s="6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6"/>
        <v>42666.333599537036</v>
      </c>
      <c r="L3792" s="10">
        <f t="shared" si="237"/>
        <v>42696.3752662037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6"/>
        <v>41766.3587037037</v>
      </c>
      <c r="L3793" s="10">
        <f t="shared" si="237"/>
        <v>41826.3587037037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6"/>
        <v>42170.113680555551</v>
      </c>
      <c r="L3794" s="10">
        <f t="shared" si="237"/>
        <v>42200.113680555551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</v>
      </c>
      <c r="R3794" s="6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6"/>
        <v>41968.60565972222</v>
      </c>
      <c r="L3795" s="10">
        <f t="shared" si="237"/>
        <v>41989.60565972222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0.6</v>
      </c>
      <c r="R3795" s="6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6"/>
        <v>42132.247152777774</v>
      </c>
      <c r="L3796" s="10">
        <f t="shared" si="237"/>
        <v>42162.247152777774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6"/>
        <v>42201.102893518517</v>
      </c>
      <c r="L3797" s="10">
        <f t="shared" si="237"/>
        <v>42244.604166666664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0.02</v>
      </c>
      <c r="R3797" s="6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6"/>
        <v>42688.696250000001</v>
      </c>
      <c r="L3798" s="10">
        <f t="shared" si="237"/>
        <v>42748.696250000001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0</v>
      </c>
      <c r="R3798" s="6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6"/>
        <v>42084.548206018517</v>
      </c>
      <c r="L3799" s="10">
        <f t="shared" si="237"/>
        <v>42114.548206018517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0.9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6"/>
        <v>41831.389444444445</v>
      </c>
      <c r="L3800" s="10">
        <f t="shared" si="237"/>
        <v>41861.389444444445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0.01</v>
      </c>
      <c r="R3800" s="6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6"/>
        <v>42410.597719907404</v>
      </c>
      <c r="L3801" s="10">
        <f t="shared" si="237"/>
        <v>42440.597719907404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0.04</v>
      </c>
      <c r="R3801" s="6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6"/>
        <v>41982.403738425921</v>
      </c>
      <c r="L3802" s="10">
        <f t="shared" si="237"/>
        <v>42014.874305555553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0.04</v>
      </c>
      <c r="R3802" s="6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6"/>
        <v>41975.342777777776</v>
      </c>
      <c r="L3803" s="10">
        <f t="shared" si="237"/>
        <v>42006.342777777776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0.09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6"/>
        <v>42268.792893518512</v>
      </c>
      <c r="L3804" s="10">
        <f t="shared" si="237"/>
        <v>42298.792893518512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6"/>
        <v>42403.638518518514</v>
      </c>
      <c r="L3805" s="10">
        <f t="shared" si="237"/>
        <v>42433.638518518514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0.2</v>
      </c>
      <c r="R3805" s="6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6"/>
        <v>42526.676203703704</v>
      </c>
      <c r="L3806" s="10">
        <f t="shared" si="237"/>
        <v>42581.958333333336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6"/>
        <v>41849.553703703699</v>
      </c>
      <c r="L3807" s="10">
        <f t="shared" si="237"/>
        <v>41909.553703703699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0</v>
      </c>
      <c r="R3807" s="6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6"/>
        <v>41798.925706018512</v>
      </c>
      <c r="L3808" s="10">
        <f t="shared" si="237"/>
        <v>41818.925706018512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0</v>
      </c>
      <c r="R3808" s="6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6"/>
        <v>42090.575682870367</v>
      </c>
      <c r="L3809" s="10">
        <f t="shared" si="237"/>
        <v>42097.575682870367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6"/>
        <v>42059.12059027778</v>
      </c>
      <c r="L3810" s="10">
        <f t="shared" si="237"/>
        <v>42119.078923611109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6"/>
        <v>41800.193368055552</v>
      </c>
      <c r="L3811" s="10">
        <f t="shared" si="237"/>
        <v>41850.625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6"/>
        <v>42054.515717592592</v>
      </c>
      <c r="L3812" s="10">
        <f t="shared" si="237"/>
        <v>42084.474050925921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1.22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6"/>
        <v>42487.293668981474</v>
      </c>
      <c r="L3813" s="10">
        <f t="shared" si="237"/>
        <v>42521.124999999993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6"/>
        <v>42109.417916666665</v>
      </c>
      <c r="L3814" s="10">
        <f t="shared" si="237"/>
        <v>42155.832638888889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1.1000000000000001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6"/>
        <v>42496.942372685182</v>
      </c>
      <c r="L3815" s="10">
        <f t="shared" si="237"/>
        <v>42535.571527777771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1.01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6"/>
        <v>42058.570740740739</v>
      </c>
      <c r="L3816" s="10">
        <f t="shared" si="237"/>
        <v>42094.832638888889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6"/>
        <v>42206.926585648143</v>
      </c>
      <c r="L3817" s="10">
        <f t="shared" si="237"/>
        <v>42236.624999999993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6"/>
        <v>41807.356747685182</v>
      </c>
      <c r="L3818" s="10">
        <f t="shared" si="237"/>
        <v>41837.356747685182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6"/>
        <v>42284.363611111105</v>
      </c>
      <c r="L3819" s="10">
        <f t="shared" si="237"/>
        <v>42300.832638888889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</v>
      </c>
      <c r="R3819" s="6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6"/>
        <v>42045.509050925924</v>
      </c>
      <c r="L3820" s="10">
        <f t="shared" si="237"/>
        <v>42075.467384259253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6"/>
        <v>42183.876203703701</v>
      </c>
      <c r="L3821" s="10">
        <f t="shared" si="237"/>
        <v>42202.543055555558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6"/>
        <v>42160.318483796298</v>
      </c>
      <c r="L3822" s="10">
        <f t="shared" si="237"/>
        <v>42190.318483796298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</v>
      </c>
      <c r="R3822" s="6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6"/>
        <v>42340.847303240742</v>
      </c>
      <c r="L3823" s="10">
        <f t="shared" si="237"/>
        <v>42372.847303240742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1.05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6"/>
        <v>42329.504826388882</v>
      </c>
      <c r="L3824" s="10">
        <f t="shared" si="237"/>
        <v>42388.624305555553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1.1000000000000001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6"/>
        <v>42170.576898148145</v>
      </c>
      <c r="L3825" s="10">
        <f t="shared" si="237"/>
        <v>42204.832638888889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6"/>
        <v>42571.292858796289</v>
      </c>
      <c r="L3826" s="10">
        <f t="shared" si="237"/>
        <v>42583.236805555549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6"/>
        <v>42150.736273148148</v>
      </c>
      <c r="L3827" s="10">
        <f t="shared" si="237"/>
        <v>42171.736273148148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6"/>
        <v>42101.090208333328</v>
      </c>
      <c r="L3828" s="10">
        <f t="shared" si="237"/>
        <v>42131.090208333328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</v>
      </c>
      <c r="R3828" s="6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6"/>
        <v>42034.594918981478</v>
      </c>
      <c r="L3829" s="10">
        <f t="shared" si="237"/>
        <v>42089.666666666664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1.53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6"/>
        <v>41944.194293981483</v>
      </c>
      <c r="L3830" s="10">
        <f t="shared" si="237"/>
        <v>42004.235960648148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6"/>
        <v>42593.532071759262</v>
      </c>
      <c r="L3831" s="10">
        <f t="shared" si="237"/>
        <v>42613.532071759262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</v>
      </c>
      <c r="R3831" s="6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6"/>
        <v>42503.407534722217</v>
      </c>
      <c r="L3832" s="10">
        <f t="shared" si="237"/>
        <v>42517.407534722217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6"/>
        <v>41927.515567129631</v>
      </c>
      <c r="L3833" s="10">
        <f t="shared" si="237"/>
        <v>41948.557233796295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6"/>
        <v>42374.781655092585</v>
      </c>
      <c r="L3834" s="10">
        <f t="shared" si="237"/>
        <v>42419.781655092585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1.05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6"/>
        <v>41963.53902777777</v>
      </c>
      <c r="L3835" s="10">
        <f t="shared" si="237"/>
        <v>41974.464583333327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1.17</v>
      </c>
      <c r="R3835" s="6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6"/>
        <v>42143.111886574072</v>
      </c>
      <c r="L3836" s="10">
        <f t="shared" si="237"/>
        <v>42173.111886574072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1.0900000000000001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6"/>
        <v>42460.608888888884</v>
      </c>
      <c r="L3837" s="10">
        <f t="shared" si="237"/>
        <v>42481.608888888884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6"/>
        <v>42553.593194444438</v>
      </c>
      <c r="L3838" s="10">
        <f t="shared" si="237"/>
        <v>42584.839583333327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1.1299999999999999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6"/>
        <v>42152.432384259257</v>
      </c>
      <c r="L3839" s="10">
        <f t="shared" si="237"/>
        <v>42188.432384259257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6"/>
        <v>42116.377418981479</v>
      </c>
      <c r="L3840" s="10">
        <f t="shared" si="237"/>
        <v>42146.377418981479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1.01</v>
      </c>
      <c r="R3840" s="6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6"/>
        <v>42154.809305555551</v>
      </c>
      <c r="L3841" s="10">
        <f t="shared" si="237"/>
        <v>42214.809305555551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</v>
      </c>
      <c r="R3841" s="6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6"/>
        <v>42432.368391203701</v>
      </c>
      <c r="L3842" s="10">
        <f t="shared" si="237"/>
        <v>42457.32672453703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0">(((J3843/60)/60)/24)+DATE(1970,1,1)+(-8/24)</f>
        <v>41780.45239583333</v>
      </c>
      <c r="L3843" s="10">
        <f t="shared" ref="L3843:L3906" si="241">(((I3843/60)/60)/24)+DATE(1970,1,1)+(-8/24)</f>
        <v>41840.45239583333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ROUND(E3843/D3843,2)</f>
        <v>0.09</v>
      </c>
      <c r="R3843" s="6">
        <f t="shared" ref="R3843:R3906" si="243">AVERAGE(E3843/N3843)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0"/>
        <v>41740.160324074073</v>
      </c>
      <c r="L3844" s="10">
        <f t="shared" si="241"/>
        <v>41770.160324074073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0.22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0"/>
        <v>41765.739166666666</v>
      </c>
      <c r="L3845" s="10">
        <f t="shared" si="241"/>
        <v>41790.739166666666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</v>
      </c>
      <c r="R3845" s="6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0"/>
        <v>41766.283958333333</v>
      </c>
      <c r="L3846" s="10">
        <f t="shared" si="241"/>
        <v>41792.957638888889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0"/>
        <v>42248.293680555551</v>
      </c>
      <c r="L3847" s="10">
        <f t="shared" si="241"/>
        <v>42278.293680555551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0.02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0"/>
        <v>41884.88821759259</v>
      </c>
      <c r="L3848" s="10">
        <f t="shared" si="241"/>
        <v>41915.957638888889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0.03</v>
      </c>
      <c r="R3848" s="6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0"/>
        <v>42158.891099537032</v>
      </c>
      <c r="L3849" s="10">
        <f t="shared" si="241"/>
        <v>42203.891099537032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0"/>
        <v>42265.483668981477</v>
      </c>
      <c r="L3850" s="10">
        <f t="shared" si="241"/>
        <v>42295.483668981477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0"/>
        <v>42136.433842592589</v>
      </c>
      <c r="L3851" s="10">
        <f t="shared" si="241"/>
        <v>42166.433842592589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7.0000000000000007E-2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0"/>
        <v>41974.791006944441</v>
      </c>
      <c r="L3852" s="10">
        <f t="shared" si="241"/>
        <v>42004.791006944441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0.04</v>
      </c>
      <c r="R3852" s="6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0"/>
        <v>42172.10623842592</v>
      </c>
      <c r="L3853" s="10">
        <f t="shared" si="241"/>
        <v>42202.10623842592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</v>
      </c>
      <c r="R3853" s="6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0"/>
        <v>42064.857361111113</v>
      </c>
      <c r="L3854" s="10">
        <f t="shared" si="241"/>
        <v>42089.815694444442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</v>
      </c>
      <c r="R3854" s="6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0"/>
        <v>41848.506689814814</v>
      </c>
      <c r="L3855" s="10">
        <f t="shared" si="241"/>
        <v>41883.506689814814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0</v>
      </c>
      <c r="R3855" s="6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0"/>
        <v>42103.55159722222</v>
      </c>
      <c r="L3856" s="10">
        <f t="shared" si="241"/>
        <v>42133.55159722222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</v>
      </c>
      <c r="R3856" s="6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0"/>
        <v>42059.637395833335</v>
      </c>
      <c r="L3857" s="10">
        <f t="shared" si="241"/>
        <v>42089.595729166664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0.03</v>
      </c>
      <c r="R3857" s="6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0"/>
        <v>42041.409756944442</v>
      </c>
      <c r="L3858" s="10">
        <f t="shared" si="241"/>
        <v>42071.368090277778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</v>
      </c>
      <c r="R3858" s="6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0"/>
        <v>41829.403819444444</v>
      </c>
      <c r="L3859" s="10">
        <f t="shared" si="241"/>
        <v>41852.383333333331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0.05</v>
      </c>
      <c r="R3859" s="6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0"/>
        <v>42128.097731481481</v>
      </c>
      <c r="L3860" s="10">
        <f t="shared" si="241"/>
        <v>42146.541666666664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0"/>
        <v>41789.560266203705</v>
      </c>
      <c r="L3861" s="10">
        <f t="shared" si="241"/>
        <v>41815.541666666664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</v>
      </c>
      <c r="R3861" s="6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0"/>
        <v>41833.327662037031</v>
      </c>
      <c r="L3862" s="10">
        <f t="shared" si="241"/>
        <v>41863.327662037031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0.18</v>
      </c>
      <c r="R3862" s="6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0"/>
        <v>41914.256678240738</v>
      </c>
      <c r="L3863" s="10">
        <f t="shared" si="241"/>
        <v>41955.574305555558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0"/>
        <v>42610.927731481475</v>
      </c>
      <c r="L3864" s="10">
        <f t="shared" si="241"/>
        <v>42625.374305555553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0</v>
      </c>
      <c r="R3864" s="6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0"/>
        <v>42253.299826388888</v>
      </c>
      <c r="L3865" s="10">
        <f t="shared" si="241"/>
        <v>42313.341493055552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0"/>
        <v>42295.558495370373</v>
      </c>
      <c r="L3866" s="10">
        <f t="shared" si="241"/>
        <v>42325.60016203703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0.01</v>
      </c>
      <c r="R3866" s="6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0"/>
        <v>41841.31826388889</v>
      </c>
      <c r="L3867" s="10">
        <f t="shared" si="241"/>
        <v>41880.895833333328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0.27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0"/>
        <v>42402.613668981481</v>
      </c>
      <c r="L3868" s="10">
        <f t="shared" si="241"/>
        <v>42451.811805555553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0.01</v>
      </c>
      <c r="R3868" s="6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0"/>
        <v>42509.480775462966</v>
      </c>
      <c r="L3869" s="10">
        <f t="shared" si="241"/>
        <v>42539.480775462966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0.13</v>
      </c>
      <c r="R3869" s="6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0"/>
        <v>41865.326446759253</v>
      </c>
      <c r="L3870" s="10">
        <f t="shared" si="241"/>
        <v>41890.326446759253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</v>
      </c>
      <c r="R3870" s="6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0"/>
        <v>42047.391111111108</v>
      </c>
      <c r="L3871" s="10">
        <f t="shared" si="241"/>
        <v>42076.799305555549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0.03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0"/>
        <v>41792.838865740734</v>
      </c>
      <c r="L3872" s="10">
        <f t="shared" si="241"/>
        <v>41822.838865740734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0"/>
        <v>42763.447337962956</v>
      </c>
      <c r="L3873" s="10">
        <f t="shared" si="241"/>
        <v>42823.405671296299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0.03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0"/>
        <v>42179.8124537037</v>
      </c>
      <c r="L3874" s="10">
        <f t="shared" si="241"/>
        <v>42229.8124537037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0"/>
        <v>42255.362673611111</v>
      </c>
      <c r="L3875" s="10">
        <f t="shared" si="241"/>
        <v>42285.362673611111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0"/>
        <v>42006.683124999996</v>
      </c>
      <c r="L3876" s="10">
        <f t="shared" si="241"/>
        <v>42027.708333333336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0"/>
        <v>42615.013483796291</v>
      </c>
      <c r="L3877" s="10">
        <f t="shared" si="241"/>
        <v>42616.083333333336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0"/>
        <v>42372.290833333333</v>
      </c>
      <c r="L3878" s="10">
        <f t="shared" si="241"/>
        <v>42402.290833333333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0.53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0"/>
        <v>42682.344351851854</v>
      </c>
      <c r="L3879" s="10">
        <f t="shared" si="241"/>
        <v>42712.344351851854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0.05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0"/>
        <v>42154.485486111109</v>
      </c>
      <c r="L3880" s="10">
        <f t="shared" si="241"/>
        <v>42184.832638888889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0</v>
      </c>
      <c r="R3880" s="6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0"/>
        <v>41999.527731481481</v>
      </c>
      <c r="L3881" s="10">
        <f t="shared" si="241"/>
        <v>42029.527731481481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0"/>
        <v>41815.481712962959</v>
      </c>
      <c r="L3882" s="10">
        <f t="shared" si="241"/>
        <v>41850.625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0"/>
        <v>42755.685173611106</v>
      </c>
      <c r="L3883" s="10">
        <f t="shared" si="241"/>
        <v>42785.685173611106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0"/>
        <v>42373.65011574074</v>
      </c>
      <c r="L3884" s="10">
        <f t="shared" si="241"/>
        <v>42400.627083333333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0"/>
        <v>41854.269317129627</v>
      </c>
      <c r="L3885" s="10">
        <f t="shared" si="241"/>
        <v>41884.269317129627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0"/>
        <v>42065.458240740736</v>
      </c>
      <c r="L3886" s="10">
        <f t="shared" si="241"/>
        <v>42090.416574074072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0"/>
        <v>42469.617951388886</v>
      </c>
      <c r="L3887" s="10">
        <f t="shared" si="241"/>
        <v>42499.617951388886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0"/>
        <v>41953.894699074073</v>
      </c>
      <c r="L3888" s="10">
        <f t="shared" si="241"/>
        <v>41983.894699074073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0"/>
        <v>42079.524641203701</v>
      </c>
      <c r="L3889" s="10">
        <f t="shared" si="241"/>
        <v>42125.583333333336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0.02</v>
      </c>
      <c r="R3889" s="6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0"/>
        <v>42762.212476851848</v>
      </c>
      <c r="L3890" s="10">
        <f t="shared" si="241"/>
        <v>42792.212476851848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0"/>
        <v>41976.671643518515</v>
      </c>
      <c r="L3891" s="10">
        <f t="shared" si="241"/>
        <v>42008.643055555549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0.01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0"/>
        <v>42171.42527777778</v>
      </c>
      <c r="L3892" s="10">
        <f t="shared" si="241"/>
        <v>42231.42527777778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0.17</v>
      </c>
      <c r="R3892" s="6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0"/>
        <v>42055.799120370364</v>
      </c>
      <c r="L3893" s="10">
        <f t="shared" si="241"/>
        <v>42085.874305555553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0.33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0"/>
        <v>41867.31894675926</v>
      </c>
      <c r="L3894" s="10">
        <f t="shared" si="241"/>
        <v>41874.958333333328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0"/>
        <v>41779.324537037035</v>
      </c>
      <c r="L3895" s="10">
        <f t="shared" si="241"/>
        <v>41820.916666666664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0.22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0"/>
        <v>42679.625138888885</v>
      </c>
      <c r="L3896" s="10">
        <f t="shared" si="241"/>
        <v>42709.874305555553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0.03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0"/>
        <v>42031.916875000003</v>
      </c>
      <c r="L3897" s="10">
        <f t="shared" si="241"/>
        <v>42062.916875000003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0"/>
        <v>41792.858541666668</v>
      </c>
      <c r="L3898" s="10">
        <f t="shared" si="241"/>
        <v>41806.858541666668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0.11</v>
      </c>
      <c r="R3898" s="6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0"/>
        <v>41982.540312499994</v>
      </c>
      <c r="L3899" s="10">
        <f t="shared" si="241"/>
        <v>42012.540312499994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0.18</v>
      </c>
      <c r="R3899" s="6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0"/>
        <v>42193.148958333331</v>
      </c>
      <c r="L3900" s="10">
        <f t="shared" si="241"/>
        <v>42233.333333333336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0.33</v>
      </c>
      <c r="R3900" s="6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0"/>
        <v>41843.441678240735</v>
      </c>
      <c r="L3901" s="10">
        <f t="shared" si="241"/>
        <v>41863.441678240735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0.01</v>
      </c>
      <c r="R3901" s="6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0"/>
        <v>42135.759155092594</v>
      </c>
      <c r="L3902" s="10">
        <f t="shared" si="241"/>
        <v>42165.759155092594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0.05</v>
      </c>
      <c r="R3902" s="6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0"/>
        <v>42317.493043981485</v>
      </c>
      <c r="L3903" s="10">
        <f t="shared" si="241"/>
        <v>42357.493043981485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0.01</v>
      </c>
      <c r="R3903" s="6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0"/>
        <v>42663.134745370371</v>
      </c>
      <c r="L3904" s="10">
        <f t="shared" si="241"/>
        <v>42688.176412037035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0.49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0"/>
        <v>42185.677835648145</v>
      </c>
      <c r="L3905" s="10">
        <f t="shared" si="241"/>
        <v>42230.484722222223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0"/>
        <v>42094.895833333336</v>
      </c>
      <c r="L3906" s="10">
        <f t="shared" si="241"/>
        <v>42108.87777777778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</v>
      </c>
      <c r="R3906" s="6">
        <f t="shared" si="243"/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4">(((J3907/60)/60)/24)+DATE(1970,1,1)+(-8/24)</f>
        <v>42124.290543981479</v>
      </c>
      <c r="L3907" s="10">
        <f t="shared" ref="L3907:L3970" si="245">(((I3907/60)/60)/24)+DATE(1970,1,1)+(-8/24)</f>
        <v>42166.624999999993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ROUND(E3907/D3907,2)</f>
        <v>0.12</v>
      </c>
      <c r="R3907" s="6">
        <f t="shared" ref="R3907:R3970" si="247">AVERAGE(E3907/N3907)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4"/>
        <v>42143.584409722222</v>
      </c>
      <c r="L3908" s="10">
        <f t="shared" si="245"/>
        <v>42181.225694444445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</v>
      </c>
      <c r="R3908" s="6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4"/>
        <v>41906.486180555556</v>
      </c>
      <c r="L3909" s="10">
        <f t="shared" si="245"/>
        <v>41938.505555555552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</v>
      </c>
      <c r="R3909" s="6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4"/>
        <v>41833.802037037036</v>
      </c>
      <c r="L3910" s="10">
        <f t="shared" si="245"/>
        <v>41848.802037037036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0.09</v>
      </c>
      <c r="R3910" s="6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4"/>
        <v>41863.025949074072</v>
      </c>
      <c r="L3911" s="10">
        <f t="shared" si="245"/>
        <v>41893.025949074072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</v>
      </c>
      <c r="R3911" s="6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4"/>
        <v>42224.423576388886</v>
      </c>
      <c r="L3912" s="10">
        <f t="shared" si="245"/>
        <v>42254.423576388886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0.03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4"/>
        <v>41939.478900462964</v>
      </c>
      <c r="L3913" s="10">
        <f t="shared" si="245"/>
        <v>41969.520567129628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4"/>
        <v>42058.936689814807</v>
      </c>
      <c r="L3914" s="10">
        <f t="shared" si="245"/>
        <v>42118.857638888883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0</v>
      </c>
      <c r="R3914" s="6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4"/>
        <v>42307.877881944441</v>
      </c>
      <c r="L3915" s="10">
        <f t="shared" si="245"/>
        <v>42337.919548611106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4"/>
        <v>42114.485601851848</v>
      </c>
      <c r="L3916" s="10">
        <f t="shared" si="245"/>
        <v>42134.624305555553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4"/>
        <v>42492.651724537034</v>
      </c>
      <c r="L3917" s="10">
        <f t="shared" si="245"/>
        <v>42522.651724537034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</v>
      </c>
      <c r="R3917" s="6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4"/>
        <v>42494.138333333329</v>
      </c>
      <c r="L3918" s="10">
        <f t="shared" si="245"/>
        <v>42524.138333333329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4"/>
        <v>41863.193993055553</v>
      </c>
      <c r="L3919" s="10">
        <f t="shared" si="245"/>
        <v>41893.193993055553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</v>
      </c>
      <c r="R3919" s="6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4"/>
        <v>41843.331284722219</v>
      </c>
      <c r="L3920" s="10">
        <f t="shared" si="245"/>
        <v>41855.333333333328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</v>
      </c>
      <c r="R3920" s="6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4"/>
        <v>42358.351539351854</v>
      </c>
      <c r="L3921" s="10">
        <f t="shared" si="245"/>
        <v>42386.666666666664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0.02</v>
      </c>
      <c r="R3921" s="6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4"/>
        <v>42657.053935185184</v>
      </c>
      <c r="L3922" s="10">
        <f t="shared" si="245"/>
        <v>42687.095601851855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0.05</v>
      </c>
      <c r="R3922" s="6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4"/>
        <v>41926.208969907406</v>
      </c>
      <c r="L3923" s="10">
        <f t="shared" si="245"/>
        <v>41938.416666666664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4"/>
        <v>42020.435300925928</v>
      </c>
      <c r="L3924" s="10">
        <f t="shared" si="245"/>
        <v>42065.624999999993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0.08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4"/>
        <v>42075.646655092591</v>
      </c>
      <c r="L3925" s="10">
        <f t="shared" si="245"/>
        <v>42103.646655092591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4"/>
        <v>41786.626412037032</v>
      </c>
      <c r="L3926" s="10">
        <f t="shared" si="245"/>
        <v>41816.626412037032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</v>
      </c>
      <c r="R3926" s="6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4"/>
        <v>41820.537488425922</v>
      </c>
      <c r="L3927" s="10">
        <f t="shared" si="245"/>
        <v>41850.537488425922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4"/>
        <v>41969.751712962963</v>
      </c>
      <c r="L3928" s="10">
        <f t="shared" si="245"/>
        <v>41999.751712962963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</v>
      </c>
      <c r="R3928" s="6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4"/>
        <v>41829.934074074074</v>
      </c>
      <c r="L3929" s="10">
        <f t="shared" si="245"/>
        <v>41859.934074074074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4"/>
        <v>42265.349849537037</v>
      </c>
      <c r="L3930" s="10">
        <f t="shared" si="245"/>
        <v>42292.874305555553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</v>
      </c>
      <c r="R3930" s="6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4"/>
        <v>42601.493807870364</v>
      </c>
      <c r="L3931" s="10">
        <f t="shared" si="245"/>
        <v>42631.493807870364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0.02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4"/>
        <v>42433.00541666666</v>
      </c>
      <c r="L3932" s="10">
        <f t="shared" si="245"/>
        <v>42460.916666666664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4"/>
        <v>42227.818368055552</v>
      </c>
      <c r="L3933" s="10">
        <f t="shared" si="245"/>
        <v>42252.818368055552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4"/>
        <v>42414.835231481477</v>
      </c>
      <c r="L3934" s="10">
        <f t="shared" si="245"/>
        <v>42444.793564814812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0</v>
      </c>
      <c r="R3934" s="6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4"/>
        <v>42538.634976851848</v>
      </c>
      <c r="L3935" s="10">
        <f t="shared" si="245"/>
        <v>42567.696527777771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0.16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4"/>
        <v>42233.338414351849</v>
      </c>
      <c r="L3936" s="10">
        <f t="shared" si="245"/>
        <v>42278.208333333336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4"/>
        <v>42221.323449074065</v>
      </c>
      <c r="L3937" s="10">
        <f t="shared" si="245"/>
        <v>42281.323449074065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0.44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4"/>
        <v>42674.929629629631</v>
      </c>
      <c r="L3938" s="10">
        <f t="shared" si="245"/>
        <v>42704.971296296295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4"/>
        <v>42534.298148148147</v>
      </c>
      <c r="L3939" s="10">
        <f t="shared" si="245"/>
        <v>42562.298148148147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</v>
      </c>
      <c r="R3939" s="6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4"/>
        <v>42151.572384259263</v>
      </c>
      <c r="L3940" s="10">
        <f t="shared" si="245"/>
        <v>42182.572384259263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4"/>
        <v>41915.066886574074</v>
      </c>
      <c r="L3941" s="10">
        <f t="shared" si="245"/>
        <v>41918.854166666664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</v>
      </c>
      <c r="R3941" s="6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4"/>
        <v>41961.159155092588</v>
      </c>
      <c r="L3942" s="10">
        <f t="shared" si="245"/>
        <v>42006.159155092588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</v>
      </c>
      <c r="R3942" s="6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4"/>
        <v>41940.253900462958</v>
      </c>
      <c r="L3943" s="10">
        <f t="shared" si="245"/>
        <v>41967.708333333336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0.01</v>
      </c>
      <c r="R3943" s="6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4"/>
        <v>42111.570763888885</v>
      </c>
      <c r="L3944" s="10">
        <f t="shared" si="245"/>
        <v>42171.570763888885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4"/>
        <v>42279.445231481477</v>
      </c>
      <c r="L3945" s="10">
        <f t="shared" si="245"/>
        <v>42310.368055555555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0.36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4"/>
        <v>42213.329571759255</v>
      </c>
      <c r="L3946" s="10">
        <f t="shared" si="245"/>
        <v>42243.329571759255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4"/>
        <v>42109.468379629623</v>
      </c>
      <c r="L3947" s="10">
        <f t="shared" si="245"/>
        <v>42139.468379629623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</v>
      </c>
      <c r="R3947" s="6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4"/>
        <v>42031.500254629624</v>
      </c>
      <c r="L3948" s="10">
        <f t="shared" si="245"/>
        <v>42062.999999999993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0.03</v>
      </c>
      <c r="R3948" s="6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4"/>
        <v>42614.809537037036</v>
      </c>
      <c r="L3949" s="10">
        <f t="shared" si="245"/>
        <v>42644.809537037036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0.03</v>
      </c>
      <c r="R3949" s="6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4"/>
        <v>41828.992164351846</v>
      </c>
      <c r="L3950" s="10">
        <f t="shared" si="245"/>
        <v>41888.992164351846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4"/>
        <v>42015.787280092591</v>
      </c>
      <c r="L3951" s="10">
        <f t="shared" si="245"/>
        <v>42045.787280092591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0.16</v>
      </c>
      <c r="R3951" s="6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4"/>
        <v>42439.368981481479</v>
      </c>
      <c r="L3952" s="10">
        <f t="shared" si="245"/>
        <v>42468.440972222219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0.01</v>
      </c>
      <c r="R3952" s="6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4"/>
        <v>42433.492384259262</v>
      </c>
      <c r="L3953" s="10">
        <f t="shared" si="245"/>
        <v>42493.45071759259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0</v>
      </c>
      <c r="R3953" s="6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4"/>
        <v>42243.457060185181</v>
      </c>
      <c r="L3954" s="10">
        <f t="shared" si="245"/>
        <v>42303.457060185181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0</v>
      </c>
      <c r="R3954" s="6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4"/>
        <v>42549.715115740742</v>
      </c>
      <c r="L3955" s="10">
        <f t="shared" si="245"/>
        <v>42580.645138888889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4"/>
        <v>41774.317870370367</v>
      </c>
      <c r="L3956" s="10">
        <f t="shared" si="245"/>
        <v>41834.317870370367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4"/>
        <v>42306.515520833331</v>
      </c>
      <c r="L3957" s="10">
        <f t="shared" si="245"/>
        <v>42336.557187499995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</v>
      </c>
      <c r="R3957" s="6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4"/>
        <v>42457.598692129628</v>
      </c>
      <c r="L3958" s="10">
        <f t="shared" si="245"/>
        <v>42484.680555555555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4"/>
        <v>42513.642986111103</v>
      </c>
      <c r="L3959" s="10">
        <f t="shared" si="245"/>
        <v>42559.642986111103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0</v>
      </c>
      <c r="R3959" s="6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4"/>
        <v>41816.617037037038</v>
      </c>
      <c r="L3960" s="10">
        <f t="shared" si="245"/>
        <v>41853.25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</v>
      </c>
      <c r="R3960" s="6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4"/>
        <v>41880.455509259256</v>
      </c>
      <c r="L3961" s="10">
        <f t="shared" si="245"/>
        <v>41910.455509259256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4"/>
        <v>42342.51222222222</v>
      </c>
      <c r="L3962" s="10">
        <f t="shared" si="245"/>
        <v>42372.51222222222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0.02</v>
      </c>
      <c r="R3962" s="6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4"/>
        <v>41745.557986111111</v>
      </c>
      <c r="L3963" s="10">
        <f t="shared" si="245"/>
        <v>41767.557986111111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</v>
      </c>
      <c r="R3963" s="6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4"/>
        <v>42311.288124999999</v>
      </c>
      <c r="L3964" s="10">
        <f t="shared" si="245"/>
        <v>42336.288124999999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0.03</v>
      </c>
      <c r="R3964" s="6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4"/>
        <v>42295.820798611108</v>
      </c>
      <c r="L3965" s="10">
        <f t="shared" si="245"/>
        <v>42325.862465277773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4"/>
        <v>42053.388726851852</v>
      </c>
      <c r="L3966" s="10">
        <f t="shared" si="245"/>
        <v>42113.34706018518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0.06</v>
      </c>
      <c r="R3966" s="6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4"/>
        <v>42413.902546296296</v>
      </c>
      <c r="L3967" s="10">
        <f t="shared" si="245"/>
        <v>42473.860879629625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0.14000000000000001</v>
      </c>
      <c r="R3967" s="6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4"/>
        <v>41801.378217592588</v>
      </c>
      <c r="L3968" s="10">
        <f t="shared" si="245"/>
        <v>41843.790972222218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0.01</v>
      </c>
      <c r="R3968" s="6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4"/>
        <v>42769.957256944443</v>
      </c>
      <c r="L3969" s="10">
        <f t="shared" si="245"/>
        <v>42799.957256944443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</v>
      </c>
      <c r="R3969" s="6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4"/>
        <v>42452.48232638889</v>
      </c>
      <c r="L3970" s="10">
        <f t="shared" si="245"/>
        <v>42512.48232638889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0.11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8">(((J3971/60)/60)/24)+DATE(1970,1,1)+(-8/24)</f>
        <v>42601.521365740737</v>
      </c>
      <c r="L3971" s="10">
        <f t="shared" ref="L3971:L4034" si="249">(((I3971/60)/60)/24)+DATE(1970,1,1)+(-8/24)</f>
        <v>42610.829861111109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ROUND(E3971/D3971,2)</f>
        <v>7.0000000000000007E-2</v>
      </c>
      <c r="R3971" s="6">
        <f t="shared" ref="R3971:R4034" si="251">AVERAGE(E3971/N3971)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8"/>
        <v>42447.530219907399</v>
      </c>
      <c r="L3972" s="10">
        <f t="shared" si="249"/>
        <v>42477.530219907399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0</v>
      </c>
      <c r="R3972" s="6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8"/>
        <v>41811.202847222223</v>
      </c>
      <c r="L3973" s="10">
        <f t="shared" si="249"/>
        <v>41841.202847222223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0.01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8"/>
        <v>41980.734189814808</v>
      </c>
      <c r="L3974" s="10">
        <f t="shared" si="249"/>
        <v>42040.734189814808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</v>
      </c>
      <c r="R3974" s="6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8"/>
        <v>42469.350810185184</v>
      </c>
      <c r="L3975" s="10">
        <f t="shared" si="249"/>
        <v>42498.833333333336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8"/>
        <v>42493.213518518511</v>
      </c>
      <c r="L3976" s="10">
        <f t="shared" si="249"/>
        <v>42523.213518518511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8"/>
        <v>42534.533541666664</v>
      </c>
      <c r="L3977" s="10">
        <f t="shared" si="249"/>
        <v>42564.533541666664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8"/>
        <v>41830.525011574071</v>
      </c>
      <c r="L3978" s="10">
        <f t="shared" si="249"/>
        <v>41851.958333333328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0.48</v>
      </c>
      <c r="R3978" s="6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8"/>
        <v>42543.455231481479</v>
      </c>
      <c r="L3979" s="10">
        <f t="shared" si="249"/>
        <v>42573.455231481479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0.01</v>
      </c>
      <c r="R3979" s="6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8"/>
        <v>41975.309641203705</v>
      </c>
      <c r="L3980" s="10">
        <f t="shared" si="249"/>
        <v>42035.309641203705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0.11</v>
      </c>
      <c r="R3980" s="6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8"/>
        <v>42069.570104166669</v>
      </c>
      <c r="L3981" s="10">
        <f t="shared" si="249"/>
        <v>42092.499999999993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0.02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8"/>
        <v>41795.265590277777</v>
      </c>
      <c r="L3982" s="10">
        <f t="shared" si="249"/>
        <v>41825.265590277777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8"/>
        <v>42507.846631944441</v>
      </c>
      <c r="L3983" s="10">
        <f t="shared" si="249"/>
        <v>42567.846631944441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0.04</v>
      </c>
      <c r="R3983" s="6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8"/>
        <v>42132.476620370369</v>
      </c>
      <c r="L3984" s="10">
        <f t="shared" si="249"/>
        <v>42192.476620370369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8"/>
        <v>41747.536527777775</v>
      </c>
      <c r="L3985" s="10">
        <f t="shared" si="249"/>
        <v>41778.957638888889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8"/>
        <v>41920.630138888882</v>
      </c>
      <c r="L3986" s="10">
        <f t="shared" si="249"/>
        <v>41950.666666666664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0.06</v>
      </c>
      <c r="R3986" s="6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8"/>
        <v>42399.374074074069</v>
      </c>
      <c r="L3987" s="10">
        <f t="shared" si="249"/>
        <v>42420.545138888883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8"/>
        <v>42467.215208333328</v>
      </c>
      <c r="L3988" s="10">
        <f t="shared" si="249"/>
        <v>42496.211111111108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0.1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8"/>
        <v>41765.591319444444</v>
      </c>
      <c r="L3989" s="10">
        <f t="shared" si="249"/>
        <v>41775.591319444444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0.38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8"/>
        <v>42229.747835648144</v>
      </c>
      <c r="L3990" s="10">
        <f t="shared" si="249"/>
        <v>42244.747835648144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0.02</v>
      </c>
      <c r="R3990" s="6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8"/>
        <v>42286.416446759256</v>
      </c>
      <c r="L3991" s="10">
        <f t="shared" si="249"/>
        <v>42316.458113425928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8"/>
        <v>42401.339039351849</v>
      </c>
      <c r="L3992" s="10">
        <f t="shared" si="249"/>
        <v>42431.339039351849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0.04</v>
      </c>
      <c r="R3992" s="6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8"/>
        <v>42125.311134259253</v>
      </c>
      <c r="L3993" s="10">
        <f t="shared" si="249"/>
        <v>42155.311134259253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8"/>
        <v>42289.607164351844</v>
      </c>
      <c r="L3994" s="10">
        <f t="shared" si="249"/>
        <v>42349.648831018516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0.05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8"/>
        <v>42107.531388888885</v>
      </c>
      <c r="L3995" s="10">
        <f t="shared" si="249"/>
        <v>42137.531388888885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0</v>
      </c>
      <c r="R3995" s="6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8"/>
        <v>41809.056597222218</v>
      </c>
      <c r="L3996" s="10">
        <f t="shared" si="249"/>
        <v>41839.056597222218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</v>
      </c>
      <c r="R3996" s="6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8"/>
        <v>42019.350428240738</v>
      </c>
      <c r="L3997" s="10">
        <f t="shared" si="249"/>
        <v>42049.143749999996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8"/>
        <v>41949.933611111104</v>
      </c>
      <c r="L3998" s="10">
        <f t="shared" si="249"/>
        <v>41963.336111111108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0.17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8"/>
        <v>42069.058113425919</v>
      </c>
      <c r="L3999" s="10">
        <f t="shared" si="249"/>
        <v>42099.016446759262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8"/>
        <v>42061.629930555551</v>
      </c>
      <c r="L4000" s="10">
        <f t="shared" si="249"/>
        <v>42091.588263888887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0.56999999999999995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8"/>
        <v>41842.495347222219</v>
      </c>
      <c r="L4001" s="10">
        <f t="shared" si="249"/>
        <v>41882.494317129625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0.17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8"/>
        <v>42437.312013888884</v>
      </c>
      <c r="L4002" s="10">
        <f t="shared" si="249"/>
        <v>42497.27034722222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</v>
      </c>
      <c r="R4002" s="6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8"/>
        <v>42775.630879629629</v>
      </c>
      <c r="L4003" s="10">
        <f t="shared" si="249"/>
        <v>42795.458333333336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0.38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8"/>
        <v>41878.710196759253</v>
      </c>
      <c r="L4004" s="10">
        <f t="shared" si="249"/>
        <v>41908.710196759253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0.02</v>
      </c>
      <c r="R4004" s="6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8"/>
        <v>42020.254016203697</v>
      </c>
      <c r="L4005" s="10">
        <f t="shared" si="249"/>
        <v>42050.254016203697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</v>
      </c>
      <c r="R4005" s="6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8"/>
        <v>41889.829363425924</v>
      </c>
      <c r="L4006" s="10">
        <f t="shared" si="249"/>
        <v>41919.829363425924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</v>
      </c>
      <c r="R4006" s="6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8"/>
        <v>41872.474363425921</v>
      </c>
      <c r="L4007" s="10">
        <f t="shared" si="249"/>
        <v>41932.474363425921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0.01</v>
      </c>
      <c r="R4007" s="6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8"/>
        <v>42391.439664351848</v>
      </c>
      <c r="L4008" s="10">
        <f t="shared" si="249"/>
        <v>42416.439664351848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0</v>
      </c>
      <c r="R4008" s="6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8"/>
        <v>41848.439594907402</v>
      </c>
      <c r="L4009" s="10">
        <f t="shared" si="249"/>
        <v>41877.352777777778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</v>
      </c>
      <c r="R4009" s="6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8"/>
        <v>42177.630868055552</v>
      </c>
      <c r="L4010" s="10">
        <f t="shared" si="249"/>
        <v>42207.630868055552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8"/>
        <v>41851.367592592593</v>
      </c>
      <c r="L4011" s="10">
        <f t="shared" si="249"/>
        <v>41891.367592592593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0.04</v>
      </c>
      <c r="R4011" s="6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8"/>
        <v>41921.437106481477</v>
      </c>
      <c r="L4012" s="10">
        <f t="shared" si="249"/>
        <v>41938.437106481477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8"/>
        <v>42002.211550925924</v>
      </c>
      <c r="L4013" s="10">
        <f t="shared" si="249"/>
        <v>42032.211550925924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0.08</v>
      </c>
      <c r="R4013" s="6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8"/>
        <v>42096.211215277777</v>
      </c>
      <c r="L4014" s="10">
        <f t="shared" si="249"/>
        <v>42126.211215277777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8"/>
        <v>42020.967858796292</v>
      </c>
      <c r="L4015" s="10">
        <f t="shared" si="249"/>
        <v>42050.967858796292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0.01</v>
      </c>
      <c r="R4015" s="6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8"/>
        <v>42418.912835648145</v>
      </c>
      <c r="L4016" s="10">
        <f t="shared" si="249"/>
        <v>42433.912835648145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8"/>
        <v>42174.447488425918</v>
      </c>
      <c r="L4017" s="10">
        <f t="shared" si="249"/>
        <v>42204.447488425918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0</v>
      </c>
      <c r="R4017" s="6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8"/>
        <v>41869.539351851847</v>
      </c>
      <c r="L4018" s="10">
        <f t="shared" si="249"/>
        <v>41899.539351851847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8"/>
        <v>41856.338819444441</v>
      </c>
      <c r="L4019" s="10">
        <f t="shared" si="249"/>
        <v>41886.338819444441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0.01</v>
      </c>
      <c r="R4019" s="6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8"/>
        <v>42620.577638888884</v>
      </c>
      <c r="L4020" s="10">
        <f t="shared" si="249"/>
        <v>42650.577638888884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0.09</v>
      </c>
      <c r="R4020" s="6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8"/>
        <v>42417.342546296299</v>
      </c>
      <c r="L4021" s="10">
        <f t="shared" si="249"/>
        <v>42475.352777777771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0.01</v>
      </c>
      <c r="R4021" s="6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8"/>
        <v>42056.857627314814</v>
      </c>
      <c r="L4022" s="10">
        <f t="shared" si="249"/>
        <v>42086.815960648142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0.17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8"/>
        <v>41878.578217592592</v>
      </c>
      <c r="L4023" s="10">
        <f t="shared" si="249"/>
        <v>41938.578217592592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0.01</v>
      </c>
      <c r="R4023" s="6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8"/>
        <v>41990.250775462955</v>
      </c>
      <c r="L4024" s="10">
        <f t="shared" si="249"/>
        <v>42035.787499999999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8"/>
        <v>42408.666238425918</v>
      </c>
      <c r="L4025" s="10">
        <f t="shared" si="249"/>
        <v>42453.624571759261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8"/>
        <v>42217.336770833332</v>
      </c>
      <c r="L4026" s="10">
        <f t="shared" si="249"/>
        <v>42247.336770833332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0.01</v>
      </c>
      <c r="R4026" s="6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8"/>
        <v>42150.904351851852</v>
      </c>
      <c r="L4027" s="10">
        <f t="shared" si="249"/>
        <v>42210.904351851852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8"/>
        <v>42282.322210648148</v>
      </c>
      <c r="L4028" s="10">
        <f t="shared" si="249"/>
        <v>42342.363877314812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8"/>
        <v>42768.637511574074</v>
      </c>
      <c r="L4029" s="10">
        <f t="shared" si="249"/>
        <v>42788.708333333336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7.0000000000000007E-2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8"/>
        <v>41765.605324074073</v>
      </c>
      <c r="L4030" s="10">
        <f t="shared" si="249"/>
        <v>41795.605324074073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0.28000000000000003</v>
      </c>
      <c r="R4030" s="6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8"/>
        <v>42321.691782407412</v>
      </c>
      <c r="L4031" s="10">
        <f t="shared" si="249"/>
        <v>42351.691782407412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8"/>
        <v>42374.321747685179</v>
      </c>
      <c r="L4032" s="10">
        <f t="shared" si="249"/>
        <v>42403.450694444437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8"/>
        <v>41941.251898148148</v>
      </c>
      <c r="L4033" s="10">
        <f t="shared" si="249"/>
        <v>41991.293564814812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8"/>
        <v>42293.47587962963</v>
      </c>
      <c r="L4034" s="10">
        <f t="shared" si="249"/>
        <v>42353.517546296294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7.0000000000000007E-2</v>
      </c>
      <c r="R4034" s="6">
        <f t="shared" si="251"/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2">(((J4035/60)/60)/24)+DATE(1970,1,1)+(-8/24)</f>
        <v>42613.93546296296</v>
      </c>
      <c r="L4035" s="10">
        <f t="shared" ref="L4035:L4098" si="253">(((I4035/60)/60)/24)+DATE(1970,1,1)+(-8/24)</f>
        <v>42645.041666666664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ROUND(E4035/D4035,2)</f>
        <v>0.26</v>
      </c>
      <c r="R4035" s="6">
        <f t="shared" ref="R4035:R4098" si="255">AVERAGE(E4035/N4035)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2"/>
        <v>42067.614004629628</v>
      </c>
      <c r="L4036" s="10">
        <f t="shared" si="253"/>
        <v>42097.572337962956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0.01</v>
      </c>
      <c r="R4036" s="6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2"/>
        <v>41903.549618055549</v>
      </c>
      <c r="L4037" s="10">
        <f t="shared" si="253"/>
        <v>41933.549618055549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0.37</v>
      </c>
      <c r="R4037" s="6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2"/>
        <v>41804.603749999995</v>
      </c>
      <c r="L4038" s="10">
        <f t="shared" si="253"/>
        <v>41821.604166666664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2"/>
        <v>42496.737442129634</v>
      </c>
      <c r="L4039" s="10">
        <f t="shared" si="253"/>
        <v>42514.267361111109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</v>
      </c>
      <c r="R4039" s="6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2"/>
        <v>41869.46539351852</v>
      </c>
      <c r="L4040" s="10">
        <f t="shared" si="253"/>
        <v>41929.46539351852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</v>
      </c>
      <c r="R4040" s="6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2"/>
        <v>42305.337581018517</v>
      </c>
      <c r="L4041" s="10">
        <f t="shared" si="253"/>
        <v>42338.915972222218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2"/>
        <v>42143.898194444446</v>
      </c>
      <c r="L4042" s="10">
        <f t="shared" si="253"/>
        <v>42202.791666666664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</v>
      </c>
      <c r="R4042" s="6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2"/>
        <v>42559.140671296293</v>
      </c>
      <c r="L4043" s="10">
        <f t="shared" si="253"/>
        <v>42619.140671296293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</v>
      </c>
      <c r="R4043" s="6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2"/>
        <v>41994.750740740739</v>
      </c>
      <c r="L4044" s="10">
        <f t="shared" si="253"/>
        <v>42024.469444444439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</v>
      </c>
      <c r="R4044" s="6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2"/>
        <v>41948.624131944445</v>
      </c>
      <c r="L4045" s="10">
        <f t="shared" si="253"/>
        <v>41963.624131944445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2"/>
        <v>42073.886365740742</v>
      </c>
      <c r="L4046" s="10">
        <f t="shared" si="253"/>
        <v>42103.874999999993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0.38</v>
      </c>
      <c r="R4046" s="6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2"/>
        <v>41841.867928240739</v>
      </c>
      <c r="L4047" s="10">
        <f t="shared" si="253"/>
        <v>41871.867928240739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</v>
      </c>
      <c r="R4047" s="6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2"/>
        <v>41904.317245370366</v>
      </c>
      <c r="L4048" s="10">
        <f t="shared" si="253"/>
        <v>41934.317245370366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0.08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2"/>
        <v>41990.689155092587</v>
      </c>
      <c r="L4049" s="10">
        <f t="shared" si="253"/>
        <v>42014.708333333336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0.02</v>
      </c>
      <c r="R4049" s="6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2"/>
        <v>42436.175775462958</v>
      </c>
      <c r="L4050" s="10">
        <f t="shared" si="253"/>
        <v>42471.134108796294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2"/>
        <v>42169.625173611108</v>
      </c>
      <c r="L4051" s="10">
        <f t="shared" si="253"/>
        <v>42199.625173611108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</v>
      </c>
      <c r="R4051" s="6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2"/>
        <v>41905.303136574068</v>
      </c>
      <c r="L4052" s="10">
        <f t="shared" si="253"/>
        <v>41935.303136574068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0</v>
      </c>
      <c r="R4052" s="6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2"/>
        <v>41761.476817129631</v>
      </c>
      <c r="L4053" s="10">
        <f t="shared" si="253"/>
        <v>41767.953472222223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2"/>
        <v>41865.545324074068</v>
      </c>
      <c r="L4054" s="10">
        <f t="shared" si="253"/>
        <v>41925.545324074068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0.38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2"/>
        <v>41928.356805555552</v>
      </c>
      <c r="L4055" s="10">
        <f t="shared" si="253"/>
        <v>41958.499999999993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2"/>
        <v>42613.507928240739</v>
      </c>
      <c r="L4056" s="10">
        <f t="shared" si="253"/>
        <v>42643.833333333336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2"/>
        <v>41779.31517361111</v>
      </c>
      <c r="L4057" s="10">
        <f t="shared" si="253"/>
        <v>41809.31517361111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0.18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2"/>
        <v>42534.599988425929</v>
      </c>
      <c r="L4058" s="10">
        <f t="shared" si="253"/>
        <v>42554.499305555553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2"/>
        <v>42310.635185185187</v>
      </c>
      <c r="L4059" s="10">
        <f t="shared" si="253"/>
        <v>42333.624999999993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2"/>
        <v>42445.727361111109</v>
      </c>
      <c r="L4060" s="10">
        <f t="shared" si="253"/>
        <v>42460.832638888889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0.03</v>
      </c>
      <c r="R4060" s="6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2"/>
        <v>41866.307314814811</v>
      </c>
      <c r="L4061" s="10">
        <f t="shared" si="253"/>
        <v>41897.791666666664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0.03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2"/>
        <v>41779.361759259256</v>
      </c>
      <c r="L4062" s="10">
        <f t="shared" si="253"/>
        <v>41813.333333333328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0.03</v>
      </c>
      <c r="R4062" s="6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2"/>
        <v>42420.808136574073</v>
      </c>
      <c r="L4063" s="10">
        <f t="shared" si="253"/>
        <v>42480.766469907401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2"/>
        <v>42523.405879629623</v>
      </c>
      <c r="L4064" s="10">
        <f t="shared" si="253"/>
        <v>42553.405879629623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0.02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2"/>
        <v>41787.348194444443</v>
      </c>
      <c r="L4065" s="10">
        <f t="shared" si="253"/>
        <v>41817.348194444443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0.01</v>
      </c>
      <c r="R4065" s="6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2"/>
        <v>42093.254930555551</v>
      </c>
      <c r="L4066" s="10">
        <f t="shared" si="253"/>
        <v>42123.254930555551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2"/>
        <v>41833.61818287037</v>
      </c>
      <c r="L4067" s="10">
        <f t="shared" si="253"/>
        <v>41863.61818287037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0.01</v>
      </c>
      <c r="R4067" s="6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2"/>
        <v>42478.705879629626</v>
      </c>
      <c r="L4068" s="10">
        <f t="shared" si="253"/>
        <v>42508.705879629626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</v>
      </c>
      <c r="R4068" s="6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2"/>
        <v>42234.784143518518</v>
      </c>
      <c r="L4069" s="10">
        <f t="shared" si="253"/>
        <v>42274.784143518518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0.61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2"/>
        <v>42718.630266203698</v>
      </c>
      <c r="L4070" s="10">
        <f t="shared" si="253"/>
        <v>42748.628472222219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2"/>
        <v>42022.328194444439</v>
      </c>
      <c r="L4071" s="10">
        <f t="shared" si="253"/>
        <v>42063.166666666664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2"/>
        <v>42031.333564814813</v>
      </c>
      <c r="L4072" s="10">
        <f t="shared" si="253"/>
        <v>42063.791666666664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0.17</v>
      </c>
      <c r="R4072" s="6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2"/>
        <v>42700.47142361111</v>
      </c>
      <c r="L4073" s="10">
        <f t="shared" si="253"/>
        <v>42730.47142361111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2"/>
        <v>41812.441099537034</v>
      </c>
      <c r="L4074" s="10">
        <f t="shared" si="253"/>
        <v>41872.441099537034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</v>
      </c>
      <c r="R4074" s="6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2"/>
        <v>42078.011875000004</v>
      </c>
      <c r="L4075" s="10">
        <f t="shared" si="253"/>
        <v>42132.833333333336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0.01</v>
      </c>
      <c r="R4075" s="6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2"/>
        <v>42283.219618055555</v>
      </c>
      <c r="L4076" s="10">
        <f t="shared" si="253"/>
        <v>42313.261284722219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0.27</v>
      </c>
      <c r="R4076" s="6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2"/>
        <v>41778.712604166663</v>
      </c>
      <c r="L4077" s="10">
        <f t="shared" si="253"/>
        <v>41820.394444444442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0.28999999999999998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2"/>
        <v>41905.462372685186</v>
      </c>
      <c r="L4078" s="10">
        <f t="shared" si="253"/>
        <v>41933.493749999994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2"/>
        <v>42695.377245370364</v>
      </c>
      <c r="L4079" s="10">
        <f t="shared" si="253"/>
        <v>42725.377245370364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0.09</v>
      </c>
      <c r="R4079" s="6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2"/>
        <v>42732.454189814809</v>
      </c>
      <c r="L4080" s="10">
        <f t="shared" si="253"/>
        <v>42762.454189814809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2"/>
        <v>42510.605567129627</v>
      </c>
      <c r="L4081" s="10">
        <f t="shared" si="253"/>
        <v>42540.605567129627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</v>
      </c>
      <c r="R4081" s="6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2"/>
        <v>42511.364768518521</v>
      </c>
      <c r="L4082" s="10">
        <f t="shared" si="253"/>
        <v>42535.45416666667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2"/>
        <v>42041.247974537029</v>
      </c>
      <c r="L4083" s="10">
        <f t="shared" si="253"/>
        <v>42071.206307870372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0.16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2"/>
        <v>42306.855937499997</v>
      </c>
      <c r="L4084" s="10">
        <f t="shared" si="253"/>
        <v>42322.624999999993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2"/>
        <v>42353.428425925922</v>
      </c>
      <c r="L4085" s="10">
        <f t="shared" si="253"/>
        <v>42383.428425925922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0.22</v>
      </c>
      <c r="R4085" s="6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2"/>
        <v>42622.103078703702</v>
      </c>
      <c r="L4086" s="10">
        <f t="shared" si="253"/>
        <v>42652.103078703702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</v>
      </c>
      <c r="R4086" s="6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2"/>
        <v>42058.270543981482</v>
      </c>
      <c r="L4087" s="10">
        <f t="shared" si="253"/>
        <v>42086.832638888889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</v>
      </c>
      <c r="R4087" s="6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2"/>
        <v>42304.607627314814</v>
      </c>
      <c r="L4088" s="10">
        <f t="shared" si="253"/>
        <v>42328.833333333336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0.05</v>
      </c>
      <c r="R4088" s="6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2"/>
        <v>42538.40956018518</v>
      </c>
      <c r="L4089" s="10">
        <f t="shared" si="253"/>
        <v>42568.40956018518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2"/>
        <v>41990.27921296296</v>
      </c>
      <c r="L4090" s="10">
        <f t="shared" si="253"/>
        <v>42020.101388888892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0.11</v>
      </c>
      <c r="R4090" s="6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2"/>
        <v>42122.399166666662</v>
      </c>
      <c r="L4091" s="10">
        <f t="shared" si="253"/>
        <v>42155.399305555555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0.05</v>
      </c>
      <c r="R4091" s="6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2"/>
        <v>42209.339548611104</v>
      </c>
      <c r="L4092" s="10">
        <f t="shared" si="253"/>
        <v>42223.291666666664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0.03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2"/>
        <v>41990.173043981478</v>
      </c>
      <c r="L4093" s="10">
        <f t="shared" si="253"/>
        <v>42020.173043981478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0.13</v>
      </c>
      <c r="R4093" s="6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2"/>
        <v>42038.861655092587</v>
      </c>
      <c r="L4094" s="10">
        <f t="shared" si="253"/>
        <v>42098.81998842593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0</v>
      </c>
      <c r="R4094" s="6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2"/>
        <v>42178.482557870368</v>
      </c>
      <c r="L4095" s="10">
        <f t="shared" si="253"/>
        <v>42238.482557870368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0.02</v>
      </c>
      <c r="R4095" s="6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2"/>
        <v>41889.753472222219</v>
      </c>
      <c r="L4096" s="10">
        <f t="shared" si="253"/>
        <v>41933.874305555553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0.37</v>
      </c>
      <c r="R4096" s="6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2"/>
        <v>42692.698495370372</v>
      </c>
      <c r="L4097" s="10">
        <f t="shared" si="253"/>
        <v>42722.698495370372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0.03</v>
      </c>
      <c r="R4097" s="6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2"/>
        <v>42750.196979166663</v>
      </c>
      <c r="L4098" s="10">
        <f t="shared" si="253"/>
        <v>42794.035416666658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</v>
      </c>
      <c r="R4098" s="6">
        <f t="shared" si="255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6">(((J4099/60)/60)/24)+DATE(1970,1,1)+(-8/24)</f>
        <v>42344.491168981483</v>
      </c>
      <c r="L4099" s="10">
        <f t="shared" ref="L4099:L4115" si="257">(((I4099/60)/60)/24)+DATE(1970,1,1)+(-8/24)</f>
        <v>42400.663194444445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ROUND(E4099/D4099,2)</f>
        <v>0</v>
      </c>
      <c r="R4099" s="6" t="e">
        <f t="shared" ref="R4099:R4115" si="259">AVERAGE(E4099/N4099)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6"/>
        <v>42495.38885416666</v>
      </c>
      <c r="L4100" s="10">
        <f t="shared" si="257"/>
        <v>42525.38885416666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6"/>
        <v>42570.517048611109</v>
      </c>
      <c r="L4101" s="10">
        <f t="shared" si="257"/>
        <v>42615.517048611109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0.01</v>
      </c>
      <c r="R4101" s="6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6"/>
        <v>41926.791550925926</v>
      </c>
      <c r="L4102" s="10">
        <f t="shared" si="257"/>
        <v>41936.791550925926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6"/>
        <v>42730.570393518516</v>
      </c>
      <c r="L4103" s="10">
        <f t="shared" si="257"/>
        <v>42760.570393518516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6"/>
        <v>42475.514733796292</v>
      </c>
      <c r="L4104" s="10">
        <f t="shared" si="257"/>
        <v>42505.514733796292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6"/>
        <v>42188.499606481484</v>
      </c>
      <c r="L4105" s="10">
        <f t="shared" si="257"/>
        <v>42242.438888888886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6"/>
        <v>42639.944837962961</v>
      </c>
      <c r="L4106" s="10">
        <f t="shared" si="257"/>
        <v>42669.944837962961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6"/>
        <v>42696.677187499998</v>
      </c>
      <c r="L4107" s="10">
        <f t="shared" si="257"/>
        <v>42729.677187499998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7.0000000000000007E-2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6"/>
        <v>42052.716041666667</v>
      </c>
      <c r="L4108" s="10">
        <f t="shared" si="257"/>
        <v>42095.708333333336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0.71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6"/>
        <v>41883.583344907405</v>
      </c>
      <c r="L4109" s="10">
        <f t="shared" si="257"/>
        <v>41906.583344907405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0.02</v>
      </c>
      <c r="R4109" s="6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6"/>
        <v>42766.698344907411</v>
      </c>
      <c r="L4110" s="10">
        <f t="shared" si="257"/>
        <v>42796.874999999993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0.02</v>
      </c>
      <c r="R4110" s="6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6"/>
        <v>42307.206064814811</v>
      </c>
      <c r="L4111" s="10">
        <f t="shared" si="257"/>
        <v>42337.247731481482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6"/>
        <v>42512.293414351843</v>
      </c>
      <c r="L4112" s="10">
        <f t="shared" si="257"/>
        <v>42572.293414351843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0.28999999999999998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6"/>
        <v>42028.802546296291</v>
      </c>
      <c r="L4113" s="10">
        <f t="shared" si="257"/>
        <v>42058.802546296291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0.03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6"/>
        <v>42400.613263888888</v>
      </c>
      <c r="L4114" s="10">
        <f t="shared" si="257"/>
        <v>42427.666666666664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</v>
      </c>
      <c r="R4114" s="6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6"/>
        <v>42358.239849537036</v>
      </c>
      <c r="L4115" s="10">
        <f t="shared" si="257"/>
        <v>42376.94027777778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</v>
      </c>
      <c r="R4115" s="6">
        <f t="shared" si="259"/>
        <v>1</v>
      </c>
      <c r="S4115" t="s">
        <v>8317</v>
      </c>
      <c r="T4115" t="s">
        <v>8318</v>
      </c>
    </row>
  </sheetData>
  <conditionalFormatting sqref="F2:F4115">
    <cfRule type="containsText" dxfId="7" priority="8" operator="containsText" text="live">
      <formula>NOT(ISERROR(SEARCH("live",F2)))</formula>
    </cfRule>
    <cfRule type="containsText" dxfId="6" priority="9" operator="containsText" text="canceled">
      <formula>NOT(ISERROR(SEARCH("canceled",F2)))</formula>
    </cfRule>
    <cfRule type="containsText" dxfId="5" priority="10" operator="containsText" text="failed">
      <formula>NOT(ISERROR(SEARCH("failed",F2)))</formula>
    </cfRule>
    <cfRule type="containsText" dxfId="4" priority="11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16BB2-D98C-4107-9030-A11D6E134A99}">
  <dimension ref="A3:K9"/>
  <sheetViews>
    <sheetView tabSelected="1"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4" width="10.44140625" bestFit="1" customWidth="1"/>
    <col min="15" max="15" width="7.109375" bestFit="1" customWidth="1"/>
    <col min="16" max="16" width="8.21875" bestFit="1" customWidth="1"/>
    <col min="17" max="17" width="5.109375" bestFit="1" customWidth="1"/>
    <col min="18" max="18" width="12" bestFit="1" customWidth="1"/>
    <col min="19" max="19" width="7.77734375" bestFit="1" customWidth="1"/>
    <col min="20" max="20" width="11.21875" bestFit="1" customWidth="1"/>
    <col min="21" max="21" width="5" bestFit="1" customWidth="1"/>
    <col min="22" max="22" width="6.44140625" bestFit="1" customWidth="1"/>
    <col min="23" max="23" width="5.88671875" bestFit="1" customWidth="1"/>
    <col min="24" max="24" width="12" bestFit="1" customWidth="1"/>
    <col min="25" max="25" width="9.6640625" bestFit="1" customWidth="1"/>
    <col min="26" max="26" width="10.44140625" bestFit="1" customWidth="1"/>
    <col min="27" max="27" width="7.109375" bestFit="1" customWidth="1"/>
    <col min="28" max="28" width="8" bestFit="1" customWidth="1"/>
    <col min="29" max="29" width="6.44140625" bestFit="1" customWidth="1"/>
    <col min="30" max="30" width="12" bestFit="1" customWidth="1"/>
    <col min="31" max="31" width="10.44140625" bestFit="1" customWidth="1"/>
    <col min="32" max="32" width="7.109375" bestFit="1" customWidth="1"/>
    <col min="33" max="33" width="8" bestFit="1" customWidth="1"/>
    <col min="34" max="34" width="11.21875" bestFit="1" customWidth="1"/>
    <col min="35" max="35" width="5" bestFit="1" customWidth="1"/>
    <col min="36" max="36" width="6.44140625" bestFit="1" customWidth="1"/>
    <col min="37" max="37" width="9.88671875" bestFit="1" customWidth="1"/>
    <col min="38" max="38" width="5.88671875" bestFit="1" customWidth="1"/>
    <col min="39" max="39" width="12" bestFit="1" customWidth="1"/>
    <col min="40" max="40" width="9.6640625" bestFit="1" customWidth="1"/>
    <col min="41" max="41" width="10.44140625" bestFit="1" customWidth="1"/>
    <col min="42" max="42" width="7.109375" bestFit="1" customWidth="1"/>
    <col min="43" max="43" width="7.88671875" bestFit="1" customWidth="1"/>
    <col min="44" max="44" width="11.21875" bestFit="1" customWidth="1"/>
    <col min="45" max="45" width="5" bestFit="1" customWidth="1"/>
    <col min="46" max="46" width="5.88671875" bestFit="1" customWidth="1"/>
    <col min="47" max="47" width="12" bestFit="1" customWidth="1"/>
    <col min="48" max="48" width="9.6640625" bestFit="1" customWidth="1"/>
    <col min="49" max="49" width="10.44140625" bestFit="1" customWidth="1"/>
    <col min="50" max="50" width="7.109375" bestFit="1" customWidth="1"/>
    <col min="51" max="51" width="8" bestFit="1" customWidth="1"/>
    <col min="52" max="52" width="11.21875" bestFit="1" customWidth="1"/>
    <col min="53" max="53" width="6.44140625" bestFit="1" customWidth="1"/>
    <col min="54" max="54" width="5.88671875" bestFit="1" customWidth="1"/>
    <col min="55" max="55" width="9.6640625" bestFit="1" customWidth="1"/>
    <col min="56" max="56" width="10.44140625" bestFit="1" customWidth="1"/>
    <col min="57" max="57" width="7.109375" bestFit="1" customWidth="1"/>
    <col min="58" max="58" width="7.6640625" bestFit="1" customWidth="1"/>
    <col min="59" max="59" width="11.21875" bestFit="1" customWidth="1"/>
    <col min="60" max="60" width="5" bestFit="1" customWidth="1"/>
    <col min="61" max="61" width="6.44140625" bestFit="1" customWidth="1"/>
    <col min="62" max="62" width="5.88671875" bestFit="1" customWidth="1"/>
    <col min="63" max="63" width="9.6640625" bestFit="1" customWidth="1"/>
    <col min="64" max="64" width="10.44140625" bestFit="1" customWidth="1"/>
    <col min="65" max="65" width="7.109375" bestFit="1" customWidth="1"/>
    <col min="66" max="66" width="7.6640625" bestFit="1" customWidth="1"/>
    <col min="67" max="67" width="11.21875" bestFit="1" customWidth="1"/>
    <col min="68" max="68" width="5" bestFit="1" customWidth="1"/>
    <col min="69" max="69" width="6.44140625" bestFit="1" customWidth="1"/>
    <col min="70" max="70" width="5.88671875" bestFit="1" customWidth="1"/>
    <col min="71" max="71" width="12" bestFit="1" customWidth="1"/>
    <col min="72" max="72" width="9.6640625" bestFit="1" customWidth="1"/>
    <col min="73" max="73" width="10.44140625" bestFit="1" customWidth="1"/>
    <col min="74" max="74" width="7.109375" bestFit="1" customWidth="1"/>
    <col min="75" max="75" width="8" bestFit="1" customWidth="1"/>
    <col min="76" max="76" width="11.21875" bestFit="1" customWidth="1"/>
    <col min="77" max="77" width="12" bestFit="1" customWidth="1"/>
    <col min="78" max="78" width="10.44140625" bestFit="1" customWidth="1"/>
    <col min="79" max="79" width="8" bestFit="1" customWidth="1"/>
    <col min="80" max="80" width="6.44140625" bestFit="1" customWidth="1"/>
    <col min="81" max="81" width="12" bestFit="1" customWidth="1"/>
    <col min="82" max="82" width="9.6640625" bestFit="1" customWidth="1"/>
    <col min="83" max="83" width="10.44140625" bestFit="1" customWidth="1"/>
    <col min="84" max="84" width="7.109375" bestFit="1" customWidth="1"/>
    <col min="85" max="85" width="7.21875" bestFit="1" customWidth="1"/>
    <col min="86" max="86" width="6.44140625" bestFit="1" customWidth="1"/>
    <col min="87" max="87" width="5.88671875" bestFit="1" customWidth="1"/>
    <col min="88" max="88" width="12" bestFit="1" customWidth="1"/>
    <col min="89" max="89" width="9.6640625" bestFit="1" customWidth="1"/>
    <col min="90" max="90" width="10.44140625" bestFit="1" customWidth="1"/>
    <col min="91" max="91" width="7.109375" bestFit="1" customWidth="1"/>
    <col min="92" max="92" width="7.21875" bestFit="1" customWidth="1"/>
    <col min="93" max="93" width="12" bestFit="1" customWidth="1"/>
    <col min="94" max="94" width="7.109375" bestFit="1" customWidth="1"/>
    <col min="95" max="95" width="7.88671875" bestFit="1" customWidth="1"/>
    <col min="96" max="96" width="6.44140625" bestFit="1" customWidth="1"/>
    <col min="97" max="97" width="9.6640625" bestFit="1" customWidth="1"/>
    <col min="98" max="98" width="10.44140625" bestFit="1" customWidth="1"/>
    <col min="99" max="99" width="7.109375" bestFit="1" customWidth="1"/>
    <col min="100" max="100" width="8.5546875" bestFit="1" customWidth="1"/>
    <col min="101" max="101" width="11.21875" bestFit="1" customWidth="1"/>
    <col min="102" max="102" width="12" bestFit="1" customWidth="1"/>
    <col min="103" max="103" width="9.6640625" bestFit="1" customWidth="1"/>
    <col min="104" max="104" width="10.44140625" bestFit="1" customWidth="1"/>
    <col min="105" max="105" width="7.109375" bestFit="1" customWidth="1"/>
    <col min="106" max="106" width="7.88671875" bestFit="1" customWidth="1"/>
    <col min="107" max="107" width="11.21875" bestFit="1" customWidth="1"/>
    <col min="108" max="108" width="5" bestFit="1" customWidth="1"/>
    <col min="109" max="109" width="6.44140625" bestFit="1" customWidth="1"/>
    <col min="110" max="110" width="12" bestFit="1" customWidth="1"/>
    <col min="111" max="111" width="7.109375" bestFit="1" customWidth="1"/>
    <col min="112" max="112" width="8.33203125" bestFit="1" customWidth="1"/>
    <col min="113" max="113" width="11.21875" bestFit="1" customWidth="1"/>
    <col min="114" max="114" width="9.6640625" bestFit="1" customWidth="1"/>
    <col min="115" max="115" width="10.44140625" bestFit="1" customWidth="1"/>
    <col min="116" max="116" width="7.109375" bestFit="1" customWidth="1"/>
    <col min="117" max="117" width="8" bestFit="1" customWidth="1"/>
    <col min="118" max="118" width="11.21875" bestFit="1" customWidth="1"/>
    <col min="119" max="119" width="5" bestFit="1" customWidth="1"/>
    <col min="120" max="120" width="6.44140625" bestFit="1" customWidth="1"/>
    <col min="121" max="121" width="5.88671875" bestFit="1" customWidth="1"/>
    <col min="122" max="122" width="12" bestFit="1" customWidth="1"/>
    <col min="123" max="123" width="9.6640625" bestFit="1" customWidth="1"/>
    <col min="124" max="124" width="10.44140625" bestFit="1" customWidth="1"/>
    <col min="125" max="125" width="7.109375" bestFit="1" customWidth="1"/>
    <col min="126" max="126" width="7.6640625" bestFit="1" customWidth="1"/>
    <col min="127" max="127" width="7.109375" bestFit="1" customWidth="1"/>
    <col min="128" max="128" width="7.88671875" bestFit="1" customWidth="1"/>
    <col min="129" max="129" width="11.21875" bestFit="1" customWidth="1"/>
    <col min="130" max="130" width="5" bestFit="1" customWidth="1"/>
    <col min="131" max="131" width="6.44140625" bestFit="1" customWidth="1"/>
    <col min="132" max="132" width="9.88671875" bestFit="1" customWidth="1"/>
    <col min="133" max="133" width="5.88671875" bestFit="1" customWidth="1"/>
    <col min="134" max="134" width="12" bestFit="1" customWidth="1"/>
    <col min="135" max="135" width="9.6640625" bestFit="1" customWidth="1"/>
    <col min="136" max="136" width="10.44140625" bestFit="1" customWidth="1"/>
    <col min="137" max="137" width="7.109375" bestFit="1" customWidth="1"/>
    <col min="138" max="138" width="8" bestFit="1" customWidth="1"/>
    <col min="139" max="139" width="10.77734375" bestFit="1" customWidth="1"/>
  </cols>
  <sheetData>
    <row r="3" spans="1:11" x14ac:dyDescent="0.3">
      <c r="A3" s="7" t="s">
        <v>8365</v>
      </c>
      <c r="B3" s="7" t="s">
        <v>8362</v>
      </c>
    </row>
    <row r="4" spans="1:11" x14ac:dyDescent="0.3">
      <c r="A4" s="7" t="s">
        <v>8360</v>
      </c>
      <c r="B4" t="s">
        <v>8310</v>
      </c>
      <c r="C4" t="s">
        <v>8336</v>
      </c>
      <c r="D4" t="s">
        <v>8333</v>
      </c>
      <c r="E4" t="s">
        <v>8331</v>
      </c>
      <c r="F4" t="s">
        <v>8325</v>
      </c>
      <c r="G4" t="s">
        <v>8338</v>
      </c>
      <c r="H4" t="s">
        <v>8322</v>
      </c>
      <c r="I4" t="s">
        <v>8319</v>
      </c>
      <c r="J4" t="s">
        <v>8317</v>
      </c>
      <c r="K4" t="s">
        <v>8361</v>
      </c>
    </row>
    <row r="5" spans="1:11" x14ac:dyDescent="0.3">
      <c r="A5" s="8" t="s">
        <v>8220</v>
      </c>
      <c r="B5" s="9">
        <v>40</v>
      </c>
      <c r="C5" s="9">
        <v>20</v>
      </c>
      <c r="D5" s="9">
        <v>0</v>
      </c>
      <c r="E5" s="9">
        <v>24</v>
      </c>
      <c r="F5" s="9">
        <v>20</v>
      </c>
      <c r="G5" s="9">
        <v>0</v>
      </c>
      <c r="H5" s="9">
        <v>30</v>
      </c>
      <c r="I5" s="9">
        <v>178</v>
      </c>
      <c r="J5" s="9">
        <v>37</v>
      </c>
      <c r="K5" s="9">
        <v>349</v>
      </c>
    </row>
    <row r="6" spans="1:11" x14ac:dyDescent="0.3">
      <c r="A6" s="8" t="s">
        <v>8221</v>
      </c>
      <c r="B6" s="9">
        <v>180</v>
      </c>
      <c r="C6" s="9">
        <v>140</v>
      </c>
      <c r="D6" s="9">
        <v>140</v>
      </c>
      <c r="E6" s="9">
        <v>0</v>
      </c>
      <c r="F6" s="9">
        <v>120</v>
      </c>
      <c r="G6" s="9">
        <v>117</v>
      </c>
      <c r="H6" s="9">
        <v>127</v>
      </c>
      <c r="I6" s="9">
        <v>213</v>
      </c>
      <c r="J6" s="9">
        <v>493</v>
      </c>
      <c r="K6" s="9">
        <v>1530</v>
      </c>
    </row>
    <row r="7" spans="1:11" x14ac:dyDescent="0.3">
      <c r="A7" s="8" t="s">
        <v>8222</v>
      </c>
      <c r="B7" s="9">
        <v>0</v>
      </c>
      <c r="C7" s="9">
        <v>6</v>
      </c>
      <c r="D7" s="9">
        <v>0</v>
      </c>
      <c r="E7" s="9">
        <v>0</v>
      </c>
      <c r="F7" s="9">
        <v>20</v>
      </c>
      <c r="G7" s="9">
        <v>0</v>
      </c>
      <c r="H7" s="9">
        <v>0</v>
      </c>
      <c r="I7" s="9">
        <v>0</v>
      </c>
      <c r="J7" s="9">
        <v>24</v>
      </c>
      <c r="K7" s="9">
        <v>50</v>
      </c>
    </row>
    <row r="8" spans="1:11" x14ac:dyDescent="0.3">
      <c r="A8" s="8" t="s">
        <v>8219</v>
      </c>
      <c r="B8" s="9">
        <v>300</v>
      </c>
      <c r="C8" s="9">
        <v>34</v>
      </c>
      <c r="D8" s="9">
        <v>80</v>
      </c>
      <c r="E8" s="9">
        <v>0</v>
      </c>
      <c r="F8" s="9">
        <v>540</v>
      </c>
      <c r="G8" s="9">
        <v>103</v>
      </c>
      <c r="H8" s="9">
        <v>80</v>
      </c>
      <c r="I8" s="9">
        <v>209</v>
      </c>
      <c r="J8" s="9">
        <v>839</v>
      </c>
      <c r="K8" s="9">
        <v>2185</v>
      </c>
    </row>
    <row r="9" spans="1:11" x14ac:dyDescent="0.3">
      <c r="A9" s="8" t="s">
        <v>8361</v>
      </c>
      <c r="B9" s="9">
        <v>520</v>
      </c>
      <c r="C9" s="9">
        <v>200</v>
      </c>
      <c r="D9" s="9">
        <v>220</v>
      </c>
      <c r="E9" s="9">
        <v>24</v>
      </c>
      <c r="F9" s="9">
        <v>700</v>
      </c>
      <c r="G9" s="9">
        <v>220</v>
      </c>
      <c r="H9" s="9">
        <v>237</v>
      </c>
      <c r="I9" s="9">
        <v>600</v>
      </c>
      <c r="J9" s="9">
        <v>1393</v>
      </c>
      <c r="K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7534-6C5E-4BC5-A974-A1E867721ADA}">
  <dimension ref="A1:F47"/>
  <sheetViews>
    <sheetView topLeftCell="A20" workbookViewId="0">
      <selection activeCell="L28" sqref="L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25" width="4.77734375" bestFit="1" customWidth="1"/>
    <col min="26" max="26" width="5" customWidth="1"/>
    <col min="27" max="42" width="4.77734375" bestFit="1" customWidth="1"/>
    <col min="43" max="43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>
        <v>0</v>
      </c>
      <c r="C6" s="9">
        <v>100</v>
      </c>
      <c r="D6" s="9">
        <v>0</v>
      </c>
      <c r="E6" s="9">
        <v>0</v>
      </c>
      <c r="F6" s="9">
        <v>100</v>
      </c>
    </row>
    <row r="7" spans="1:6" x14ac:dyDescent="0.3">
      <c r="A7" s="8" t="s">
        <v>8344</v>
      </c>
      <c r="B7" s="9">
        <v>20</v>
      </c>
      <c r="C7" s="9">
        <v>0</v>
      </c>
      <c r="D7" s="9">
        <v>0</v>
      </c>
      <c r="E7" s="9">
        <v>0</v>
      </c>
      <c r="F7" s="9">
        <v>20</v>
      </c>
    </row>
    <row r="8" spans="1:6" x14ac:dyDescent="0.3">
      <c r="A8" s="8" t="s">
        <v>8332</v>
      </c>
      <c r="B8" s="9">
        <v>24</v>
      </c>
      <c r="C8" s="9">
        <v>0</v>
      </c>
      <c r="D8" s="9">
        <v>0</v>
      </c>
      <c r="E8" s="9">
        <v>0</v>
      </c>
      <c r="F8" s="9">
        <v>24</v>
      </c>
    </row>
    <row r="9" spans="1:6" x14ac:dyDescent="0.3">
      <c r="A9" s="8" t="s">
        <v>8358</v>
      </c>
      <c r="B9" s="9">
        <v>0</v>
      </c>
      <c r="C9" s="9">
        <v>40</v>
      </c>
      <c r="D9" s="9">
        <v>0</v>
      </c>
      <c r="E9" s="9">
        <v>0</v>
      </c>
      <c r="F9" s="9">
        <v>40</v>
      </c>
    </row>
    <row r="10" spans="1:6" x14ac:dyDescent="0.3">
      <c r="A10" s="8" t="s">
        <v>8354</v>
      </c>
      <c r="B10" s="9">
        <v>0</v>
      </c>
      <c r="C10" s="9">
        <v>0</v>
      </c>
      <c r="D10" s="9">
        <v>0</v>
      </c>
      <c r="E10" s="9">
        <v>40</v>
      </c>
      <c r="F10" s="9">
        <v>40</v>
      </c>
    </row>
    <row r="11" spans="1:6" x14ac:dyDescent="0.3">
      <c r="A11" s="8" t="s">
        <v>8315</v>
      </c>
      <c r="B11" s="9">
        <v>0</v>
      </c>
      <c r="C11" s="9">
        <v>0</v>
      </c>
      <c r="D11" s="9">
        <v>0</v>
      </c>
      <c r="E11" s="9">
        <v>180</v>
      </c>
      <c r="F11" s="9">
        <v>180</v>
      </c>
    </row>
    <row r="12" spans="1:6" x14ac:dyDescent="0.3">
      <c r="A12" s="8" t="s">
        <v>8314</v>
      </c>
      <c r="B12" s="9">
        <v>0</v>
      </c>
      <c r="C12" s="9">
        <v>80</v>
      </c>
      <c r="D12" s="9">
        <v>0</v>
      </c>
      <c r="E12" s="9">
        <v>0</v>
      </c>
      <c r="F12" s="9">
        <v>80</v>
      </c>
    </row>
    <row r="13" spans="1:6" x14ac:dyDescent="0.3">
      <c r="A13" s="8" t="s">
        <v>8330</v>
      </c>
      <c r="B13" s="9">
        <v>0</v>
      </c>
      <c r="C13" s="9">
        <v>0</v>
      </c>
      <c r="D13" s="9">
        <v>0</v>
      </c>
      <c r="E13" s="9">
        <v>40</v>
      </c>
      <c r="F13" s="9">
        <v>40</v>
      </c>
    </row>
    <row r="14" spans="1:6" x14ac:dyDescent="0.3">
      <c r="A14" s="8" t="s">
        <v>8347</v>
      </c>
      <c r="B14" s="9">
        <v>0</v>
      </c>
      <c r="C14" s="9">
        <v>40</v>
      </c>
      <c r="D14" s="9">
        <v>20</v>
      </c>
      <c r="E14" s="9">
        <v>0</v>
      </c>
      <c r="F14" s="9">
        <v>60</v>
      </c>
    </row>
    <row r="15" spans="1:6" x14ac:dyDescent="0.3">
      <c r="A15" s="8" t="s">
        <v>8324</v>
      </c>
      <c r="B15" s="9">
        <v>0</v>
      </c>
      <c r="C15" s="9">
        <v>40</v>
      </c>
      <c r="D15" s="9">
        <v>0</v>
      </c>
      <c r="E15" s="9">
        <v>0</v>
      </c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>
        <v>0</v>
      </c>
      <c r="E16" s="9">
        <v>0</v>
      </c>
      <c r="F16" s="9">
        <v>140</v>
      </c>
    </row>
    <row r="17" spans="1:6" x14ac:dyDescent="0.3">
      <c r="A17" s="8" t="s">
        <v>8348</v>
      </c>
      <c r="B17" s="9">
        <v>0</v>
      </c>
      <c r="C17" s="9">
        <v>20</v>
      </c>
      <c r="D17" s="9">
        <v>0</v>
      </c>
      <c r="E17" s="9">
        <v>0</v>
      </c>
      <c r="F17" s="9">
        <v>20</v>
      </c>
    </row>
    <row r="18" spans="1:6" x14ac:dyDescent="0.3">
      <c r="A18" s="8" t="s">
        <v>8349</v>
      </c>
      <c r="B18" s="9">
        <v>0</v>
      </c>
      <c r="C18" s="9">
        <v>0</v>
      </c>
      <c r="D18" s="9">
        <v>0</v>
      </c>
      <c r="E18" s="9">
        <v>140</v>
      </c>
      <c r="F18" s="9">
        <v>140</v>
      </c>
    </row>
    <row r="19" spans="1:6" x14ac:dyDescent="0.3">
      <c r="A19" s="8" t="s">
        <v>8329</v>
      </c>
      <c r="B19" s="9">
        <v>0</v>
      </c>
      <c r="C19" s="9">
        <v>20</v>
      </c>
      <c r="D19" s="9">
        <v>0</v>
      </c>
      <c r="E19" s="9">
        <v>140</v>
      </c>
      <c r="F19" s="9">
        <v>160</v>
      </c>
    </row>
    <row r="20" spans="1:6" x14ac:dyDescent="0.3">
      <c r="A20" s="8" t="s">
        <v>8328</v>
      </c>
      <c r="B20" s="9">
        <v>0</v>
      </c>
      <c r="C20" s="9">
        <v>60</v>
      </c>
      <c r="D20" s="9">
        <v>0</v>
      </c>
      <c r="E20" s="9">
        <v>0</v>
      </c>
      <c r="F20" s="9">
        <v>60</v>
      </c>
    </row>
    <row r="21" spans="1:6" x14ac:dyDescent="0.3">
      <c r="A21" s="8" t="s">
        <v>8356</v>
      </c>
      <c r="B21" s="9">
        <v>0</v>
      </c>
      <c r="C21" s="9">
        <v>11</v>
      </c>
      <c r="D21" s="9">
        <v>0</v>
      </c>
      <c r="E21" s="9">
        <v>9</v>
      </c>
      <c r="F21" s="9">
        <v>20</v>
      </c>
    </row>
    <row r="22" spans="1:6" x14ac:dyDescent="0.3">
      <c r="A22" s="8" t="s">
        <v>8327</v>
      </c>
      <c r="B22" s="9">
        <v>0</v>
      </c>
      <c r="C22" s="9">
        <v>0</v>
      </c>
      <c r="D22" s="9">
        <v>0</v>
      </c>
      <c r="E22" s="9">
        <v>20</v>
      </c>
      <c r="F22" s="9">
        <v>20</v>
      </c>
    </row>
    <row r="23" spans="1:6" x14ac:dyDescent="0.3">
      <c r="A23" s="8" t="s">
        <v>8335</v>
      </c>
      <c r="B23" s="9">
        <v>0</v>
      </c>
      <c r="C23" s="9">
        <v>40</v>
      </c>
      <c r="D23" s="9">
        <v>0</v>
      </c>
      <c r="E23" s="9">
        <v>0</v>
      </c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>
        <v>0</v>
      </c>
      <c r="E24" s="9">
        <v>60</v>
      </c>
      <c r="F24" s="9">
        <v>140</v>
      </c>
    </row>
    <row r="25" spans="1:6" x14ac:dyDescent="0.3">
      <c r="A25" s="8" t="s">
        <v>8343</v>
      </c>
      <c r="B25" s="9">
        <v>0</v>
      </c>
      <c r="C25" s="9">
        <v>20</v>
      </c>
      <c r="D25" s="9">
        <v>0</v>
      </c>
      <c r="E25" s="9">
        <v>0</v>
      </c>
      <c r="F25" s="9">
        <v>20</v>
      </c>
    </row>
    <row r="26" spans="1:6" x14ac:dyDescent="0.3">
      <c r="A26" s="8" t="s">
        <v>8323</v>
      </c>
      <c r="B26" s="9">
        <v>0</v>
      </c>
      <c r="C26" s="9">
        <v>0</v>
      </c>
      <c r="D26" s="9">
        <v>0</v>
      </c>
      <c r="E26" s="9">
        <v>60</v>
      </c>
      <c r="F26" s="9">
        <v>60</v>
      </c>
    </row>
    <row r="27" spans="1:6" x14ac:dyDescent="0.3">
      <c r="A27" s="8" t="s">
        <v>8350</v>
      </c>
      <c r="B27" s="9">
        <v>0</v>
      </c>
      <c r="C27" s="9">
        <v>20</v>
      </c>
      <c r="D27" s="9">
        <v>0</v>
      </c>
      <c r="E27" s="9">
        <v>0</v>
      </c>
      <c r="F27" s="9">
        <v>20</v>
      </c>
    </row>
    <row r="28" spans="1:6" x14ac:dyDescent="0.3">
      <c r="A28" s="8" t="s">
        <v>8339</v>
      </c>
      <c r="B28" s="9">
        <v>0</v>
      </c>
      <c r="C28" s="9">
        <v>57</v>
      </c>
      <c r="D28" s="9">
        <v>0</v>
      </c>
      <c r="E28" s="9">
        <v>103</v>
      </c>
      <c r="F28" s="9">
        <v>160</v>
      </c>
    </row>
    <row r="29" spans="1:6" x14ac:dyDescent="0.3">
      <c r="A29" s="8" t="s">
        <v>8345</v>
      </c>
      <c r="B29" s="9">
        <v>0</v>
      </c>
      <c r="C29" s="9">
        <v>20</v>
      </c>
      <c r="D29" s="9">
        <v>0</v>
      </c>
      <c r="E29" s="9">
        <v>0</v>
      </c>
      <c r="F29" s="9">
        <v>20</v>
      </c>
    </row>
    <row r="30" spans="1:6" x14ac:dyDescent="0.3">
      <c r="A30" s="8" t="s">
        <v>8318</v>
      </c>
      <c r="B30" s="9">
        <v>0</v>
      </c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>
        <v>0</v>
      </c>
      <c r="C31" s="9">
        <v>0</v>
      </c>
      <c r="D31" s="9">
        <v>0</v>
      </c>
      <c r="E31" s="9">
        <v>40</v>
      </c>
      <c r="F31" s="9">
        <v>40</v>
      </c>
    </row>
    <row r="32" spans="1:6" x14ac:dyDescent="0.3">
      <c r="A32" s="8" t="s">
        <v>8342</v>
      </c>
      <c r="B32" s="9">
        <v>0</v>
      </c>
      <c r="C32" s="9">
        <v>0</v>
      </c>
      <c r="D32" s="9">
        <v>0</v>
      </c>
      <c r="E32" s="9">
        <v>20</v>
      </c>
      <c r="F32" s="9">
        <v>20</v>
      </c>
    </row>
    <row r="33" spans="1:6" x14ac:dyDescent="0.3">
      <c r="A33" s="8" t="s">
        <v>8353</v>
      </c>
      <c r="B33" s="9">
        <v>0</v>
      </c>
      <c r="C33" s="9">
        <v>20</v>
      </c>
      <c r="D33" s="9">
        <v>0</v>
      </c>
      <c r="E33" s="9">
        <v>0</v>
      </c>
      <c r="F33" s="9">
        <v>20</v>
      </c>
    </row>
    <row r="34" spans="1:6" x14ac:dyDescent="0.3">
      <c r="A34" s="8" t="s">
        <v>8326</v>
      </c>
      <c r="B34" s="9">
        <v>0</v>
      </c>
      <c r="C34" s="9">
        <v>0</v>
      </c>
      <c r="D34" s="9">
        <v>0</v>
      </c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>
        <v>0</v>
      </c>
      <c r="D35" s="9">
        <v>0</v>
      </c>
      <c r="E35" s="9">
        <v>0</v>
      </c>
      <c r="F35" s="9">
        <v>40</v>
      </c>
    </row>
    <row r="36" spans="1:6" x14ac:dyDescent="0.3">
      <c r="A36" s="8" t="s">
        <v>8312</v>
      </c>
      <c r="B36" s="9">
        <v>0</v>
      </c>
      <c r="C36" s="9">
        <v>0</v>
      </c>
      <c r="D36" s="9">
        <v>0</v>
      </c>
      <c r="E36" s="9">
        <v>60</v>
      </c>
      <c r="F36" s="9">
        <v>60</v>
      </c>
    </row>
    <row r="37" spans="1:6" x14ac:dyDescent="0.3">
      <c r="A37" s="8" t="s">
        <v>8352</v>
      </c>
      <c r="B37" s="9">
        <v>0</v>
      </c>
      <c r="C37" s="9">
        <v>0</v>
      </c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>
        <v>0</v>
      </c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>
        <v>0</v>
      </c>
      <c r="C40" s="9">
        <v>0</v>
      </c>
      <c r="D40" s="9">
        <v>0</v>
      </c>
      <c r="E40" s="9">
        <v>80</v>
      </c>
      <c r="F40" s="9">
        <v>80</v>
      </c>
    </row>
    <row r="41" spans="1:6" x14ac:dyDescent="0.3">
      <c r="A41" s="8" t="s">
        <v>8311</v>
      </c>
      <c r="B41" s="9">
        <v>0</v>
      </c>
      <c r="C41" s="9">
        <v>0</v>
      </c>
      <c r="D41" s="9">
        <v>0</v>
      </c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>
        <v>0</v>
      </c>
      <c r="E42" s="9">
        <v>0</v>
      </c>
      <c r="F42" s="9">
        <v>57</v>
      </c>
    </row>
    <row r="43" spans="1:6" x14ac:dyDescent="0.3">
      <c r="A43" s="8" t="s">
        <v>8334</v>
      </c>
      <c r="B43" s="9">
        <v>0</v>
      </c>
      <c r="C43" s="9">
        <v>100</v>
      </c>
      <c r="D43" s="9">
        <v>0</v>
      </c>
      <c r="E43" s="9">
        <v>0</v>
      </c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>
        <v>0</v>
      </c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>
        <v>0</v>
      </c>
      <c r="E45" s="9">
        <v>0</v>
      </c>
      <c r="F45" s="9">
        <v>160</v>
      </c>
    </row>
    <row r="46" spans="1:6" x14ac:dyDescent="0.3">
      <c r="A46" s="8" t="s">
        <v>8340</v>
      </c>
      <c r="B46" s="9">
        <v>20</v>
      </c>
      <c r="C46" s="9">
        <v>0</v>
      </c>
      <c r="D46" s="9">
        <v>0</v>
      </c>
      <c r="E46" s="9">
        <v>0</v>
      </c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EFBA-B8BA-4E56-86FB-74A54BF7A821}">
  <dimension ref="A2:F19"/>
  <sheetViews>
    <sheetView topLeftCell="A4" workbookViewId="0">
      <selection activeCell="F29" sqref="F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2" width="20" bestFit="1" customWidth="1"/>
    <col min="13" max="13" width="22.88671875" bestFit="1" customWidth="1"/>
    <col min="14" max="14" width="24.77734375" bestFit="1" customWidth="1"/>
    <col min="15" max="15" width="17.77734375" bestFit="1" customWidth="1"/>
  </cols>
  <sheetData>
    <row r="2" spans="1:6" x14ac:dyDescent="0.3">
      <c r="A2" s="7" t="s">
        <v>8308</v>
      </c>
      <c r="B2" t="s">
        <v>8363</v>
      </c>
    </row>
    <row r="3" spans="1:6" x14ac:dyDescent="0.3">
      <c r="A3" s="7" t="s">
        <v>8380</v>
      </c>
      <c r="B3" t="s">
        <v>8363</v>
      </c>
    </row>
    <row r="5" spans="1:6" x14ac:dyDescent="0.3">
      <c r="A5" s="7" t="s">
        <v>8364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1" t="s">
        <v>8374</v>
      </c>
      <c r="B7" s="9">
        <v>34</v>
      </c>
      <c r="C7" s="9">
        <v>148</v>
      </c>
      <c r="D7" s="9">
        <v>2</v>
      </c>
      <c r="E7" s="9">
        <v>184</v>
      </c>
      <c r="F7" s="9">
        <v>368</v>
      </c>
    </row>
    <row r="8" spans="1:6" x14ac:dyDescent="0.3">
      <c r="A8" s="11" t="s">
        <v>8375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3">
      <c r="A9" s="11" t="s">
        <v>8376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3">
      <c r="A10" s="11" t="s">
        <v>8377</v>
      </c>
      <c r="B10" s="9">
        <v>27</v>
      </c>
      <c r="C10" s="9">
        <v>103</v>
      </c>
      <c r="D10" s="9"/>
      <c r="E10" s="9">
        <v>193</v>
      </c>
      <c r="F10" s="9">
        <v>323</v>
      </c>
    </row>
    <row r="11" spans="1:6" x14ac:dyDescent="0.3">
      <c r="A11" s="11" t="s">
        <v>8368</v>
      </c>
      <c r="B11" s="9">
        <v>27</v>
      </c>
      <c r="C11" s="9">
        <v>125</v>
      </c>
      <c r="D11" s="9"/>
      <c r="E11" s="9">
        <v>232</v>
      </c>
      <c r="F11" s="9">
        <v>384</v>
      </c>
    </row>
    <row r="12" spans="1:6" x14ac:dyDescent="0.3">
      <c r="A12" s="11" t="s">
        <v>8378</v>
      </c>
      <c r="B12" s="9">
        <v>27</v>
      </c>
      <c r="C12" s="9">
        <v>148</v>
      </c>
      <c r="D12" s="9"/>
      <c r="E12" s="9">
        <v>213</v>
      </c>
      <c r="F12" s="9">
        <v>388</v>
      </c>
    </row>
    <row r="13" spans="1:6" x14ac:dyDescent="0.3">
      <c r="A13" s="11" t="s">
        <v>8369</v>
      </c>
      <c r="B13" s="9">
        <v>43</v>
      </c>
      <c r="C13" s="9">
        <v>148</v>
      </c>
      <c r="D13" s="9"/>
      <c r="E13" s="9">
        <v>191</v>
      </c>
      <c r="F13" s="9">
        <v>382</v>
      </c>
    </row>
    <row r="14" spans="1:6" x14ac:dyDescent="0.3">
      <c r="A14" s="11" t="s">
        <v>8370</v>
      </c>
      <c r="B14" s="9">
        <v>32</v>
      </c>
      <c r="C14" s="9">
        <v>135</v>
      </c>
      <c r="D14" s="9"/>
      <c r="E14" s="9">
        <v>167</v>
      </c>
      <c r="F14" s="9">
        <v>334</v>
      </c>
    </row>
    <row r="15" spans="1:6" x14ac:dyDescent="0.3">
      <c r="A15" s="11" t="s">
        <v>8371</v>
      </c>
      <c r="B15" s="9">
        <v>24</v>
      </c>
      <c r="C15" s="9">
        <v>126</v>
      </c>
      <c r="D15" s="9"/>
      <c r="E15" s="9">
        <v>149</v>
      </c>
      <c r="F15" s="9">
        <v>299</v>
      </c>
    </row>
    <row r="16" spans="1:6" x14ac:dyDescent="0.3">
      <c r="A16" s="11" t="s">
        <v>8372</v>
      </c>
      <c r="B16" s="9">
        <v>20</v>
      </c>
      <c r="C16" s="9">
        <v>151</v>
      </c>
      <c r="D16" s="9"/>
      <c r="E16" s="9">
        <v>183</v>
      </c>
      <c r="F16" s="9">
        <v>354</v>
      </c>
    </row>
    <row r="17" spans="1:6" x14ac:dyDescent="0.3">
      <c r="A17" s="11" t="s">
        <v>8373</v>
      </c>
      <c r="B17" s="9">
        <v>37</v>
      </c>
      <c r="C17" s="9">
        <v>113</v>
      </c>
      <c r="D17" s="9"/>
      <c r="E17" s="9">
        <v>181</v>
      </c>
      <c r="F17" s="9">
        <v>331</v>
      </c>
    </row>
    <row r="18" spans="1:6" x14ac:dyDescent="0.3">
      <c r="A18" s="11" t="s">
        <v>8379</v>
      </c>
      <c r="B18" s="9">
        <v>23</v>
      </c>
      <c r="C18" s="9">
        <v>119</v>
      </c>
      <c r="D18" s="9"/>
      <c r="E18" s="9">
        <v>110</v>
      </c>
      <c r="F18" s="9">
        <v>252</v>
      </c>
    </row>
    <row r="19" spans="1:6" x14ac:dyDescent="0.3">
      <c r="A19" s="11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36AE-8C9A-4F05-A2B6-0438418FA0C5}">
  <dimension ref="A1:H13"/>
  <sheetViews>
    <sheetView workbookViewId="0">
      <selection activeCell="L9" sqref="L9"/>
    </sheetView>
  </sheetViews>
  <sheetFormatPr defaultRowHeight="14.4" x14ac:dyDescent="0.3"/>
  <cols>
    <col min="1" max="1" width="26.5546875" bestFit="1" customWidth="1"/>
    <col min="2" max="2" width="9.6640625" customWidth="1"/>
    <col min="6" max="8" width="10.33203125" customWidth="1"/>
  </cols>
  <sheetData>
    <row r="1" spans="1:8" s="12" customFormat="1" ht="43.2" x14ac:dyDescent="0.3">
      <c r="A1" s="12" t="s">
        <v>8381</v>
      </c>
      <c r="B1" s="15" t="s">
        <v>8400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s="13" t="s">
        <v>8388</v>
      </c>
      <c r="B2" s="16">
        <f>COUNTIFS('KickStarter Data'!F:F,"successful",'KickStarter Data'!D:D,"&lt;1000")</f>
        <v>322</v>
      </c>
      <c r="C2" s="16">
        <f>COUNTIFS('KickStarter Data'!F:F,"failed",'KickStarter Data'!D:D,"&lt;1000")</f>
        <v>113</v>
      </c>
      <c r="D2" s="16">
        <f>COUNTIFS('KickStarter Data'!F:F,"canceled",'KickStarter Data'!D:D,"&lt;1000")</f>
        <v>18</v>
      </c>
      <c r="E2" s="16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s="14" t="s">
        <v>8389</v>
      </c>
      <c r="B3" s="16">
        <f>COUNTIFS('KickStarter Data'!F:F,"successful",'KickStarter Data'!D:D,"&gt;=1000",'KickStarter Data'!D:D,"&lt;4999")</f>
        <v>931</v>
      </c>
      <c r="C3" s="16">
        <f>COUNTIFS('KickStarter Data'!F:F,"failed",'KickStarter Data'!D:D,"&gt;=1000",'KickStarter Data'!D:D,"&lt;=4999")</f>
        <v>420</v>
      </c>
      <c r="D3" s="16">
        <f>COUNTIFS('KickStarter Data'!F:F,"canceled",'KickStarter Data'!D:D,"&gt;=1000",'KickStarter Data'!D:D,"&lt;=4999")</f>
        <v>60</v>
      </c>
      <c r="E3" s="16">
        <f t="shared" ref="E3:E13" si="0">SUM(B3:D3)</f>
        <v>1411</v>
      </c>
      <c r="F3" s="17">
        <f t="shared" ref="F3:F13" si="1">B3/E3</f>
        <v>0.65981573352232459</v>
      </c>
      <c r="G3" s="17">
        <f t="shared" ref="G3:G13" si="2">C3/E3</f>
        <v>0.297661233167966</v>
      </c>
      <c r="H3" s="17">
        <f t="shared" ref="H3:H13" si="3">D3/E3</f>
        <v>4.2523033309709427E-2</v>
      </c>
    </row>
    <row r="4" spans="1:8" x14ac:dyDescent="0.3">
      <c r="A4" s="14" t="s">
        <v>8390</v>
      </c>
      <c r="B4" s="16">
        <f>COUNTIFS('KickStarter Data'!F:F,"successful",'KickStarter Data'!D:D,"&gt;=5000",'KickStarter Data'!D:D,"&lt;9999")</f>
        <v>380</v>
      </c>
      <c r="C4" s="16">
        <f>COUNTIFS('KickStarter Data'!F:F,"failed",'KickStarter Data'!D:D,"&gt;=5000",'KickStarter Data'!D:D,"&lt;=9999")</f>
        <v>283</v>
      </c>
      <c r="D4" s="16">
        <f>COUNTIFS('KickStarter Data'!F:F,"canceled",'KickStarter Data'!D:D,"&gt;=5000",'KickStarter Data'!D:D,"&lt;=9999")</f>
        <v>52</v>
      </c>
      <c r="E4" s="16">
        <f t="shared" si="0"/>
        <v>715</v>
      </c>
      <c r="F4" s="17">
        <f t="shared" si="1"/>
        <v>0.53146853146853146</v>
      </c>
      <c r="G4" s="17">
        <f t="shared" si="2"/>
        <v>0.39580419580419579</v>
      </c>
      <c r="H4" s="17">
        <f t="shared" si="3"/>
        <v>7.2727272727272724E-2</v>
      </c>
    </row>
    <row r="5" spans="1:8" x14ac:dyDescent="0.3">
      <c r="A5" s="14" t="s">
        <v>8391</v>
      </c>
      <c r="B5" s="16">
        <f>COUNTIFS('KickStarter Data'!F:F,"successful",'KickStarter Data'!D:D,"&gt;=10000",'KickStarter Data'!D:D,"&lt;14999")</f>
        <v>168</v>
      </c>
      <c r="C5" s="16">
        <f>COUNTIFS('KickStarter Data'!F:F,"failed",'KickStarter Data'!D:D,"&gt;=10000",'KickStarter Data'!D:D,"&lt;=14999")</f>
        <v>144</v>
      </c>
      <c r="D5" s="16">
        <f>COUNTIFS('KickStarter Data'!F:F,"canceled",'KickStarter Data'!D:D,"&gt;=10000",'KickStarter Data'!D:D,"&lt;=14999")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s="14" t="s">
        <v>8392</v>
      </c>
      <c r="B6" s="16">
        <f>COUNTIFS('KickStarter Data'!F:F,"successful",'KickStarter Data'!D:D,"&gt;=15000",'KickStarter Data'!D:D,"&lt;19999")</f>
        <v>94</v>
      </c>
      <c r="C6" s="16">
        <f>COUNTIFS('KickStarter Data'!F:F,"failed",'KickStarter Data'!D:D,"&gt;=15000",'KickStarter Data'!D:D,"&lt;=19999")</f>
        <v>90</v>
      </c>
      <c r="D6" s="16">
        <f>COUNTIFS('KickStarter Data'!F:F,"canceled",'KickStarter Data'!D:D,"&gt;=15000",'KickStarter Data'!D:D,"&lt;=19999")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s="14" t="s">
        <v>8393</v>
      </c>
      <c r="B7" s="16">
        <f>COUNTIFS('KickStarter Data'!F:F,"successful",'KickStarter Data'!D:D,"&gt;=20000",'KickStarter Data'!D:D,"&lt;24999")</f>
        <v>62</v>
      </c>
      <c r="C7" s="16">
        <f>COUNTIFS('KickStarter Data'!F:F,"failed",'KickStarter Data'!D:D,"&gt;=20000",'KickStarter Data'!D:D,"&lt;=24999")</f>
        <v>72</v>
      </c>
      <c r="D7" s="16">
        <f>COUNTIFS('KickStarter Data'!F:F,"canceled",'KickStarter Data'!D:D,"&gt;=20000",'KickStarter Data'!D:D,"&lt;=24999")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s="14" t="s">
        <v>8394</v>
      </c>
      <c r="B8" s="16">
        <f>COUNTIFS('KickStarter Data'!F:F,"successful",'KickStarter Data'!D:D,"&gt;=25000",'KickStarter Data'!D:D,"&lt;29999")</f>
        <v>55</v>
      </c>
      <c r="C8" s="16">
        <f>COUNTIFS('KickStarter Data'!F:F,"failed",'KickStarter Data'!D:D,"&gt;=25000",'KickStarter Data'!D:D,"&lt;=29999")</f>
        <v>64</v>
      </c>
      <c r="D8" s="16">
        <f>COUNTIFS('KickStarter Data'!F:F,"canceled",'KickStarter Data'!D:D,"&gt;=25000",'KickStarter Data'!D:D,"&lt;=29999")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s="14" t="s">
        <v>8395</v>
      </c>
      <c r="B9" s="16">
        <f>COUNTIFS('KickStarter Data'!F:F,"successful",'KickStarter Data'!D:D,"&gt;=30000",'KickStarter Data'!D:D,"&lt;34999")</f>
        <v>32</v>
      </c>
      <c r="C9" s="16">
        <f>COUNTIFS('KickStarter Data'!F:F,"failed",'KickStarter Data'!D:D,"&gt;=30000",'KickStarter Data'!D:D,"&lt;=34999")</f>
        <v>37</v>
      </c>
      <c r="D9" s="16">
        <f>COUNTIFS('KickStarter Data'!F:F,"canceled",'KickStarter Data'!D:D,"&gt;=30000",'KickStarter Data'!D:D,"&lt;=34999")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s="14" t="s">
        <v>8396</v>
      </c>
      <c r="B10" s="16">
        <f>COUNTIFS('KickStarter Data'!F:F,"successful",'KickStarter Data'!D:D,"&gt;=35000",'KickStarter Data'!D:D,"&lt;39999")</f>
        <v>26</v>
      </c>
      <c r="C10" s="16">
        <f>COUNTIFS('KickStarter Data'!F:F,"failed",'KickStarter Data'!D:D,"&gt;=35000",'KickStarter Data'!D:D,"&lt;=39999")</f>
        <v>22</v>
      </c>
      <c r="D10" s="16">
        <f>COUNTIFS('KickStarter Data'!F:F,"canceled",'KickStarter Data'!D:D,"&gt;=35000",'KickStarter Data'!D:D,"&lt;=39999")</f>
        <v>7</v>
      </c>
      <c r="E10" s="16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s="14" t="s">
        <v>8397</v>
      </c>
      <c r="B11" s="16">
        <f>COUNTIFS('KickStarter Data'!F:F,"successful",'KickStarter Data'!D:D,"&gt;=40000",'KickStarter Data'!D:D,"&lt;44999")</f>
        <v>21</v>
      </c>
      <c r="C11" s="16">
        <f>COUNTIFS('KickStarter Data'!F:F,"failed",'KickStarter Data'!D:D,"&gt;=40000",'KickStarter Data'!D:D,"&lt;=44999")</f>
        <v>16</v>
      </c>
      <c r="D11" s="16">
        <f>COUNTIFS('KickStarter Data'!F:F,"canceled",'KickStarter Data'!D:D,"&gt;=40000",'KickStarter Data'!D:D,"&lt;=44999")</f>
        <v>6</v>
      </c>
      <c r="E11" s="1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s="14" t="s">
        <v>8398</v>
      </c>
      <c r="B12" s="16">
        <f>COUNTIFS('KickStarter Data'!F:F,"successful",'KickStarter Data'!D:D,"&gt;=45000",'KickStarter Data'!D:D,"&lt;49999")</f>
        <v>6</v>
      </c>
      <c r="C12" s="16">
        <f>COUNTIFS('KickStarter Data'!F:F,"failed",'KickStarter Data'!D:D,"&gt;=45000",'KickStarter Data'!D:D,"&lt;=49999")</f>
        <v>11</v>
      </c>
      <c r="D12" s="16">
        <f>COUNTIFS('KickStarter Data'!F:F,"canceled",'KickStarter Data'!D:D,"&gt;=45000",'KickStarter Data'!D:D,"&lt;=49999")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s="14" t="s">
        <v>8399</v>
      </c>
      <c r="B13" s="16">
        <f>COUNTIFS('KickStarter Data'!F:F,"successful",'KickStarter Data'!D:D,"&gt;=50000")</f>
        <v>86</v>
      </c>
      <c r="C13" s="16">
        <f>COUNTIFS('KickStarter Data'!F:F,"failed",'KickStarter Data'!D:D,"&gt;=50000")</f>
        <v>258</v>
      </c>
      <c r="D13" s="16">
        <f>COUNTIFS('KickStarter Data'!F:F,"canceled",'KickStarter Data'!D:D,"&gt;=50000")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Pivot_Category</vt:lpstr>
      <vt:lpstr>Pivot_Sub-Category</vt:lpstr>
      <vt:lpstr>Pivot_Date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Quiroz</cp:lastModifiedBy>
  <dcterms:created xsi:type="dcterms:W3CDTF">2017-04-20T15:17:24Z</dcterms:created>
  <dcterms:modified xsi:type="dcterms:W3CDTF">2019-05-29T19:07:46Z</dcterms:modified>
</cp:coreProperties>
</file>