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52F8913A-4E74-4457-8793-A34DCCA77518}" xr6:coauthVersionLast="40" xr6:coauthVersionMax="40" xr10:uidLastSave="{00000000-0000-0000-0000-000000000000}"/>
  <bookViews>
    <workbookView xWindow="705" yWindow="120" windowWidth="15810" windowHeight="11355" activeTab="7" xr2:uid="{00000000-000D-0000-FFFF-FFFF00000000}"/>
  </bookViews>
  <sheets>
    <sheet name="Лист1" sheetId="1" r:id="rId1"/>
    <sheet name="Лист2" sheetId="3" r:id="rId2"/>
    <sheet name="Лист3" sheetId="4" r:id="rId3"/>
    <sheet name="Лист4" sheetId="5" r:id="rId4"/>
    <sheet name="Лист5" sheetId="6" r:id="rId5"/>
    <sheet name="Лист6" sheetId="7" r:id="rId6"/>
    <sheet name="Лист7" sheetId="8" r:id="rId7"/>
    <sheet name="Лист8" sheetId="9" r:id="rId8"/>
  </sheets>
  <calcPr calcId="191029"/>
</workbook>
</file>

<file path=xl/calcChain.xml><?xml version="1.0" encoding="utf-8"?>
<calcChain xmlns="http://schemas.openxmlformats.org/spreadsheetml/2006/main">
  <c r="C3" i="9" l="1"/>
  <c r="D3" i="9"/>
  <c r="C4" i="9"/>
  <c r="D4" i="9"/>
  <c r="C5" i="9"/>
  <c r="D5" i="9"/>
  <c r="C6" i="9"/>
  <c r="D6" i="9"/>
  <c r="C7" i="9"/>
  <c r="D7" i="9"/>
  <c r="C8" i="9"/>
  <c r="D8" i="9"/>
  <c r="C9" i="9"/>
  <c r="D9" i="9"/>
  <c r="C10" i="9"/>
  <c r="D10" i="9"/>
  <c r="C11" i="9"/>
  <c r="D11" i="9"/>
  <c r="C12" i="9"/>
  <c r="D12" i="9"/>
  <c r="C13" i="9"/>
  <c r="D13" i="9"/>
  <c r="D2" i="9"/>
  <c r="C2" i="9"/>
  <c r="C2" i="8" a="1"/>
  <c r="C2" i="8" s="1"/>
  <c r="D2" i="8" s="1"/>
  <c r="B15" i="7"/>
  <c r="B14" i="7"/>
  <c r="B13" i="7"/>
  <c r="G14" i="7"/>
  <c r="D2" i="6"/>
  <c r="D13" i="6"/>
  <c r="E2" i="4"/>
  <c r="E1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B17" i="7" l="1"/>
  <c r="B16" i="7"/>
  <c r="C11" i="8"/>
  <c r="D11" i="8" s="1"/>
  <c r="C9" i="8"/>
  <c r="D9" i="8" s="1"/>
  <c r="C7" i="8"/>
  <c r="D7" i="8" s="1"/>
  <c r="C5" i="8"/>
  <c r="D5" i="8" s="1"/>
  <c r="C3" i="8"/>
  <c r="D3" i="8" s="1"/>
  <c r="C10" i="8"/>
  <c r="D10" i="8" s="1"/>
  <c r="C8" i="8"/>
  <c r="D8" i="8" s="1"/>
  <c r="C6" i="8"/>
  <c r="D6" i="8" s="1"/>
  <c r="C4" i="8"/>
  <c r="D4" i="8" s="1"/>
  <c r="G15" i="7"/>
  <c r="E15" i="7"/>
  <c r="C15" i="7"/>
  <c r="F14" i="7"/>
  <c r="D14" i="7"/>
  <c r="G13" i="7"/>
  <c r="E13" i="7"/>
  <c r="C13" i="7"/>
  <c r="C17" i="7" s="1"/>
  <c r="F15" i="7"/>
  <c r="D15" i="7"/>
  <c r="E14" i="7"/>
  <c r="E16" i="7" s="1"/>
  <c r="C14" i="7"/>
  <c r="C16" i="7" s="1"/>
  <c r="F13" i="7"/>
  <c r="D13" i="7"/>
  <c r="D17" i="7" s="1"/>
  <c r="D11" i="6"/>
  <c r="D9" i="6"/>
  <c r="D7" i="6"/>
  <c r="D5" i="6"/>
  <c r="D3" i="6"/>
  <c r="D12" i="6"/>
  <c r="D10" i="6"/>
  <c r="D8" i="6"/>
  <c r="D6" i="6"/>
  <c r="D4" i="6"/>
  <c r="G17" i="7" l="1"/>
  <c r="F17" i="7"/>
  <c r="E17" i="7"/>
  <c r="F16" i="7"/>
  <c r="G16" i="7"/>
  <c r="D16" i="7"/>
</calcChain>
</file>

<file path=xl/sharedStrings.xml><?xml version="1.0" encoding="utf-8"?>
<sst xmlns="http://schemas.openxmlformats.org/spreadsheetml/2006/main" count="74" uniqueCount="53">
  <si>
    <t>X</t>
  </si>
  <si>
    <t>Y</t>
  </si>
  <si>
    <t>За</t>
  </si>
  <si>
    <t>Против</t>
  </si>
  <si>
    <t>Воздержались</t>
  </si>
  <si>
    <t>Июнь</t>
  </si>
  <si>
    <t>Октябрь</t>
  </si>
  <si>
    <t>Результаты опроса</t>
  </si>
  <si>
    <t>Измерение</t>
  </si>
  <si>
    <t>Среднее:</t>
  </si>
  <si>
    <t>Значение</t>
  </si>
  <si>
    <t>Ст. откл.:</t>
  </si>
  <si>
    <t>Месяц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</si>
  <si>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</si>
  <si>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</si>
  <si>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</si>
  <si>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</si>
  <si>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</si>
  <si>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</si>
  <si>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</si>
  <si>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</si>
  <si>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</si>
  <si>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</si>
  <si>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</si>
  <si>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</si>
  <si>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Текущий год</t>
  </si>
  <si>
    <t>Прошлый год</t>
  </si>
  <si>
    <t>Разница</t>
  </si>
  <si>
    <t>Нед.-1</t>
  </si>
  <si>
    <t>Нед.-2</t>
  </si>
  <si>
    <t>Нед.-3</t>
  </si>
  <si>
    <t>Нед.-4</t>
  </si>
  <si>
    <t>Нед.-5</t>
  </si>
  <si>
    <t>Нед.-6</t>
  </si>
  <si>
    <t>Данные диаграммы</t>
  </si>
  <si>
    <t>Среднее</t>
  </si>
  <si>
    <t>Макс.</t>
  </si>
  <si>
    <t>Мин.</t>
  </si>
  <si>
    <t>Плюс</t>
  </si>
  <si>
    <t>Минус</t>
  </si>
  <si>
    <t>Пн.</t>
  </si>
  <si>
    <t>Вт</t>
  </si>
  <si>
    <t>Ср</t>
  </si>
  <si>
    <t>Чт</t>
  </si>
  <si>
    <t>Пт</t>
  </si>
  <si>
    <t>Сб</t>
  </si>
  <si>
    <t>Вс</t>
  </si>
  <si>
    <t>Количество обращений в группу техподдержки</t>
  </si>
  <si>
    <t>Прогноз Y</t>
  </si>
  <si>
    <t>Прогноз - Реальное</t>
  </si>
  <si>
    <t>Данные</t>
  </si>
  <si>
    <t>СР+</t>
  </si>
  <si>
    <t>СР-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</si>
</sst>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0" fontId="4" fillId="0" borderId="0" xfId="0" applyFont="1"/>
    <xf numFmtId="9" fontId="0" fillId="0" borderId="0" xfId="0" applyNumberFormat="1"/>
    <xf numFmtId="9" fontId="0" fillId="0" borderId="1" xfId="0" applyNumberFormat="1" applyBorder="1"/>
    <xf numFmtId="0" fontId="3" fillId="2" borderId="1" xfId="0" applyFont="1" applyFill="1" applyBorder="1"/>
    <xf numFmtId="0" fontId="5" fillId="0" borderId="0" xfId="0" applyFont="1"/>
    <xf numFmtId="0" fontId="3" fillId="2" borderId="1" xfId="0" applyFont="1" applyFill="1" applyBorder="1" applyAlignment="1">
      <alignment horizontal="center"/>
    </xf>
    <xf numFmtId="3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Считано</a:t>
            </a:r>
            <a:r>
              <a:rPr lang="ru-RU" baseline="0"/>
              <a:t> с интервалом в </a:t>
            </a:r>
            <a:r>
              <a:rPr lang="en-US"/>
              <a:t>1</a:t>
            </a:r>
            <a:r>
              <a:rPr lang="ru-RU"/>
              <a:t> мин.</a:t>
            </a:r>
            <a:br>
              <a:rPr lang="en-US"/>
            </a:br>
            <a:r>
              <a:rPr lang="ru-RU" sz="1400"/>
              <a:t>Ошибка </a:t>
            </a:r>
            <a:r>
              <a:rPr lang="en-US" sz="1400"/>
              <a:t>± 10%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>
              <a:solidFill>
                <a:schemeClr val="tx1"/>
              </a:solidFill>
            </a:ln>
          </c:spPr>
          <c:marker>
            <c:spPr>
              <a:ln w="9525"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"/>
          </c:errBars>
          <c:val>
            <c:numRef>
              <c:f>Лист1!$A$1:$A$30</c:f>
              <c:numCache>
                <c:formatCode>0.000</c:formatCode>
                <c:ptCount val="30"/>
                <c:pt idx="0">
                  <c:v>89.325000000000003</c:v>
                </c:pt>
                <c:pt idx="1">
                  <c:v>93.483000000000004</c:v>
                </c:pt>
                <c:pt idx="2">
                  <c:v>95.119</c:v>
                </c:pt>
                <c:pt idx="3">
                  <c:v>96.236999999999995</c:v>
                </c:pt>
                <c:pt idx="4">
                  <c:v>92.924999999999997</c:v>
                </c:pt>
                <c:pt idx="5">
                  <c:v>95.28</c:v>
                </c:pt>
                <c:pt idx="6">
                  <c:v>88.441000000000003</c:v>
                </c:pt>
                <c:pt idx="7">
                  <c:v>80.902000000000001</c:v>
                </c:pt>
                <c:pt idx="8">
                  <c:v>73.897999999999996</c:v>
                </c:pt>
                <c:pt idx="9">
                  <c:v>66.643000000000001</c:v>
                </c:pt>
                <c:pt idx="10">
                  <c:v>64.296000000000006</c:v>
                </c:pt>
                <c:pt idx="11">
                  <c:v>61.807000000000002</c:v>
                </c:pt>
                <c:pt idx="12">
                  <c:v>56.103000000000002</c:v>
                </c:pt>
                <c:pt idx="13">
                  <c:v>60.031999999999996</c:v>
                </c:pt>
                <c:pt idx="14">
                  <c:v>62.6</c:v>
                </c:pt>
                <c:pt idx="15">
                  <c:v>56.713000000000001</c:v>
                </c:pt>
                <c:pt idx="16">
                  <c:v>53.414000000000001</c:v>
                </c:pt>
                <c:pt idx="17">
                  <c:v>57.649000000000001</c:v>
                </c:pt>
                <c:pt idx="18">
                  <c:v>55.69</c:v>
                </c:pt>
                <c:pt idx="19">
                  <c:v>57.878</c:v>
                </c:pt>
                <c:pt idx="20">
                  <c:v>52.052</c:v>
                </c:pt>
                <c:pt idx="21">
                  <c:v>54.591999999999999</c:v>
                </c:pt>
                <c:pt idx="22">
                  <c:v>55.905000000000001</c:v>
                </c:pt>
                <c:pt idx="23">
                  <c:v>59.261000000000003</c:v>
                </c:pt>
                <c:pt idx="24">
                  <c:v>53.645000000000003</c:v>
                </c:pt>
                <c:pt idx="25">
                  <c:v>46.53</c:v>
                </c:pt>
                <c:pt idx="26">
                  <c:v>39.738</c:v>
                </c:pt>
                <c:pt idx="27">
                  <c:v>42.822000000000003</c:v>
                </c:pt>
                <c:pt idx="28">
                  <c:v>45.927999999999997</c:v>
                </c:pt>
                <c:pt idx="29">
                  <c:v>43.555999999999997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1-4005-B08E-C61FA14EA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256064"/>
        <c:axId val="103257600"/>
      </c:lineChart>
      <c:catAx>
        <c:axId val="103256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03257600"/>
        <c:crosses val="autoZero"/>
        <c:auto val="1"/>
        <c:lblAlgn val="ctr"/>
        <c:lblOffset val="100"/>
        <c:tickLblSkip val="2"/>
        <c:noMultiLvlLbl val="0"/>
      </c:catAx>
      <c:valAx>
        <c:axId val="103257600"/>
        <c:scaling>
          <c:orientation val="minMax"/>
          <c:max val="120"/>
        </c:scaling>
        <c:delete val="0"/>
        <c:axPos val="l"/>
        <c:numFmt formatCode="0" sourceLinked="0"/>
        <c:majorTickMark val="out"/>
        <c:minorTickMark val="none"/>
        <c:tickLblPos val="nextTo"/>
        <c:crossAx val="103256064"/>
        <c:crosses val="autoZero"/>
        <c:crossBetween val="between"/>
      </c:valAx>
    </c:plotArea>
    <c:plotVisOnly val="1"/>
    <c:dispBlanksAs val="gap"/>
    <c:showDLblsOverMax val="0"/>
  </c:chart>
  <c:spPr>
    <a:ln w="15875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strRef>
          <c:f>Лист2!$A$1</c:f>
          <c:strCache>
            <c:ptCount val="1"/>
            <c:pt idx="0">
              <c:v>Результаты опроса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Июнь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errBars>
            <c:errBarType val="both"/>
            <c:errValType val="fixedVal"/>
            <c:noEndCap val="0"/>
            <c:val val="3.5000000000000003E-2"/>
            <c:spPr>
              <a:ln w="19050"/>
            </c:spPr>
          </c:errBars>
          <c:cat>
            <c:strRef>
              <c:f>Лист2!$A$4:$A$6</c:f>
              <c:strCache>
                <c:ptCount val="3"/>
                <c:pt idx="0">
                  <c:v>За</c:v>
                </c:pt>
                <c:pt idx="1">
                  <c:v>Против</c:v>
                </c:pt>
                <c:pt idx="2">
                  <c:v>Воздержались</c:v>
                </c:pt>
              </c:strCache>
            </c:strRef>
          </c:cat>
          <c:val>
            <c:numRef>
              <c:f>Лист2!$B$4:$B$6</c:f>
              <c:numCache>
                <c:formatCode>0%</c:formatCode>
                <c:ptCount val="3"/>
                <c:pt idx="0">
                  <c:v>0.22</c:v>
                </c:pt>
                <c:pt idx="1">
                  <c:v>0.57999999999999996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E-4EF0-A454-F8B453F0D554}"/>
            </c:ext>
          </c:extLst>
        </c:ser>
        <c:ser>
          <c:idx val="1"/>
          <c:order val="1"/>
          <c:tx>
            <c:strRef>
              <c:f>Лист2!$C$3</c:f>
              <c:strCache>
                <c:ptCount val="1"/>
                <c:pt idx="0">
                  <c:v>Октябрь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errBars>
            <c:errBarType val="both"/>
            <c:errValType val="fixedVal"/>
            <c:noEndCap val="0"/>
            <c:val val="3.5000000000000003E-2"/>
            <c:spPr>
              <a:ln w="19050"/>
            </c:spPr>
          </c:errBars>
          <c:cat>
            <c:strRef>
              <c:f>Лист2!$A$4:$A$6</c:f>
              <c:strCache>
                <c:ptCount val="3"/>
                <c:pt idx="0">
                  <c:v>За</c:v>
                </c:pt>
                <c:pt idx="1">
                  <c:v>Против</c:v>
                </c:pt>
                <c:pt idx="2">
                  <c:v>Воздержались</c:v>
                </c:pt>
              </c:strCache>
            </c:strRef>
          </c:cat>
          <c:val>
            <c:numRef>
              <c:f>Лист2!$C$4:$C$6</c:f>
              <c:numCache>
                <c:formatCode>0%</c:formatCode>
                <c:ptCount val="3"/>
                <c:pt idx="0">
                  <c:v>0.4</c:v>
                </c:pt>
                <c:pt idx="1">
                  <c:v>0.51</c:v>
                </c:pt>
                <c:pt idx="2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AE-4EF0-A454-F8B453F0D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003712"/>
        <c:axId val="152255872"/>
      </c:barChart>
      <c:catAx>
        <c:axId val="152003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2255872"/>
        <c:crosses val="autoZero"/>
        <c:auto val="1"/>
        <c:lblAlgn val="ctr"/>
        <c:lblOffset val="100"/>
        <c:noMultiLvlLbl val="0"/>
      </c:catAx>
      <c:valAx>
        <c:axId val="15225587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crossAx val="152003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 </a:t>
            </a:r>
            <a:r>
              <a:rPr lang="ru-RU"/>
              <a:t>измерений</a:t>
            </a:r>
            <a:endParaRPr lang="en-US"/>
          </a:p>
        </c:rich>
      </c:tx>
      <c:layout>
        <c:manualLayout>
          <c:xMode val="edge"/>
          <c:yMode val="edge"/>
          <c:x val="0.40254497384907179"/>
          <c:y val="1.90476190476190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473640247523804"/>
          <c:y val="0.13357955255593051"/>
          <c:w val="0.85878667356361482"/>
          <c:h val="0.763306586676665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Значение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xVal>
            <c:numRef>
              <c:f>Лист3!$A$2:$A$101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Лист3!$B$2:$B$101</c:f>
              <c:numCache>
                <c:formatCode>0.00</c:formatCode>
                <c:ptCount val="100"/>
                <c:pt idx="0">
                  <c:v>27.403157934360205</c:v>
                </c:pt>
                <c:pt idx="1">
                  <c:v>29.066230842191725</c:v>
                </c:pt>
                <c:pt idx="2">
                  <c:v>30.905218215240165</c:v>
                </c:pt>
                <c:pt idx="3">
                  <c:v>32.308288415707651</c:v>
                </c:pt>
                <c:pt idx="4">
                  <c:v>29.094887201255187</c:v>
                </c:pt>
                <c:pt idx="5">
                  <c:v>34.327628588117662</c:v>
                </c:pt>
                <c:pt idx="6">
                  <c:v>33.128929123096171</c:v>
                </c:pt>
                <c:pt idx="7">
                  <c:v>33.885308572836223</c:v>
                </c:pt>
                <c:pt idx="8">
                  <c:v>35.685322278924289</c:v>
                </c:pt>
                <c:pt idx="9">
                  <c:v>29.735662598442286</c:v>
                </c:pt>
                <c:pt idx="10">
                  <c:v>37.821878128498795</c:v>
                </c:pt>
                <c:pt idx="11">
                  <c:v>30.47148746792227</c:v>
                </c:pt>
                <c:pt idx="12">
                  <c:v>30.330301148397847</c:v>
                </c:pt>
                <c:pt idx="13">
                  <c:v>33.02513031177223</c:v>
                </c:pt>
                <c:pt idx="14">
                  <c:v>28.28974064560607</c:v>
                </c:pt>
                <c:pt idx="15">
                  <c:v>28.861216184496879</c:v>
                </c:pt>
                <c:pt idx="16">
                  <c:v>37.811517164856198</c:v>
                </c:pt>
                <c:pt idx="17">
                  <c:v>33.859289748407903</c:v>
                </c:pt>
                <c:pt idx="18">
                  <c:v>30.185600541345774</c:v>
                </c:pt>
                <c:pt idx="19">
                  <c:v>30.592832251032814</c:v>
                </c:pt>
                <c:pt idx="20">
                  <c:v>34.086277798097584</c:v>
                </c:pt>
                <c:pt idx="21">
                  <c:v>34.407132976967844</c:v>
                </c:pt>
                <c:pt idx="22">
                  <c:v>28.625860783550888</c:v>
                </c:pt>
                <c:pt idx="23">
                  <c:v>27.599834344629198</c:v>
                </c:pt>
                <c:pt idx="24">
                  <c:v>32.981518221832815</c:v>
                </c:pt>
                <c:pt idx="25">
                  <c:v>28.463170371297746</c:v>
                </c:pt>
                <c:pt idx="26">
                  <c:v>34.073799530789259</c:v>
                </c:pt>
                <c:pt idx="27">
                  <c:v>36.905573130398992</c:v>
                </c:pt>
                <c:pt idx="28">
                  <c:v>29.722333044093102</c:v>
                </c:pt>
                <c:pt idx="29">
                  <c:v>35.161169568356129</c:v>
                </c:pt>
                <c:pt idx="30">
                  <c:v>31.8513437256217</c:v>
                </c:pt>
                <c:pt idx="31">
                  <c:v>33.779217834863815</c:v>
                </c:pt>
                <c:pt idx="32">
                  <c:v>30.612510078400373</c:v>
                </c:pt>
                <c:pt idx="33">
                  <c:v>36.533276931196454</c:v>
                </c:pt>
                <c:pt idx="34">
                  <c:v>34.812178261391821</c:v>
                </c:pt>
                <c:pt idx="35">
                  <c:v>33.090904968604448</c:v>
                </c:pt>
                <c:pt idx="36">
                  <c:v>31.86809298004955</c:v>
                </c:pt>
                <c:pt idx="37">
                  <c:v>31.518883394356816</c:v>
                </c:pt>
                <c:pt idx="38">
                  <c:v>28.482175172585993</c:v>
                </c:pt>
                <c:pt idx="39">
                  <c:v>33.021099431253973</c:v>
                </c:pt>
                <c:pt idx="40">
                  <c:v>36.406937203183773</c:v>
                </c:pt>
                <c:pt idx="41">
                  <c:v>32.096652636583897</c:v>
                </c:pt>
                <c:pt idx="42">
                  <c:v>35.180203473474833</c:v>
                </c:pt>
                <c:pt idx="43">
                  <c:v>32.724393155705187</c:v>
                </c:pt>
                <c:pt idx="44">
                  <c:v>31.66342029236257</c:v>
                </c:pt>
                <c:pt idx="45">
                  <c:v>28.756682501453906</c:v>
                </c:pt>
                <c:pt idx="46">
                  <c:v>33.88322401097976</c:v>
                </c:pt>
                <c:pt idx="47">
                  <c:v>31.552360075339674</c:v>
                </c:pt>
                <c:pt idx="48">
                  <c:v>34.126957677118483</c:v>
                </c:pt>
                <c:pt idx="49">
                  <c:v>28.047807778976857</c:v>
                </c:pt>
                <c:pt idx="50">
                  <c:v>24.723204466328024</c:v>
                </c:pt>
                <c:pt idx="51">
                  <c:v>26.907759808283298</c:v>
                </c:pt>
                <c:pt idx="52">
                  <c:v>31.426256815949454</c:v>
                </c:pt>
                <c:pt idx="53">
                  <c:v>25.522977727279066</c:v>
                </c:pt>
                <c:pt idx="54">
                  <c:v>29.222998624946921</c:v>
                </c:pt>
                <c:pt idx="55">
                  <c:v>27.027507518697529</c:v>
                </c:pt>
                <c:pt idx="56">
                  <c:v>28.03984788134694</c:v>
                </c:pt>
                <c:pt idx="57">
                  <c:v>31.226804627850651</c:v>
                </c:pt>
                <c:pt idx="58">
                  <c:v>33.987281118799004</c:v>
                </c:pt>
                <c:pt idx="59">
                  <c:v>31.766586095374077</c:v>
                </c:pt>
                <c:pt idx="60">
                  <c:v>33.43950337385759</c:v>
                </c:pt>
                <c:pt idx="61">
                  <c:v>33.483180947415534</c:v>
                </c:pt>
                <c:pt idx="62">
                  <c:v>31.82986509874463</c:v>
                </c:pt>
                <c:pt idx="63">
                  <c:v>31.622885932493954</c:v>
                </c:pt>
                <c:pt idx="64">
                  <c:v>27.742370354291051</c:v>
                </c:pt>
                <c:pt idx="65">
                  <c:v>24.18033071681857</c:v>
                </c:pt>
                <c:pt idx="66">
                  <c:v>30.994108589412644</c:v>
                </c:pt>
                <c:pt idx="67">
                  <c:v>30.14122447585687</c:v>
                </c:pt>
                <c:pt idx="68">
                  <c:v>33.64462717091665</c:v>
                </c:pt>
                <c:pt idx="69">
                  <c:v>39.356755939126018</c:v>
                </c:pt>
                <c:pt idx="70">
                  <c:v>30.014178979955613</c:v>
                </c:pt>
                <c:pt idx="71">
                  <c:v>33.396553396061066</c:v>
                </c:pt>
                <c:pt idx="72">
                  <c:v>26.349584719911217</c:v>
                </c:pt>
                <c:pt idx="73">
                  <c:v>29.217665348015725</c:v>
                </c:pt>
                <c:pt idx="74">
                  <c:v>33.769402568042281</c:v>
                </c:pt>
                <c:pt idx="75">
                  <c:v>33.056613380368802</c:v>
                </c:pt>
                <c:pt idx="76">
                  <c:v>29.474801328079774</c:v>
                </c:pt>
                <c:pt idx="77">
                  <c:v>30.615002093883231</c:v>
                </c:pt>
                <c:pt idx="78">
                  <c:v>26.578602761775254</c:v>
                </c:pt>
                <c:pt idx="79">
                  <c:v>32.230886778607967</c:v>
                </c:pt>
                <c:pt idx="80">
                  <c:v>27.329910869058221</c:v>
                </c:pt>
                <c:pt idx="81">
                  <c:v>34.68717730958015</c:v>
                </c:pt>
                <c:pt idx="82">
                  <c:v>31.782011125516146</c:v>
                </c:pt>
                <c:pt idx="83">
                  <c:v>29.668745616264641</c:v>
                </c:pt>
                <c:pt idx="84">
                  <c:v>33.166938725672665</c:v>
                </c:pt>
                <c:pt idx="85">
                  <c:v>28.947341694775968</c:v>
                </c:pt>
                <c:pt idx="86">
                  <c:v>34.820982170104983</c:v>
                </c:pt>
                <c:pt idx="87">
                  <c:v>33.197781509999189</c:v>
                </c:pt>
                <c:pt idx="88">
                  <c:v>32.669503331463787</c:v>
                </c:pt>
                <c:pt idx="89">
                  <c:v>30.190744643379002</c:v>
                </c:pt>
                <c:pt idx="90">
                  <c:v>34.182444129884246</c:v>
                </c:pt>
                <c:pt idx="91">
                  <c:v>36.321415597386661</c:v>
                </c:pt>
                <c:pt idx="92">
                  <c:v>30.204630808485671</c:v>
                </c:pt>
                <c:pt idx="93">
                  <c:v>32.186638042377311</c:v>
                </c:pt>
                <c:pt idx="94">
                  <c:v>38.247085091471675</c:v>
                </c:pt>
                <c:pt idx="95">
                  <c:v>36.534266461431983</c:v>
                </c:pt>
                <c:pt idx="96">
                  <c:v>29.831781636504456</c:v>
                </c:pt>
                <c:pt idx="97">
                  <c:v>30.823247276758774</c:v>
                </c:pt>
                <c:pt idx="98">
                  <c:v>31.040940290596335</c:v>
                </c:pt>
                <c:pt idx="99">
                  <c:v>28.647455825749784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15-48D1-A20C-DD08E2802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82144"/>
        <c:axId val="77859456"/>
      </c:scatterChart>
      <c:valAx>
        <c:axId val="96982144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crossAx val="77859456"/>
        <c:crosses val="autoZero"/>
        <c:crossBetween val="midCat"/>
      </c:valAx>
      <c:valAx>
        <c:axId val="77859456"/>
        <c:scaling>
          <c:orientation val="minMax"/>
          <c:max val="40"/>
          <c:min val="2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ru-RU" sz="1600"/>
                  <a:t>Значение</a:t>
                </a:r>
                <a:endParaRPr lang="en-US" sz="1600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698214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и</a:t>
            </a:r>
            <a:r>
              <a:rPr lang="en-US"/>
              <a:t> Y </a:t>
            </a:r>
            <a:r>
              <a:rPr lang="en-US" sz="1800" b="1" i="0" u="none" strike="noStrike" baseline="0"/>
              <a:t>± 12.5%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Лист4!$B$1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x"/>
            <c:errBarType val="both"/>
            <c:errValType val="percentage"/>
            <c:noEndCap val="0"/>
            <c:val val="12.5"/>
          </c:errBars>
          <c:errBars>
            <c:errDir val="y"/>
            <c:errBarType val="both"/>
            <c:errValType val="percentage"/>
            <c:noEndCap val="0"/>
            <c:val val="12.5"/>
          </c:errBars>
          <c:xVal>
            <c:numRef>
              <c:f>Лист4!$A$2:$A$9</c:f>
              <c:numCache>
                <c:formatCode>General</c:formatCode>
                <c:ptCount val="8"/>
                <c:pt idx="0">
                  <c:v>94.06</c:v>
                </c:pt>
                <c:pt idx="1">
                  <c:v>53.78</c:v>
                </c:pt>
                <c:pt idx="2">
                  <c:v>91.15</c:v>
                </c:pt>
                <c:pt idx="3">
                  <c:v>34.21</c:v>
                </c:pt>
                <c:pt idx="4">
                  <c:v>13.17</c:v>
                </c:pt>
                <c:pt idx="5">
                  <c:v>82.44</c:v>
                </c:pt>
                <c:pt idx="6">
                  <c:v>88.96</c:v>
                </c:pt>
                <c:pt idx="7">
                  <c:v>73.989999999999995</c:v>
                </c:pt>
              </c:numCache>
            </c:numRef>
          </c:xVal>
          <c:yVal>
            <c:numRef>
              <c:f>Лист4!$B$2:$B$9</c:f>
              <c:numCache>
                <c:formatCode>General</c:formatCode>
                <c:ptCount val="8"/>
                <c:pt idx="0">
                  <c:v>99.65</c:v>
                </c:pt>
                <c:pt idx="1">
                  <c:v>81.739999999999995</c:v>
                </c:pt>
                <c:pt idx="2">
                  <c:v>83.47</c:v>
                </c:pt>
                <c:pt idx="3">
                  <c:v>68.180000000000007</c:v>
                </c:pt>
                <c:pt idx="4">
                  <c:v>30.26</c:v>
                </c:pt>
                <c:pt idx="5">
                  <c:v>38.409999999999997</c:v>
                </c:pt>
                <c:pt idx="6">
                  <c:v>20.2</c:v>
                </c:pt>
                <c:pt idx="7">
                  <c:v>96.34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E0-4E1E-BC01-FF38D3796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215296"/>
        <c:axId val="245941760"/>
      </c:scatterChart>
      <c:valAx>
        <c:axId val="25621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5941760"/>
        <c:crosses val="autoZero"/>
        <c:crossBetween val="midCat"/>
      </c:valAx>
      <c:valAx>
        <c:axId val="2459417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5621529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Продажи по месяцам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775240594925634"/>
          <c:y val="0.14881541664055919"/>
          <c:w val="0.82169203849518813"/>
          <c:h val="0.62667223626224444"/>
        </c:manualLayout>
      </c:layout>
      <c:lineChart>
        <c:grouping val="standard"/>
        <c:varyColors val="0"/>
        <c:ser>
          <c:idx val="0"/>
          <c:order val="0"/>
          <c:tx>
            <c:strRef>
              <c:f>Лист5!$B$1</c:f>
              <c:strCache>
                <c:ptCount val="1"/>
                <c:pt idx="0">
                  <c:v>Текущий год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plus"/>
            <c:errValType val="cust"/>
            <c:noEndCap val="0"/>
            <c:plus>
              <c:numRef>
                <c:f>Лист5!$D$2:$D$13</c:f>
                <c:numCache>
                  <c:formatCode>General</c:formatCode>
                  <c:ptCount val="12"/>
                  <c:pt idx="0">
                    <c:v>-76988</c:v>
                  </c:pt>
                  <c:pt idx="1">
                    <c:v>-65866</c:v>
                  </c:pt>
                  <c:pt idx="2">
                    <c:v>-40537</c:v>
                  </c:pt>
                  <c:pt idx="3">
                    <c:v>-43982</c:v>
                  </c:pt>
                  <c:pt idx="4">
                    <c:v>-36240</c:v>
                  </c:pt>
                  <c:pt idx="5">
                    <c:v>-3391</c:v>
                  </c:pt>
                  <c:pt idx="6">
                    <c:v>9001</c:v>
                  </c:pt>
                  <c:pt idx="7">
                    <c:v>12000</c:v>
                  </c:pt>
                  <c:pt idx="8">
                    <c:v>5833</c:v>
                  </c:pt>
                  <c:pt idx="9">
                    <c:v>27831</c:v>
                  </c:pt>
                  <c:pt idx="10">
                    <c:v>27694</c:v>
                  </c:pt>
                  <c:pt idx="11">
                    <c:v>43044</c:v>
                  </c:pt>
                </c:numCache>
              </c:numRef>
            </c:plus>
            <c:minus>
              <c:numRef>
                <c:f>Лист5!$D$2:$D$13</c:f>
                <c:numCache>
                  <c:formatCode>General</c:formatCode>
                  <c:ptCount val="12"/>
                  <c:pt idx="0">
                    <c:v>-76988</c:v>
                  </c:pt>
                  <c:pt idx="1">
                    <c:v>-65866</c:v>
                  </c:pt>
                  <c:pt idx="2">
                    <c:v>-40537</c:v>
                  </c:pt>
                  <c:pt idx="3">
                    <c:v>-43982</c:v>
                  </c:pt>
                  <c:pt idx="4">
                    <c:v>-36240</c:v>
                  </c:pt>
                  <c:pt idx="5">
                    <c:v>-3391</c:v>
                  </c:pt>
                  <c:pt idx="6">
                    <c:v>9001</c:v>
                  </c:pt>
                  <c:pt idx="7">
                    <c:v>12000</c:v>
                  </c:pt>
                  <c:pt idx="8">
                    <c:v>5833</c:v>
                  </c:pt>
                  <c:pt idx="9">
                    <c:v>27831</c:v>
                  </c:pt>
                  <c:pt idx="10">
                    <c:v>27694</c:v>
                  </c:pt>
                  <c:pt idx="11">
                    <c:v>43044</c:v>
                  </c:pt>
                </c:numCache>
              </c:numRef>
            </c:minus>
            <c:spPr>
              <a:ln w="19050">
                <a:prstDash val="sysDash"/>
              </a:ln>
            </c:spPr>
          </c:errBars>
          <c:cat>
            <c:strRef>
              <c:f>Лист5!$A$2:$A$13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Лист5!$B$2:$B$13</c:f>
              <c:numCache>
                <c:formatCode>#,##0</c:formatCode>
                <c:ptCount val="12"/>
                <c:pt idx="0">
                  <c:v>175333</c:v>
                </c:pt>
                <c:pt idx="1">
                  <c:v>164404</c:v>
                </c:pt>
                <c:pt idx="2">
                  <c:v>135306</c:v>
                </c:pt>
                <c:pt idx="3">
                  <c:v>137331</c:v>
                </c:pt>
                <c:pt idx="4">
                  <c:v>137563</c:v>
                </c:pt>
                <c:pt idx="5">
                  <c:v>120323</c:v>
                </c:pt>
                <c:pt idx="6">
                  <c:v>116982</c:v>
                </c:pt>
                <c:pt idx="7">
                  <c:v>123873</c:v>
                </c:pt>
                <c:pt idx="8">
                  <c:v>154148</c:v>
                </c:pt>
                <c:pt idx="9">
                  <c:v>136903</c:v>
                </c:pt>
                <c:pt idx="10">
                  <c:v>151706</c:v>
                </c:pt>
                <c:pt idx="11">
                  <c:v>126390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3D-4FF5-84C9-14FA2C9D8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77984"/>
        <c:axId val="139715328"/>
      </c:lineChart>
      <c:catAx>
        <c:axId val="139577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715328"/>
        <c:crosses val="autoZero"/>
        <c:auto val="1"/>
        <c:lblAlgn val="ctr"/>
        <c:lblOffset val="100"/>
        <c:noMultiLvlLbl val="0"/>
      </c:catAx>
      <c:valAx>
        <c:axId val="139715328"/>
        <c:scaling>
          <c:orientation val="minMax"/>
          <c:max val="180000"/>
          <c:min val="600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numFmt formatCode="#,##0" sourceLinked="1"/>
        <c:majorTickMark val="out"/>
        <c:minorTickMark val="none"/>
        <c:tickLblPos val="nextTo"/>
        <c:crossAx val="13957798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ru-RU" sz="1600"/>
              <a:t>Среднее</a:t>
            </a:r>
            <a:r>
              <a:rPr lang="ru-RU" sz="1600" baseline="0"/>
              <a:t> число обращений</a:t>
            </a:r>
            <a:endParaRPr lang="en-US" sz="16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Лист6!$A$13</c:f>
              <c:strCache>
                <c:ptCount val="1"/>
                <c:pt idx="0">
                  <c:v>Среднее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Лист6!$B$16:$G$16</c:f>
                <c:numCache>
                  <c:formatCode>General</c:formatCode>
                  <c:ptCount val="6"/>
                  <c:pt idx="0">
                    <c:v>69.285714285714292</c:v>
                  </c:pt>
                  <c:pt idx="1">
                    <c:v>68.714285714285708</c:v>
                  </c:pt>
                  <c:pt idx="2">
                    <c:v>84.142857142857139</c:v>
                  </c:pt>
                  <c:pt idx="3">
                    <c:v>83.285714285714292</c:v>
                  </c:pt>
                  <c:pt idx="4">
                    <c:v>107.57142857142858</c:v>
                  </c:pt>
                  <c:pt idx="5">
                    <c:v>62.571428571428584</c:v>
                  </c:pt>
                </c:numCache>
              </c:numRef>
            </c:plus>
            <c:minus>
              <c:numRef>
                <c:f>Лист6!$B$17:$G$17</c:f>
                <c:numCache>
                  <c:formatCode>General</c:formatCode>
                  <c:ptCount val="6"/>
                  <c:pt idx="0">
                    <c:v>71.714285714285708</c:v>
                  </c:pt>
                  <c:pt idx="1">
                    <c:v>68.285714285714292</c:v>
                  </c:pt>
                  <c:pt idx="2">
                    <c:v>64.857142857142861</c:v>
                  </c:pt>
                  <c:pt idx="3">
                    <c:v>69.714285714285708</c:v>
                  </c:pt>
                  <c:pt idx="4">
                    <c:v>128.42857142857142</c:v>
                  </c:pt>
                  <c:pt idx="5">
                    <c:v>57.428571428571416</c:v>
                  </c:pt>
                </c:numCache>
              </c:numRef>
            </c:minus>
            <c:spPr>
              <a:ln w="34925" cap="rnd"/>
              <a:effectLst/>
            </c:spPr>
          </c:errBars>
          <c:cat>
            <c:strRef>
              <c:f>Лист6!$B$12:$G$12</c:f>
              <c:strCache>
                <c:ptCount val="6"/>
                <c:pt idx="0">
                  <c:v>Нед.-1</c:v>
                </c:pt>
                <c:pt idx="1">
                  <c:v>Нед.-2</c:v>
                </c:pt>
                <c:pt idx="2">
                  <c:v>Нед.-3</c:v>
                </c:pt>
                <c:pt idx="3">
                  <c:v>Нед.-4</c:v>
                </c:pt>
                <c:pt idx="4">
                  <c:v>Нед.-5</c:v>
                </c:pt>
                <c:pt idx="5">
                  <c:v>Нед.-6</c:v>
                </c:pt>
              </c:strCache>
            </c:strRef>
          </c:cat>
          <c:val>
            <c:numRef>
              <c:f>Лист6!$B$13:$G$13</c:f>
              <c:numCache>
                <c:formatCode>0.00</c:formatCode>
                <c:ptCount val="6"/>
                <c:pt idx="0">
                  <c:v>103.71428571428571</c:v>
                </c:pt>
                <c:pt idx="1">
                  <c:v>108.28571428571429</c:v>
                </c:pt>
                <c:pt idx="2">
                  <c:v>111.85714285714286</c:v>
                </c:pt>
                <c:pt idx="3">
                  <c:v>119.71428571428571</c:v>
                </c:pt>
                <c:pt idx="4">
                  <c:v>181.42857142857142</c:v>
                </c:pt>
                <c:pt idx="5">
                  <c:v>130.42857142857142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2-4716-896A-C154E6980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6"/>
        <c:axId val="140063488"/>
        <c:axId val="140066176"/>
      </c:barChart>
      <c:catAx>
        <c:axId val="140063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066176"/>
        <c:crosses val="autoZero"/>
        <c:auto val="1"/>
        <c:lblAlgn val="ctr"/>
        <c:lblOffset val="100"/>
        <c:noMultiLvlLbl val="0"/>
      </c:catAx>
      <c:valAx>
        <c:axId val="140066176"/>
        <c:scaling>
          <c:orientation val="minMax"/>
          <c:max val="3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crossAx val="1400634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792137822568131E-2"/>
          <c:y val="3.8853962152368748E-2"/>
          <c:w val="0.87303574813676676"/>
          <c:h val="0.86497502772783319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Лист7!$B$1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errBars>
            <c:errDir val="y"/>
            <c:errBarType val="plus"/>
            <c:errValType val="cust"/>
            <c:noEndCap val="1"/>
            <c:plus>
              <c:numRef>
                <c:f>Лист7!$D$2:$D$11</c:f>
                <c:numCache>
                  <c:formatCode>General</c:formatCode>
                  <c:ptCount val="10"/>
                  <c:pt idx="0">
                    <c:v>-14.604148223093446</c:v>
                  </c:pt>
                  <c:pt idx="1">
                    <c:v>-15.371117816040027</c:v>
                  </c:pt>
                  <c:pt idx="2">
                    <c:v>8.2480080940938478</c:v>
                  </c:pt>
                  <c:pt idx="3">
                    <c:v>7.740175974272347</c:v>
                  </c:pt>
                  <c:pt idx="4">
                    <c:v>6.1106072377098144</c:v>
                  </c:pt>
                  <c:pt idx="5">
                    <c:v>80.856691177799064</c:v>
                  </c:pt>
                  <c:pt idx="6">
                    <c:v>-66.645919528808122</c:v>
                  </c:pt>
                  <c:pt idx="7">
                    <c:v>87.100164411281128</c:v>
                  </c:pt>
                  <c:pt idx="8">
                    <c:v>-41.77809897197784</c:v>
                  </c:pt>
                  <c:pt idx="9">
                    <c:v>-51.656362355236752</c:v>
                  </c:pt>
                </c:numCache>
              </c:numRef>
            </c:plus>
            <c:minus>
              <c:numRef>
                <c:f>Лист7!$D$2:$D$11</c:f>
                <c:numCache>
                  <c:formatCode>General</c:formatCode>
                  <c:ptCount val="10"/>
                  <c:pt idx="0">
                    <c:v>-14.604148223093446</c:v>
                  </c:pt>
                  <c:pt idx="1">
                    <c:v>-15.371117816040027</c:v>
                  </c:pt>
                  <c:pt idx="2">
                    <c:v>8.2480080940938478</c:v>
                  </c:pt>
                  <c:pt idx="3">
                    <c:v>7.740175974272347</c:v>
                  </c:pt>
                  <c:pt idx="4">
                    <c:v>6.1106072377098144</c:v>
                  </c:pt>
                  <c:pt idx="5">
                    <c:v>80.856691177799064</c:v>
                  </c:pt>
                  <c:pt idx="6">
                    <c:v>-66.645919528808122</c:v>
                  </c:pt>
                  <c:pt idx="7">
                    <c:v>87.100164411281128</c:v>
                  </c:pt>
                  <c:pt idx="8">
                    <c:v>-41.77809897197784</c:v>
                  </c:pt>
                  <c:pt idx="9">
                    <c:v>-51.656362355236752</c:v>
                  </c:pt>
                </c:numCache>
              </c:numRef>
            </c:minus>
            <c:spPr>
              <a:ln>
                <a:prstDash val="dash"/>
              </a:ln>
            </c:spPr>
          </c:errBars>
          <c:xVal>
            <c:numRef>
              <c:f>Лист7!$A$2:$A$11</c:f>
              <c:numCache>
                <c:formatCode>General</c:formatCode>
                <c:ptCount val="10"/>
                <c:pt idx="0">
                  <c:v>12</c:v>
                </c:pt>
                <c:pt idx="1">
                  <c:v>38</c:v>
                </c:pt>
                <c:pt idx="2">
                  <c:v>47</c:v>
                </c:pt>
                <c:pt idx="3">
                  <c:v>59</c:v>
                </c:pt>
                <c:pt idx="4">
                  <c:v>66</c:v>
                </c:pt>
                <c:pt idx="5">
                  <c:v>72</c:v>
                </c:pt>
                <c:pt idx="6">
                  <c:v>76</c:v>
                </c:pt>
                <c:pt idx="7">
                  <c:v>82</c:v>
                </c:pt>
                <c:pt idx="8">
                  <c:v>87</c:v>
                </c:pt>
                <c:pt idx="9">
                  <c:v>92</c:v>
                </c:pt>
              </c:numCache>
            </c:numRef>
          </c:xVal>
          <c:yVal>
            <c:numRef>
              <c:f>Лист7!$B$2:$B$11</c:f>
              <c:numCache>
                <c:formatCode>General</c:formatCode>
                <c:ptCount val="10"/>
                <c:pt idx="0">
                  <c:v>89</c:v>
                </c:pt>
                <c:pt idx="1">
                  <c:v>132</c:v>
                </c:pt>
                <c:pt idx="2">
                  <c:v>123</c:v>
                </c:pt>
                <c:pt idx="3">
                  <c:v>143</c:v>
                </c:pt>
                <c:pt idx="4">
                  <c:v>156</c:v>
                </c:pt>
                <c:pt idx="5">
                  <c:v>91</c:v>
                </c:pt>
                <c:pt idx="6">
                  <c:v>245</c:v>
                </c:pt>
                <c:pt idx="7">
                  <c:v>101</c:v>
                </c:pt>
                <c:pt idx="8">
                  <c:v>238</c:v>
                </c:pt>
                <c:pt idx="9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97F-ACCD-39FD534CC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70368"/>
        <c:axId val="151368832"/>
      </c:scatterChart>
      <c:valAx>
        <c:axId val="15137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368832"/>
        <c:crosses val="autoZero"/>
        <c:crossBetween val="midCat"/>
      </c:valAx>
      <c:valAx>
        <c:axId val="1513688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137036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Лист8!$B$1</c:f>
              <c:strCache>
                <c:ptCount val="1"/>
                <c:pt idx="0">
                  <c:v>Данные</c:v>
                </c:pt>
              </c:strCache>
            </c:strRef>
          </c:tx>
          <c:spPr>
            <a:ln w="3175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stdDev"/>
            <c:noEndCap val="0"/>
            <c:val val="1"/>
          </c:errBars>
          <c:cat>
            <c:strRef>
              <c:f>Лист8!$A$2:$A$13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Лист8!$B$2:$B$13</c:f>
              <c:numCache>
                <c:formatCode>General</c:formatCode>
                <c:ptCount val="12"/>
                <c:pt idx="0">
                  <c:v>79</c:v>
                </c:pt>
                <c:pt idx="1">
                  <c:v>62</c:v>
                </c:pt>
                <c:pt idx="2">
                  <c:v>88</c:v>
                </c:pt>
                <c:pt idx="3">
                  <c:v>102</c:v>
                </c:pt>
                <c:pt idx="4">
                  <c:v>94</c:v>
                </c:pt>
                <c:pt idx="5">
                  <c:v>43</c:v>
                </c:pt>
                <c:pt idx="6">
                  <c:v>35</c:v>
                </c:pt>
                <c:pt idx="7">
                  <c:v>67</c:v>
                </c:pt>
                <c:pt idx="8">
                  <c:v>128</c:v>
                </c:pt>
                <c:pt idx="9">
                  <c:v>95</c:v>
                </c:pt>
                <c:pt idx="10">
                  <c:v>87</c:v>
                </c:pt>
                <c:pt idx="11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5-4420-BA9C-1F8FE86DE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07456"/>
        <c:axId val="140085504"/>
      </c:lineChart>
      <c:catAx>
        <c:axId val="139907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085504"/>
        <c:crosses val="autoZero"/>
        <c:auto val="1"/>
        <c:lblAlgn val="ctr"/>
        <c:lblOffset val="100"/>
        <c:noMultiLvlLbl val="0"/>
      </c:catAx>
      <c:valAx>
        <c:axId val="140085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9907456"/>
        <c:crosses val="autoZero"/>
        <c:crossBetween val="between"/>
      </c:valAx>
    </c:plotArea>
    <c:legend>
      <c:legendPos val="r"/>
      <c:overlay val="0"/>
      <c:spPr>
        <a:ln>
          <a:solidFill>
            <a:schemeClr val="tx1">
              <a:lumMod val="50000"/>
              <a:lumOff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Лист8!$B$1</c:f>
              <c:strCache>
                <c:ptCount val="1"/>
                <c:pt idx="0">
                  <c:v>Данные</c:v>
                </c:pt>
              </c:strCache>
            </c:strRef>
          </c:tx>
          <c:spPr>
            <a:ln w="3175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</c:spPr>
          </c:marker>
          <c:cat>
            <c:strRef>
              <c:f>Лист8!$A$2:$A$13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Лист8!$B$2:$B$13</c:f>
              <c:numCache>
                <c:formatCode>General</c:formatCode>
                <c:ptCount val="12"/>
                <c:pt idx="0">
                  <c:v>79</c:v>
                </c:pt>
                <c:pt idx="1">
                  <c:v>62</c:v>
                </c:pt>
                <c:pt idx="2">
                  <c:v>88</c:v>
                </c:pt>
                <c:pt idx="3">
                  <c:v>102</c:v>
                </c:pt>
                <c:pt idx="4">
                  <c:v>94</c:v>
                </c:pt>
                <c:pt idx="5">
                  <c:v>43</c:v>
                </c:pt>
                <c:pt idx="6">
                  <c:v>35</c:v>
                </c:pt>
                <c:pt idx="7">
                  <c:v>67</c:v>
                </c:pt>
                <c:pt idx="8">
                  <c:v>128</c:v>
                </c:pt>
                <c:pt idx="9">
                  <c:v>95</c:v>
                </c:pt>
                <c:pt idx="10">
                  <c:v>87</c:v>
                </c:pt>
                <c:pt idx="11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51-4475-8883-8FA9FB182365}"/>
            </c:ext>
          </c:extLst>
        </c:ser>
        <c:ser>
          <c:idx val="1"/>
          <c:order val="1"/>
          <c:tx>
            <c:strRef>
              <c:f>Лист8!$C$1</c:f>
              <c:strCache>
                <c:ptCount val="1"/>
                <c:pt idx="0">
                  <c:v>СР+</c:v>
                </c:pt>
              </c:strCache>
            </c:strRef>
          </c:tx>
          <c:spPr>
            <a:ln w="25400">
              <a:solidFill>
                <a:schemeClr val="tx1">
                  <a:lumMod val="50000"/>
                  <a:lumOff val="50000"/>
                </a:schemeClr>
              </a:solidFill>
              <a:prstDash val="sysDash"/>
            </a:ln>
          </c:spPr>
          <c:marker>
            <c:symbol val="none"/>
          </c:marker>
          <c:cat>
            <c:strRef>
              <c:f>Лист8!$A$2:$A$13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Лист8!$C$2:$C$13</c:f>
              <c:numCache>
                <c:formatCode>0.00</c:formatCode>
                <c:ptCount val="12"/>
                <c:pt idx="0">
                  <c:v>105.3664897176515</c:v>
                </c:pt>
                <c:pt idx="1">
                  <c:v>105.3664897176515</c:v>
                </c:pt>
                <c:pt idx="2">
                  <c:v>105.3664897176515</c:v>
                </c:pt>
                <c:pt idx="3">
                  <c:v>105.3664897176515</c:v>
                </c:pt>
                <c:pt idx="4">
                  <c:v>105.3664897176515</c:v>
                </c:pt>
                <c:pt idx="5">
                  <c:v>105.3664897176515</c:v>
                </c:pt>
                <c:pt idx="6">
                  <c:v>105.3664897176515</c:v>
                </c:pt>
                <c:pt idx="7">
                  <c:v>105.3664897176515</c:v>
                </c:pt>
                <c:pt idx="8">
                  <c:v>105.3664897176515</c:v>
                </c:pt>
                <c:pt idx="9">
                  <c:v>105.3664897176515</c:v>
                </c:pt>
                <c:pt idx="10">
                  <c:v>105.3664897176515</c:v>
                </c:pt>
                <c:pt idx="11">
                  <c:v>105.3664897176515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51-4475-8883-8FA9FB182365}"/>
            </c:ext>
          </c:extLst>
        </c:ser>
        <c:ser>
          <c:idx val="2"/>
          <c:order val="2"/>
          <c:tx>
            <c:strRef>
              <c:f>Лист8!$D$1</c:f>
              <c:strCache>
                <c:ptCount val="1"/>
                <c:pt idx="0">
                  <c:v>СР-</c:v>
                </c:pt>
              </c:strCache>
            </c:strRef>
          </c:tx>
          <c:spPr>
            <a:ln w="25400">
              <a:solidFill>
                <a:schemeClr val="tx1">
                  <a:lumMod val="50000"/>
                  <a:lumOff val="50000"/>
                </a:schemeClr>
              </a:solidFill>
              <a:prstDash val="sysDash"/>
            </a:ln>
          </c:spPr>
          <c:marker>
            <c:symbol val="none"/>
          </c:marker>
          <c:cat>
            <c:strRef>
              <c:f>Лист8!$A$2:$A$13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Лист8!$D$2:$D$13</c:f>
              <c:numCache>
                <c:formatCode>0.00</c:formatCode>
                <c:ptCount val="12"/>
                <c:pt idx="0">
                  <c:v>54.133510282348496</c:v>
                </c:pt>
                <c:pt idx="1">
                  <c:v>54.133510282348496</c:v>
                </c:pt>
                <c:pt idx="2">
                  <c:v>54.133510282348496</c:v>
                </c:pt>
                <c:pt idx="3">
                  <c:v>54.133510282348496</c:v>
                </c:pt>
                <c:pt idx="4">
                  <c:v>54.133510282348496</c:v>
                </c:pt>
                <c:pt idx="5">
                  <c:v>54.133510282348496</c:v>
                </c:pt>
                <c:pt idx="6">
                  <c:v>54.133510282348496</c:v>
                </c:pt>
                <c:pt idx="7">
                  <c:v>54.133510282348496</c:v>
                </c:pt>
                <c:pt idx="8">
                  <c:v>54.133510282348496</c:v>
                </c:pt>
                <c:pt idx="9">
                  <c:v>54.133510282348496</c:v>
                </c:pt>
                <c:pt idx="10">
                  <c:v>54.133510282348496</c:v>
                </c:pt>
                <c:pt idx="11">
                  <c:v>54.133510282348496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51-4475-8883-8FA9FB182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17184"/>
        <c:axId val="256382848"/>
      </c:lineChart>
      <c:catAx>
        <c:axId val="139917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6382848"/>
        <c:crosses val="autoZero"/>
        <c:auto val="1"/>
        <c:lblAlgn val="ctr"/>
        <c:lblOffset val="100"/>
        <c:noMultiLvlLbl val="0"/>
      </c:catAx>
      <c:valAx>
        <c:axId val="2563828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9917184"/>
        <c:crosses val="autoZero"/>
        <c:crossBetween val="between"/>
      </c:valAx>
    </c:plotArea>
    <c:legend>
      <c:legendPos val="r"/>
      <c:overlay val="0"/>
      <c:spPr>
        <a:ln>
          <a:solidFill>
            <a:schemeClr val="tx1">
              <a:lumMod val="50000"/>
              <a:lumOff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285749</xdr:colOff>
      <xdr:row>3</xdr:row>
      <xdr:rowOff>38100</xdr:rowOff>
    </xdr:from>
    <xdr:to>
      <xdr:col>11</xdr:col>
      <xdr:colOff>47624</xdr:colOff>
      <xdr:row>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</xdr:row>
      <xdr:rowOff>171450</xdr:rowOff>
    </xdr:from>
    <xdr:to>
      <xdr:col>8</xdr:col>
      <xdr:colOff>314325</xdr:colOff>
      <xdr:row>21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161925</xdr:rowOff>
    </xdr:from>
    <xdr:to>
      <xdr:col>12</xdr:col>
      <xdr:colOff>590550</xdr:colOff>
      <xdr:row>23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104775</xdr:rowOff>
    </xdr:from>
    <xdr:to>
      <xdr:col>9</xdr:col>
      <xdr:colOff>200025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161924</xdr:colOff>
      <xdr:row>0</xdr:row>
      <xdr:rowOff>66674</xdr:rowOff>
    </xdr:from>
    <xdr:to>
      <xdr:col>12</xdr:col>
      <xdr:colOff>419099</xdr:colOff>
      <xdr:row>19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0.04352</cdr:x>
      <cdr:y>0.87003</cdr:y>
    </cdr:from>
    <cdr:to>
      <cdr:x>0.97217</cdr:x>
      <cdr:y>0.93634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3431" y="3124212"/>
          <a:ext cx="4767670" cy="2381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050" i="1"/>
            <a:t>Вертикальные линии</a:t>
          </a:r>
          <a:r>
            <a:rPr lang="ru-RU" sz="1050" i="1" baseline="0"/>
            <a:t> представляют данные за прошлый год</a:t>
          </a:r>
          <a:endParaRPr lang="en-US" sz="1050" i="1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17</xdr:row>
      <xdr:rowOff>47624</xdr:rowOff>
    </xdr:from>
    <xdr:to>
      <xdr:col>7</xdr:col>
      <xdr:colOff>76200</xdr:colOff>
      <xdr:row>32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38100</xdr:rowOff>
    </xdr:from>
    <xdr:to>
      <xdr:col>11</xdr:col>
      <xdr:colOff>323851</xdr:colOff>
      <xdr:row>18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0</xdr:row>
      <xdr:rowOff>76200</xdr:rowOff>
    </xdr:from>
    <xdr:to>
      <xdr:col>13</xdr:col>
      <xdr:colOff>57150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276225</xdr:colOff>
      <xdr:row>13</xdr:row>
      <xdr:rowOff>76200</xdr:rowOff>
    </xdr:from>
    <xdr:to>
      <xdr:col>13</xdr:col>
      <xdr:colOff>76201</xdr:colOff>
      <xdr:row>26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"/>
  <sheetViews>
    <sheetView showGridLines="0" workbookViewId="0">
      <selection activeCell="L31" sqref="L31"/>
    </sheetView>
  </sheetViews>
  <sheetFormatPr defaultRowHeight="15" x14ac:dyDescent="0.25"/>
  <sheetData>
    <row r="1" spans="1:14" x14ac:dyDescent="0.25">
      <c r="A1" s="3">
        <v>89.325000000000003</v>
      </c>
    </row>
    <row r="2" spans="1:14" x14ac:dyDescent="0.25">
      <c r="A2" s="3">
        <v>93.483000000000004</v>
      </c>
    </row>
    <row r="3" spans="1:14" x14ac:dyDescent="0.25">
      <c r="A3" s="3">
        <v>95.119</v>
      </c>
    </row>
    <row r="4" spans="1:14" x14ac:dyDescent="0.25">
      <c r="A4" s="3">
        <v>96.236999999999995</v>
      </c>
    </row>
    <row r="5" spans="1:14" x14ac:dyDescent="0.25">
      <c r="A5" s="3">
        <v>92.924999999999997</v>
      </c>
    </row>
    <row r="6" spans="1:14" ht="16.5" x14ac:dyDescent="0.3">
      <c r="A6" s="3">
        <v>95.28</v>
      </c>
      <c r="N6" s="4"/>
    </row>
    <row r="7" spans="1:14" x14ac:dyDescent="0.25">
      <c r="A7" s="3">
        <v>88.441000000000003</v>
      </c>
    </row>
    <row r="8" spans="1:14" x14ac:dyDescent="0.25">
      <c r="A8" s="3">
        <v>80.902000000000001</v>
      </c>
    </row>
    <row r="9" spans="1:14" x14ac:dyDescent="0.25">
      <c r="A9" s="3">
        <v>73.897999999999996</v>
      </c>
    </row>
    <row r="10" spans="1:14" x14ac:dyDescent="0.25">
      <c r="A10" s="3">
        <v>66.643000000000001</v>
      </c>
    </row>
    <row r="11" spans="1:14" x14ac:dyDescent="0.25">
      <c r="A11" s="3">
        <v>64.296000000000006</v>
      </c>
    </row>
    <row r="12" spans="1:14" x14ac:dyDescent="0.25">
      <c r="A12" s="3">
        <v>61.807000000000002</v>
      </c>
    </row>
    <row r="13" spans="1:14" x14ac:dyDescent="0.25">
      <c r="A13" s="3">
        <v>56.103000000000002</v>
      </c>
    </row>
    <row r="14" spans="1:14" x14ac:dyDescent="0.25">
      <c r="A14" s="3">
        <v>60.031999999999996</v>
      </c>
    </row>
    <row r="15" spans="1:14" x14ac:dyDescent="0.25">
      <c r="A15" s="3">
        <v>62.6</v>
      </c>
    </row>
    <row r="16" spans="1:14" x14ac:dyDescent="0.25">
      <c r="A16" s="3">
        <v>56.713000000000001</v>
      </c>
    </row>
    <row r="17" spans="1:1" x14ac:dyDescent="0.25">
      <c r="A17" s="3">
        <v>53.414000000000001</v>
      </c>
    </row>
    <row r="18" spans="1:1" x14ac:dyDescent="0.25">
      <c r="A18" s="3">
        <v>57.649000000000001</v>
      </c>
    </row>
    <row r="19" spans="1:1" x14ac:dyDescent="0.25">
      <c r="A19" s="3">
        <v>55.69</v>
      </c>
    </row>
    <row r="20" spans="1:1" x14ac:dyDescent="0.25">
      <c r="A20" s="3">
        <v>57.878</v>
      </c>
    </row>
    <row r="21" spans="1:1" x14ac:dyDescent="0.25">
      <c r="A21" s="3">
        <v>52.052</v>
      </c>
    </row>
    <row r="22" spans="1:1" x14ac:dyDescent="0.25">
      <c r="A22" s="3">
        <v>54.591999999999999</v>
      </c>
    </row>
    <row r="23" spans="1:1" x14ac:dyDescent="0.25">
      <c r="A23" s="3">
        <v>55.905000000000001</v>
      </c>
    </row>
    <row r="24" spans="1:1" x14ac:dyDescent="0.25">
      <c r="A24" s="3">
        <v>59.261000000000003</v>
      </c>
    </row>
    <row r="25" spans="1:1" x14ac:dyDescent="0.25">
      <c r="A25" s="3">
        <v>53.645000000000003</v>
      </c>
    </row>
    <row r="26" spans="1:1" x14ac:dyDescent="0.25">
      <c r="A26" s="3">
        <v>46.53</v>
      </c>
    </row>
    <row r="27" spans="1:1" x14ac:dyDescent="0.25">
      <c r="A27" s="3">
        <v>39.738</v>
      </c>
    </row>
    <row r="28" spans="1:1" x14ac:dyDescent="0.25">
      <c r="A28" s="3">
        <v>42.822000000000003</v>
      </c>
    </row>
    <row r="29" spans="1:1" x14ac:dyDescent="0.25">
      <c r="A29" s="3">
        <v>45.927999999999997</v>
      </c>
    </row>
    <row r="30" spans="1:1" x14ac:dyDescent="0.25">
      <c r="A30" s="3">
        <v>43.555999999999997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showGridLines="0" workbookViewId="0">
      <selection activeCell="A2" sqref="A2"/>
    </sheetView>
  </sheetViews>
  <sheetFormatPr defaultRowHeight="15" x14ac:dyDescent="0.25"/>
  <cols>
    <col min="1" max="1" width="14.28515625" bestFit="1" customWidth="1"/>
  </cols>
  <sheetData>
    <row r="1" spans="1:3" ht="18.75" x14ac:dyDescent="0.3">
      <c r="A1" s="8" t="s">
        <v>7</v>
      </c>
    </row>
    <row r="3" spans="1:3" x14ac:dyDescent="0.25">
      <c r="A3" s="1"/>
      <c r="B3" s="7" t="s">
        <v>5</v>
      </c>
      <c r="C3" s="7" t="s">
        <v>6</v>
      </c>
    </row>
    <row r="4" spans="1:3" x14ac:dyDescent="0.25">
      <c r="A4" s="1" t="s">
        <v>2</v>
      </c>
      <c r="B4" s="6">
        <v>0.22</v>
      </c>
      <c r="C4" s="6">
        <v>0.4</v>
      </c>
    </row>
    <row r="5" spans="1:3" x14ac:dyDescent="0.25">
      <c r="A5" s="1" t="s">
        <v>3</v>
      </c>
      <c r="B5" s="6">
        <v>0.57999999999999996</v>
      </c>
      <c r="C5" s="6">
        <v>0.51</v>
      </c>
    </row>
    <row r="6" spans="1:3" x14ac:dyDescent="0.25">
      <c r="A6" s="1" t="s">
        <v>4</v>
      </c>
      <c r="B6" s="6">
        <v>0.2</v>
      </c>
      <c r="C6" s="6">
        <v>0.09</v>
      </c>
    </row>
    <row r="7" spans="1:3" x14ac:dyDescent="0.25">
      <c r="B7" s="5"/>
      <c r="C7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showGridLines="0" workbookViewId="0">
      <selection activeCell="D3" sqref="D3"/>
    </sheetView>
  </sheetViews>
  <sheetFormatPr defaultRowHeight="15" x14ac:dyDescent="0.25"/>
  <cols>
    <col min="1" max="1" width="13.140625" bestFit="1" customWidth="1"/>
    <col min="5" max="5" width="9.5703125" bestFit="1" customWidth="1"/>
  </cols>
  <sheetData>
    <row r="1" spans="1:5" x14ac:dyDescent="0.25">
      <c r="A1" s="7" t="s">
        <v>8</v>
      </c>
      <c r="B1" s="7" t="s">
        <v>10</v>
      </c>
      <c r="D1" s="7" t="s">
        <v>9</v>
      </c>
      <c r="E1" s="2">
        <f>AVERAGE(B2:B101)</f>
        <v>31.642950295109721</v>
      </c>
    </row>
    <row r="2" spans="1:5" x14ac:dyDescent="0.25">
      <c r="A2" s="1">
        <v>1</v>
      </c>
      <c r="B2" s="2">
        <v>27.403157934360205</v>
      </c>
      <c r="D2" s="7" t="s">
        <v>11</v>
      </c>
      <c r="E2" s="2">
        <f>STDEV(B2:B101)</f>
        <v>3.0847970317319819</v>
      </c>
    </row>
    <row r="3" spans="1:5" x14ac:dyDescent="0.25">
      <c r="A3" s="1">
        <f>A2+1</f>
        <v>2</v>
      </c>
      <c r="B3" s="2">
        <v>29.066230842191725</v>
      </c>
    </row>
    <row r="4" spans="1:5" x14ac:dyDescent="0.25">
      <c r="A4" s="1">
        <f t="shared" ref="A4:A67" si="0">A3+1</f>
        <v>3</v>
      </c>
      <c r="B4" s="2">
        <v>30.905218215240165</v>
      </c>
    </row>
    <row r="5" spans="1:5" x14ac:dyDescent="0.25">
      <c r="A5" s="1">
        <f t="shared" si="0"/>
        <v>4</v>
      </c>
      <c r="B5" s="2">
        <v>32.308288415707651</v>
      </c>
    </row>
    <row r="6" spans="1:5" x14ac:dyDescent="0.25">
      <c r="A6" s="1">
        <f t="shared" si="0"/>
        <v>5</v>
      </c>
      <c r="B6" s="2">
        <v>29.094887201255187</v>
      </c>
    </row>
    <row r="7" spans="1:5" x14ac:dyDescent="0.25">
      <c r="A7" s="1">
        <f t="shared" si="0"/>
        <v>6</v>
      </c>
      <c r="B7" s="2">
        <v>34.327628588117662</v>
      </c>
    </row>
    <row r="8" spans="1:5" x14ac:dyDescent="0.25">
      <c r="A8" s="1">
        <f t="shared" si="0"/>
        <v>7</v>
      </c>
      <c r="B8" s="2">
        <v>33.128929123096171</v>
      </c>
    </row>
    <row r="9" spans="1:5" x14ac:dyDescent="0.25">
      <c r="A9" s="1">
        <f t="shared" si="0"/>
        <v>8</v>
      </c>
      <c r="B9" s="2">
        <v>33.885308572836223</v>
      </c>
    </row>
    <row r="10" spans="1:5" x14ac:dyDescent="0.25">
      <c r="A10" s="1">
        <f t="shared" si="0"/>
        <v>9</v>
      </c>
      <c r="B10" s="2">
        <v>35.685322278924289</v>
      </c>
    </row>
    <row r="11" spans="1:5" x14ac:dyDescent="0.25">
      <c r="A11" s="1">
        <f t="shared" si="0"/>
        <v>10</v>
      </c>
      <c r="B11" s="2">
        <v>29.735662598442286</v>
      </c>
    </row>
    <row r="12" spans="1:5" x14ac:dyDescent="0.25">
      <c r="A12" s="1">
        <f t="shared" si="0"/>
        <v>11</v>
      </c>
      <c r="B12" s="2">
        <v>37.821878128498795</v>
      </c>
    </row>
    <row r="13" spans="1:5" x14ac:dyDescent="0.25">
      <c r="A13" s="1">
        <f t="shared" si="0"/>
        <v>12</v>
      </c>
      <c r="B13" s="2">
        <v>30.47148746792227</v>
      </c>
    </row>
    <row r="14" spans="1:5" x14ac:dyDescent="0.25">
      <c r="A14" s="1">
        <f t="shared" si="0"/>
        <v>13</v>
      </c>
      <c r="B14" s="2">
        <v>30.330301148397847</v>
      </c>
    </row>
    <row r="15" spans="1:5" x14ac:dyDescent="0.25">
      <c r="A15" s="1">
        <f t="shared" si="0"/>
        <v>14</v>
      </c>
      <c r="B15" s="2">
        <v>33.02513031177223</v>
      </c>
    </row>
    <row r="16" spans="1:5" x14ac:dyDescent="0.25">
      <c r="A16" s="1">
        <f t="shared" si="0"/>
        <v>15</v>
      </c>
      <c r="B16" s="2">
        <v>28.28974064560607</v>
      </c>
    </row>
    <row r="17" spans="1:2" x14ac:dyDescent="0.25">
      <c r="A17" s="1">
        <f t="shared" si="0"/>
        <v>16</v>
      </c>
      <c r="B17" s="2">
        <v>28.861216184496879</v>
      </c>
    </row>
    <row r="18" spans="1:2" x14ac:dyDescent="0.25">
      <c r="A18" s="1">
        <f t="shared" si="0"/>
        <v>17</v>
      </c>
      <c r="B18" s="2">
        <v>37.811517164856198</v>
      </c>
    </row>
    <row r="19" spans="1:2" x14ac:dyDescent="0.25">
      <c r="A19" s="1">
        <f t="shared" si="0"/>
        <v>18</v>
      </c>
      <c r="B19" s="2">
        <v>33.859289748407903</v>
      </c>
    </row>
    <row r="20" spans="1:2" x14ac:dyDescent="0.25">
      <c r="A20" s="1">
        <f t="shared" si="0"/>
        <v>19</v>
      </c>
      <c r="B20" s="2">
        <v>30.185600541345774</v>
      </c>
    </row>
    <row r="21" spans="1:2" x14ac:dyDescent="0.25">
      <c r="A21" s="1">
        <f t="shared" si="0"/>
        <v>20</v>
      </c>
      <c r="B21" s="2">
        <v>30.592832251032814</v>
      </c>
    </row>
    <row r="22" spans="1:2" x14ac:dyDescent="0.25">
      <c r="A22" s="1">
        <f t="shared" si="0"/>
        <v>21</v>
      </c>
      <c r="B22" s="2">
        <v>34.086277798097584</v>
      </c>
    </row>
    <row r="23" spans="1:2" x14ac:dyDescent="0.25">
      <c r="A23" s="1">
        <f t="shared" si="0"/>
        <v>22</v>
      </c>
      <c r="B23" s="2">
        <v>34.407132976967844</v>
      </c>
    </row>
    <row r="24" spans="1:2" x14ac:dyDescent="0.25">
      <c r="A24" s="1">
        <f t="shared" si="0"/>
        <v>23</v>
      </c>
      <c r="B24" s="2">
        <v>28.625860783550888</v>
      </c>
    </row>
    <row r="25" spans="1:2" x14ac:dyDescent="0.25">
      <c r="A25" s="1">
        <f t="shared" si="0"/>
        <v>24</v>
      </c>
      <c r="B25" s="2">
        <v>27.599834344629198</v>
      </c>
    </row>
    <row r="26" spans="1:2" x14ac:dyDescent="0.25">
      <c r="A26" s="1">
        <f t="shared" si="0"/>
        <v>25</v>
      </c>
      <c r="B26" s="2">
        <v>32.981518221832815</v>
      </c>
    </row>
    <row r="27" spans="1:2" x14ac:dyDescent="0.25">
      <c r="A27" s="1">
        <f t="shared" si="0"/>
        <v>26</v>
      </c>
      <c r="B27" s="2">
        <v>28.463170371297746</v>
      </c>
    </row>
    <row r="28" spans="1:2" x14ac:dyDescent="0.25">
      <c r="A28" s="1">
        <f t="shared" si="0"/>
        <v>27</v>
      </c>
      <c r="B28" s="2">
        <v>34.073799530789259</v>
      </c>
    </row>
    <row r="29" spans="1:2" x14ac:dyDescent="0.25">
      <c r="A29" s="1">
        <f t="shared" si="0"/>
        <v>28</v>
      </c>
      <c r="B29" s="2">
        <v>36.905573130398992</v>
      </c>
    </row>
    <row r="30" spans="1:2" x14ac:dyDescent="0.25">
      <c r="A30" s="1">
        <f t="shared" si="0"/>
        <v>29</v>
      </c>
      <c r="B30" s="2">
        <v>29.722333044093102</v>
      </c>
    </row>
    <row r="31" spans="1:2" x14ac:dyDescent="0.25">
      <c r="A31" s="1">
        <f t="shared" si="0"/>
        <v>30</v>
      </c>
      <c r="B31" s="2">
        <v>35.161169568356129</v>
      </c>
    </row>
    <row r="32" spans="1:2" x14ac:dyDescent="0.25">
      <c r="A32" s="1">
        <f t="shared" si="0"/>
        <v>31</v>
      </c>
      <c r="B32" s="2">
        <v>31.8513437256217</v>
      </c>
    </row>
    <row r="33" spans="1:2" x14ac:dyDescent="0.25">
      <c r="A33" s="1">
        <f t="shared" si="0"/>
        <v>32</v>
      </c>
      <c r="B33" s="2">
        <v>33.779217834863815</v>
      </c>
    </row>
    <row r="34" spans="1:2" x14ac:dyDescent="0.25">
      <c r="A34" s="1">
        <f t="shared" si="0"/>
        <v>33</v>
      </c>
      <c r="B34" s="2">
        <v>30.612510078400373</v>
      </c>
    </row>
    <row r="35" spans="1:2" x14ac:dyDescent="0.25">
      <c r="A35" s="1">
        <f t="shared" si="0"/>
        <v>34</v>
      </c>
      <c r="B35" s="2">
        <v>36.533276931196454</v>
      </c>
    </row>
    <row r="36" spans="1:2" x14ac:dyDescent="0.25">
      <c r="A36" s="1">
        <f t="shared" si="0"/>
        <v>35</v>
      </c>
      <c r="B36" s="2">
        <v>34.812178261391821</v>
      </c>
    </row>
    <row r="37" spans="1:2" x14ac:dyDescent="0.25">
      <c r="A37" s="1">
        <f t="shared" si="0"/>
        <v>36</v>
      </c>
      <c r="B37" s="2">
        <v>33.090904968604448</v>
      </c>
    </row>
    <row r="38" spans="1:2" x14ac:dyDescent="0.25">
      <c r="A38" s="1">
        <f t="shared" si="0"/>
        <v>37</v>
      </c>
      <c r="B38" s="2">
        <v>31.86809298004955</v>
      </c>
    </row>
    <row r="39" spans="1:2" x14ac:dyDescent="0.25">
      <c r="A39" s="1">
        <f t="shared" si="0"/>
        <v>38</v>
      </c>
      <c r="B39" s="2">
        <v>31.518883394356816</v>
      </c>
    </row>
    <row r="40" spans="1:2" x14ac:dyDescent="0.25">
      <c r="A40" s="1">
        <f t="shared" si="0"/>
        <v>39</v>
      </c>
      <c r="B40" s="2">
        <v>28.482175172585993</v>
      </c>
    </row>
    <row r="41" spans="1:2" x14ac:dyDescent="0.25">
      <c r="A41" s="1">
        <f t="shared" si="0"/>
        <v>40</v>
      </c>
      <c r="B41" s="2">
        <v>33.021099431253973</v>
      </c>
    </row>
    <row r="42" spans="1:2" x14ac:dyDescent="0.25">
      <c r="A42" s="1">
        <f t="shared" si="0"/>
        <v>41</v>
      </c>
      <c r="B42" s="2">
        <v>36.406937203183773</v>
      </c>
    </row>
    <row r="43" spans="1:2" x14ac:dyDescent="0.25">
      <c r="A43" s="1">
        <f t="shared" si="0"/>
        <v>42</v>
      </c>
      <c r="B43" s="2">
        <v>32.096652636583897</v>
      </c>
    </row>
    <row r="44" spans="1:2" x14ac:dyDescent="0.25">
      <c r="A44" s="1">
        <f t="shared" si="0"/>
        <v>43</v>
      </c>
      <c r="B44" s="2">
        <v>35.180203473474833</v>
      </c>
    </row>
    <row r="45" spans="1:2" x14ac:dyDescent="0.25">
      <c r="A45" s="1">
        <f t="shared" si="0"/>
        <v>44</v>
      </c>
      <c r="B45" s="2">
        <v>32.724393155705187</v>
      </c>
    </row>
    <row r="46" spans="1:2" x14ac:dyDescent="0.25">
      <c r="A46" s="1">
        <f t="shared" si="0"/>
        <v>45</v>
      </c>
      <c r="B46" s="2">
        <v>31.66342029236257</v>
      </c>
    </row>
    <row r="47" spans="1:2" x14ac:dyDescent="0.25">
      <c r="A47" s="1">
        <f t="shared" si="0"/>
        <v>46</v>
      </c>
      <c r="B47" s="2">
        <v>28.756682501453906</v>
      </c>
    </row>
    <row r="48" spans="1:2" x14ac:dyDescent="0.25">
      <c r="A48" s="1">
        <f t="shared" si="0"/>
        <v>47</v>
      </c>
      <c r="B48" s="2">
        <v>33.88322401097976</v>
      </c>
    </row>
    <row r="49" spans="1:2" x14ac:dyDescent="0.25">
      <c r="A49" s="1">
        <f t="shared" si="0"/>
        <v>48</v>
      </c>
      <c r="B49" s="2">
        <v>31.552360075339674</v>
      </c>
    </row>
    <row r="50" spans="1:2" x14ac:dyDescent="0.25">
      <c r="A50" s="1">
        <f t="shared" si="0"/>
        <v>49</v>
      </c>
      <c r="B50" s="2">
        <v>34.126957677118483</v>
      </c>
    </row>
    <row r="51" spans="1:2" x14ac:dyDescent="0.25">
      <c r="A51" s="1">
        <f t="shared" si="0"/>
        <v>50</v>
      </c>
      <c r="B51" s="2">
        <v>28.047807778976857</v>
      </c>
    </row>
    <row r="52" spans="1:2" x14ac:dyDescent="0.25">
      <c r="A52" s="1">
        <f t="shared" si="0"/>
        <v>51</v>
      </c>
      <c r="B52" s="2">
        <v>24.723204466328024</v>
      </c>
    </row>
    <row r="53" spans="1:2" x14ac:dyDescent="0.25">
      <c r="A53" s="1">
        <f t="shared" si="0"/>
        <v>52</v>
      </c>
      <c r="B53" s="2">
        <v>26.907759808283298</v>
      </c>
    </row>
    <row r="54" spans="1:2" x14ac:dyDescent="0.25">
      <c r="A54" s="1">
        <f t="shared" si="0"/>
        <v>53</v>
      </c>
      <c r="B54" s="2">
        <v>31.426256815949454</v>
      </c>
    </row>
    <row r="55" spans="1:2" x14ac:dyDescent="0.25">
      <c r="A55" s="1">
        <f t="shared" si="0"/>
        <v>54</v>
      </c>
      <c r="B55" s="2">
        <v>25.522977727279066</v>
      </c>
    </row>
    <row r="56" spans="1:2" x14ac:dyDescent="0.25">
      <c r="A56" s="1">
        <f t="shared" si="0"/>
        <v>55</v>
      </c>
      <c r="B56" s="2">
        <v>29.222998624946921</v>
      </c>
    </row>
    <row r="57" spans="1:2" x14ac:dyDescent="0.25">
      <c r="A57" s="1">
        <f t="shared" si="0"/>
        <v>56</v>
      </c>
      <c r="B57" s="2">
        <v>27.027507518697529</v>
      </c>
    </row>
    <row r="58" spans="1:2" x14ac:dyDescent="0.25">
      <c r="A58" s="1">
        <f t="shared" si="0"/>
        <v>57</v>
      </c>
      <c r="B58" s="2">
        <v>28.03984788134694</v>
      </c>
    </row>
    <row r="59" spans="1:2" x14ac:dyDescent="0.25">
      <c r="A59" s="1">
        <f t="shared" si="0"/>
        <v>58</v>
      </c>
      <c r="B59" s="2">
        <v>31.226804627850651</v>
      </c>
    </row>
    <row r="60" spans="1:2" x14ac:dyDescent="0.25">
      <c r="A60" s="1">
        <f t="shared" si="0"/>
        <v>59</v>
      </c>
      <c r="B60" s="2">
        <v>33.987281118799004</v>
      </c>
    </row>
    <row r="61" spans="1:2" x14ac:dyDescent="0.25">
      <c r="A61" s="1">
        <f t="shared" si="0"/>
        <v>60</v>
      </c>
      <c r="B61" s="2">
        <v>31.766586095374077</v>
      </c>
    </row>
    <row r="62" spans="1:2" x14ac:dyDescent="0.25">
      <c r="A62" s="1">
        <f t="shared" si="0"/>
        <v>61</v>
      </c>
      <c r="B62" s="2">
        <v>33.43950337385759</v>
      </c>
    </row>
    <row r="63" spans="1:2" x14ac:dyDescent="0.25">
      <c r="A63" s="1">
        <f t="shared" si="0"/>
        <v>62</v>
      </c>
      <c r="B63" s="2">
        <v>33.483180947415534</v>
      </c>
    </row>
    <row r="64" spans="1:2" x14ac:dyDescent="0.25">
      <c r="A64" s="1">
        <f t="shared" si="0"/>
        <v>63</v>
      </c>
      <c r="B64" s="2">
        <v>31.82986509874463</v>
      </c>
    </row>
    <row r="65" spans="1:2" x14ac:dyDescent="0.25">
      <c r="A65" s="1">
        <f t="shared" si="0"/>
        <v>64</v>
      </c>
      <c r="B65" s="2">
        <v>31.622885932493954</v>
      </c>
    </row>
    <row r="66" spans="1:2" x14ac:dyDescent="0.25">
      <c r="A66" s="1">
        <f t="shared" si="0"/>
        <v>65</v>
      </c>
      <c r="B66" s="2">
        <v>27.742370354291051</v>
      </c>
    </row>
    <row r="67" spans="1:2" x14ac:dyDescent="0.25">
      <c r="A67" s="1">
        <f t="shared" si="0"/>
        <v>66</v>
      </c>
      <c r="B67" s="2">
        <v>24.18033071681857</v>
      </c>
    </row>
    <row r="68" spans="1:2" x14ac:dyDescent="0.25">
      <c r="A68" s="1">
        <f t="shared" ref="A68:A101" si="1">A67+1</f>
        <v>67</v>
      </c>
      <c r="B68" s="2">
        <v>30.994108589412644</v>
      </c>
    </row>
    <row r="69" spans="1:2" x14ac:dyDescent="0.25">
      <c r="A69" s="1">
        <f t="shared" si="1"/>
        <v>68</v>
      </c>
      <c r="B69" s="2">
        <v>30.14122447585687</v>
      </c>
    </row>
    <row r="70" spans="1:2" x14ac:dyDescent="0.25">
      <c r="A70" s="1">
        <f t="shared" si="1"/>
        <v>69</v>
      </c>
      <c r="B70" s="2">
        <v>33.64462717091665</v>
      </c>
    </row>
    <row r="71" spans="1:2" x14ac:dyDescent="0.25">
      <c r="A71" s="1">
        <f t="shared" si="1"/>
        <v>70</v>
      </c>
      <c r="B71" s="2">
        <v>39.356755939126018</v>
      </c>
    </row>
    <row r="72" spans="1:2" x14ac:dyDescent="0.25">
      <c r="A72" s="1">
        <f t="shared" si="1"/>
        <v>71</v>
      </c>
      <c r="B72" s="2">
        <v>30.014178979955613</v>
      </c>
    </row>
    <row r="73" spans="1:2" x14ac:dyDescent="0.25">
      <c r="A73" s="1">
        <f t="shared" si="1"/>
        <v>72</v>
      </c>
      <c r="B73" s="2">
        <v>33.396553396061066</v>
      </c>
    </row>
    <row r="74" spans="1:2" x14ac:dyDescent="0.25">
      <c r="A74" s="1">
        <f t="shared" si="1"/>
        <v>73</v>
      </c>
      <c r="B74" s="2">
        <v>26.349584719911217</v>
      </c>
    </row>
    <row r="75" spans="1:2" x14ac:dyDescent="0.25">
      <c r="A75" s="1">
        <f t="shared" si="1"/>
        <v>74</v>
      </c>
      <c r="B75" s="2">
        <v>29.217665348015725</v>
      </c>
    </row>
    <row r="76" spans="1:2" x14ac:dyDescent="0.25">
      <c r="A76" s="1">
        <f t="shared" si="1"/>
        <v>75</v>
      </c>
      <c r="B76" s="2">
        <v>33.769402568042281</v>
      </c>
    </row>
    <row r="77" spans="1:2" x14ac:dyDescent="0.25">
      <c r="A77" s="1">
        <f t="shared" si="1"/>
        <v>76</v>
      </c>
      <c r="B77" s="2">
        <v>33.056613380368802</v>
      </c>
    </row>
    <row r="78" spans="1:2" x14ac:dyDescent="0.25">
      <c r="A78" s="1">
        <f t="shared" si="1"/>
        <v>77</v>
      </c>
      <c r="B78" s="2">
        <v>29.474801328079774</v>
      </c>
    </row>
    <row r="79" spans="1:2" x14ac:dyDescent="0.25">
      <c r="A79" s="1">
        <f t="shared" si="1"/>
        <v>78</v>
      </c>
      <c r="B79" s="2">
        <v>30.615002093883231</v>
      </c>
    </row>
    <row r="80" spans="1:2" x14ac:dyDescent="0.25">
      <c r="A80" s="1">
        <f t="shared" si="1"/>
        <v>79</v>
      </c>
      <c r="B80" s="2">
        <v>26.578602761775254</v>
      </c>
    </row>
    <row r="81" spans="1:2" x14ac:dyDescent="0.25">
      <c r="A81" s="1">
        <f t="shared" si="1"/>
        <v>80</v>
      </c>
      <c r="B81" s="2">
        <v>32.230886778607967</v>
      </c>
    </row>
    <row r="82" spans="1:2" x14ac:dyDescent="0.25">
      <c r="A82" s="1">
        <f t="shared" si="1"/>
        <v>81</v>
      </c>
      <c r="B82" s="2">
        <v>27.329910869058221</v>
      </c>
    </row>
    <row r="83" spans="1:2" x14ac:dyDescent="0.25">
      <c r="A83" s="1">
        <f t="shared" si="1"/>
        <v>82</v>
      </c>
      <c r="B83" s="2">
        <v>34.68717730958015</v>
      </c>
    </row>
    <row r="84" spans="1:2" x14ac:dyDescent="0.25">
      <c r="A84" s="1">
        <f t="shared" si="1"/>
        <v>83</v>
      </c>
      <c r="B84" s="2">
        <v>31.782011125516146</v>
      </c>
    </row>
    <row r="85" spans="1:2" x14ac:dyDescent="0.25">
      <c r="A85" s="1">
        <f t="shared" si="1"/>
        <v>84</v>
      </c>
      <c r="B85" s="2">
        <v>29.668745616264641</v>
      </c>
    </row>
    <row r="86" spans="1:2" x14ac:dyDescent="0.25">
      <c r="A86" s="1">
        <f t="shared" si="1"/>
        <v>85</v>
      </c>
      <c r="B86" s="2">
        <v>33.166938725672665</v>
      </c>
    </row>
    <row r="87" spans="1:2" x14ac:dyDescent="0.25">
      <c r="A87" s="1">
        <f t="shared" si="1"/>
        <v>86</v>
      </c>
      <c r="B87" s="2">
        <v>28.947341694775968</v>
      </c>
    </row>
    <row r="88" spans="1:2" x14ac:dyDescent="0.25">
      <c r="A88" s="1">
        <f t="shared" si="1"/>
        <v>87</v>
      </c>
      <c r="B88" s="2">
        <v>34.820982170104983</v>
      </c>
    </row>
    <row r="89" spans="1:2" x14ac:dyDescent="0.25">
      <c r="A89" s="1">
        <f t="shared" si="1"/>
        <v>88</v>
      </c>
      <c r="B89" s="2">
        <v>33.197781509999189</v>
      </c>
    </row>
    <row r="90" spans="1:2" x14ac:dyDescent="0.25">
      <c r="A90" s="1">
        <f t="shared" si="1"/>
        <v>89</v>
      </c>
      <c r="B90" s="2">
        <v>32.669503331463787</v>
      </c>
    </row>
    <row r="91" spans="1:2" x14ac:dyDescent="0.25">
      <c r="A91" s="1">
        <f t="shared" si="1"/>
        <v>90</v>
      </c>
      <c r="B91" s="2">
        <v>30.190744643379002</v>
      </c>
    </row>
    <row r="92" spans="1:2" x14ac:dyDescent="0.25">
      <c r="A92" s="1">
        <f t="shared" si="1"/>
        <v>91</v>
      </c>
      <c r="B92" s="2">
        <v>34.182444129884246</v>
      </c>
    </row>
    <row r="93" spans="1:2" x14ac:dyDescent="0.25">
      <c r="A93" s="1">
        <f t="shared" si="1"/>
        <v>92</v>
      </c>
      <c r="B93" s="2">
        <v>36.321415597386661</v>
      </c>
    </row>
    <row r="94" spans="1:2" x14ac:dyDescent="0.25">
      <c r="A94" s="1">
        <f t="shared" si="1"/>
        <v>93</v>
      </c>
      <c r="B94" s="2">
        <v>30.204630808485671</v>
      </c>
    </row>
    <row r="95" spans="1:2" x14ac:dyDescent="0.25">
      <c r="A95" s="1">
        <f t="shared" si="1"/>
        <v>94</v>
      </c>
      <c r="B95" s="2">
        <v>32.186638042377311</v>
      </c>
    </row>
    <row r="96" spans="1:2" x14ac:dyDescent="0.25">
      <c r="A96" s="1">
        <f t="shared" si="1"/>
        <v>95</v>
      </c>
      <c r="B96" s="2">
        <v>38.247085091471675</v>
      </c>
    </row>
    <row r="97" spans="1:2" x14ac:dyDescent="0.25">
      <c r="A97" s="1">
        <f t="shared" si="1"/>
        <v>96</v>
      </c>
      <c r="B97" s="2">
        <v>36.534266461431983</v>
      </c>
    </row>
    <row r="98" spans="1:2" x14ac:dyDescent="0.25">
      <c r="A98" s="1">
        <f t="shared" si="1"/>
        <v>97</v>
      </c>
      <c r="B98" s="2">
        <v>29.831781636504456</v>
      </c>
    </row>
    <row r="99" spans="1:2" x14ac:dyDescent="0.25">
      <c r="A99" s="1">
        <f t="shared" si="1"/>
        <v>98</v>
      </c>
      <c r="B99" s="2">
        <v>30.823247276758774</v>
      </c>
    </row>
    <row r="100" spans="1:2" x14ac:dyDescent="0.25">
      <c r="A100" s="1">
        <f t="shared" si="1"/>
        <v>99</v>
      </c>
      <c r="B100" s="2">
        <v>31.040940290596335</v>
      </c>
    </row>
    <row r="101" spans="1:2" x14ac:dyDescent="0.25">
      <c r="A101" s="1">
        <f t="shared" si="1"/>
        <v>100</v>
      </c>
      <c r="B101" s="2">
        <v>28.647455825749784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showGridLines="0" workbookViewId="0">
      <selection activeCell="K9" sqref="K9"/>
    </sheetView>
  </sheetViews>
  <sheetFormatPr defaultRowHeight="15" x14ac:dyDescent="0.25"/>
  <sheetData>
    <row r="1" spans="1:2" x14ac:dyDescent="0.25">
      <c r="A1" s="9" t="s">
        <v>0</v>
      </c>
      <c r="B1" s="9" t="s">
        <v>1</v>
      </c>
    </row>
    <row r="2" spans="1:2" x14ac:dyDescent="0.25">
      <c r="A2" s="1">
        <v>94.06</v>
      </c>
      <c r="B2" s="1">
        <v>99.65</v>
      </c>
    </row>
    <row r="3" spans="1:2" x14ac:dyDescent="0.25">
      <c r="A3" s="1">
        <v>53.78</v>
      </c>
      <c r="B3" s="1">
        <v>81.739999999999995</v>
      </c>
    </row>
    <row r="4" spans="1:2" x14ac:dyDescent="0.25">
      <c r="A4" s="1">
        <v>91.15</v>
      </c>
      <c r="B4" s="1">
        <v>83.47</v>
      </c>
    </row>
    <row r="5" spans="1:2" x14ac:dyDescent="0.25">
      <c r="A5" s="1">
        <v>34.21</v>
      </c>
      <c r="B5" s="1">
        <v>68.180000000000007</v>
      </c>
    </row>
    <row r="6" spans="1:2" x14ac:dyDescent="0.25">
      <c r="A6" s="1">
        <v>13.17</v>
      </c>
      <c r="B6" s="1">
        <v>30.26</v>
      </c>
    </row>
    <row r="7" spans="1:2" x14ac:dyDescent="0.25">
      <c r="A7" s="1">
        <v>82.44</v>
      </c>
      <c r="B7" s="1">
        <v>38.409999999999997</v>
      </c>
    </row>
    <row r="8" spans="1:2" x14ac:dyDescent="0.25">
      <c r="A8" s="1">
        <v>88.96</v>
      </c>
      <c r="B8" s="1">
        <v>20.2</v>
      </c>
    </row>
    <row r="9" spans="1:2" x14ac:dyDescent="0.25">
      <c r="A9" s="1">
        <v>73.989999999999995</v>
      </c>
      <c r="B9" s="1">
        <v>96.34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showGridLines="0" workbookViewId="0">
      <selection activeCell="H22" sqref="H22"/>
    </sheetView>
  </sheetViews>
  <sheetFormatPr defaultRowHeight="15" x14ac:dyDescent="0.25"/>
  <cols>
    <col min="1" max="1" width="8.42578125" customWidth="1"/>
    <col min="2" max="2" width="12.7109375" bestFit="1" customWidth="1"/>
    <col min="3" max="3" width="13.7109375" bestFit="1" customWidth="1"/>
    <col min="4" max="4" width="11" customWidth="1"/>
  </cols>
  <sheetData>
    <row r="1" spans="1:4" x14ac:dyDescent="0.25">
      <c r="A1" s="7" t="s">
        <v>12</v>
      </c>
      <c r="B1" s="7" t="s">
        <v>25</v>
      </c>
      <c r="C1" s="7" t="s">
        <v>26</v>
      </c>
      <c r="D1" s="7" t="s">
        <v>27</v>
      </c>
    </row>
    <row r="2" spans="1:4" x14ac:dyDescent="0.25">
      <c r="A2" s="1" t="s">
        <v>13</v>
      </c>
      <c r="B2" s="10">
        <v>175333</v>
      </c>
      <c r="C2" s="10">
        <v>98345</v>
      </c>
      <c r="D2" s="10">
        <f>C2-B2</f>
        <v>-76988</v>
      </c>
    </row>
    <row r="3" spans="1:4" x14ac:dyDescent="0.25">
      <c r="A3" s="1" t="s">
        <v>14</v>
      </c>
      <c r="B3" s="10">
        <v>164404</v>
      </c>
      <c r="C3" s="10">
        <v>98538</v>
      </c>
      <c r="D3" s="10">
        <f t="shared" ref="D3:D13" si="0">C3-B3</f>
        <v>-65866</v>
      </c>
    </row>
    <row r="4" spans="1:4" x14ac:dyDescent="0.25">
      <c r="A4" s="1" t="s">
        <v>15</v>
      </c>
      <c r="B4" s="10">
        <v>135306</v>
      </c>
      <c r="C4" s="10">
        <v>94769</v>
      </c>
      <c r="D4" s="10">
        <f t="shared" si="0"/>
        <v>-40537</v>
      </c>
    </row>
    <row r="5" spans="1:4" x14ac:dyDescent="0.25">
      <c r="A5" s="1" t="s">
        <v>16</v>
      </c>
      <c r="B5" s="10">
        <v>137331</v>
      </c>
      <c r="C5" s="10">
        <v>93349</v>
      </c>
      <c r="D5" s="10">
        <f t="shared" si="0"/>
        <v>-43982</v>
      </c>
    </row>
    <row r="6" spans="1:4" x14ac:dyDescent="0.25">
      <c r="A6" s="1" t="s">
        <v>17</v>
      </c>
      <c r="B6" s="10">
        <v>137563</v>
      </c>
      <c r="C6" s="10">
        <v>101323</v>
      </c>
      <c r="D6" s="10">
        <f t="shared" si="0"/>
        <v>-36240</v>
      </c>
    </row>
    <row r="7" spans="1:4" x14ac:dyDescent="0.25">
      <c r="A7" s="1" t="s">
        <v>18</v>
      </c>
      <c r="B7" s="10">
        <v>120323</v>
      </c>
      <c r="C7" s="10">
        <v>116932</v>
      </c>
      <c r="D7" s="10">
        <f t="shared" si="0"/>
        <v>-3391</v>
      </c>
    </row>
    <row r="8" spans="1:4" x14ac:dyDescent="0.25">
      <c r="A8" s="1" t="s">
        <v>19</v>
      </c>
      <c r="B8" s="10">
        <v>116982</v>
      </c>
      <c r="C8" s="10">
        <v>125983</v>
      </c>
      <c r="D8" s="10">
        <f t="shared" si="0"/>
        <v>9001</v>
      </c>
    </row>
    <row r="9" spans="1:4" x14ac:dyDescent="0.25">
      <c r="A9" s="1" t="s">
        <v>20</v>
      </c>
      <c r="B9" s="10">
        <v>123873</v>
      </c>
      <c r="C9" s="10">
        <v>135873</v>
      </c>
      <c r="D9" s="10">
        <f t="shared" si="0"/>
        <v>12000</v>
      </c>
    </row>
    <row r="10" spans="1:4" x14ac:dyDescent="0.25">
      <c r="A10" s="1" t="s">
        <v>21</v>
      </c>
      <c r="B10" s="10">
        <v>154148</v>
      </c>
      <c r="C10" s="10">
        <v>159981</v>
      </c>
      <c r="D10" s="10">
        <f t="shared" si="0"/>
        <v>5833</v>
      </c>
    </row>
    <row r="11" spans="1:4" x14ac:dyDescent="0.25">
      <c r="A11" s="1" t="s">
        <v>22</v>
      </c>
      <c r="B11" s="10">
        <v>136903</v>
      </c>
      <c r="C11" s="10">
        <v>164734</v>
      </c>
      <c r="D11" s="10">
        <f t="shared" si="0"/>
        <v>27831</v>
      </c>
    </row>
    <row r="12" spans="1:4" x14ac:dyDescent="0.25">
      <c r="A12" s="1" t="s">
        <v>23</v>
      </c>
      <c r="B12" s="10">
        <v>151706</v>
      </c>
      <c r="C12" s="10">
        <v>179400</v>
      </c>
      <c r="D12" s="10">
        <f t="shared" si="0"/>
        <v>27694</v>
      </c>
    </row>
    <row r="13" spans="1:4" x14ac:dyDescent="0.25">
      <c r="A13" s="1" t="s">
        <v>24</v>
      </c>
      <c r="B13" s="10">
        <v>126390</v>
      </c>
      <c r="C13" s="10">
        <v>169434</v>
      </c>
      <c r="D13" s="10">
        <f t="shared" si="0"/>
        <v>43044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showGridLines="0" topLeftCell="A4" workbookViewId="0">
      <selection activeCell="M16" sqref="M16"/>
    </sheetView>
  </sheetViews>
  <sheetFormatPr defaultRowHeight="15" x14ac:dyDescent="0.25"/>
  <cols>
    <col min="1" max="1" width="11.85546875" customWidth="1"/>
    <col min="2" max="7" width="10.28515625" customWidth="1"/>
  </cols>
  <sheetData>
    <row r="1" spans="1:7" x14ac:dyDescent="0.25">
      <c r="B1" s="15" t="s">
        <v>47</v>
      </c>
      <c r="C1" s="15"/>
      <c r="D1" s="15"/>
      <c r="E1" s="15"/>
      <c r="F1" s="15"/>
      <c r="G1" s="15"/>
    </row>
    <row r="2" spans="1:7" x14ac:dyDescent="0.25"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</row>
    <row r="3" spans="1:7" x14ac:dyDescent="0.25">
      <c r="A3" s="1" t="s">
        <v>40</v>
      </c>
      <c r="B3" s="1">
        <v>32</v>
      </c>
      <c r="C3" s="1">
        <v>40</v>
      </c>
      <c r="D3" s="1">
        <v>47</v>
      </c>
      <c r="E3" s="1">
        <v>50</v>
      </c>
      <c r="F3" s="1">
        <v>53</v>
      </c>
      <c r="G3" s="1">
        <v>73</v>
      </c>
    </row>
    <row r="4" spans="1:7" x14ac:dyDescent="0.25">
      <c r="A4" s="1" t="s">
        <v>41</v>
      </c>
      <c r="B4" s="1">
        <v>173</v>
      </c>
      <c r="C4" s="1">
        <v>177</v>
      </c>
      <c r="D4" s="1">
        <v>196</v>
      </c>
      <c r="E4" s="1">
        <v>203</v>
      </c>
      <c r="F4" s="1">
        <v>243</v>
      </c>
      <c r="G4" s="1">
        <v>193</v>
      </c>
    </row>
    <row r="5" spans="1:7" x14ac:dyDescent="0.25">
      <c r="A5" s="1" t="s">
        <v>42</v>
      </c>
      <c r="B5" s="1">
        <v>132</v>
      </c>
      <c r="C5" s="1">
        <v>139</v>
      </c>
      <c r="D5" s="1">
        <v>131</v>
      </c>
      <c r="E5" s="1">
        <v>130</v>
      </c>
      <c r="F5" s="1">
        <v>289</v>
      </c>
      <c r="G5" s="1">
        <v>151</v>
      </c>
    </row>
    <row r="6" spans="1:7" x14ac:dyDescent="0.25">
      <c r="A6" s="1" t="s">
        <v>43</v>
      </c>
      <c r="B6" s="1">
        <v>101</v>
      </c>
      <c r="C6" s="1">
        <v>94</v>
      </c>
      <c r="D6" s="1">
        <v>90</v>
      </c>
      <c r="E6" s="1">
        <v>110</v>
      </c>
      <c r="F6" s="1">
        <v>200</v>
      </c>
      <c r="G6" s="1">
        <v>104</v>
      </c>
    </row>
    <row r="7" spans="1:7" x14ac:dyDescent="0.25">
      <c r="A7" s="1" t="s">
        <v>44</v>
      </c>
      <c r="B7" s="1">
        <v>126</v>
      </c>
      <c r="C7" s="1">
        <v>139</v>
      </c>
      <c r="D7" s="1">
        <v>130</v>
      </c>
      <c r="E7" s="1">
        <v>141</v>
      </c>
      <c r="F7" s="1">
        <v>186</v>
      </c>
      <c r="G7" s="1">
        <v>143</v>
      </c>
    </row>
    <row r="8" spans="1:7" x14ac:dyDescent="0.25">
      <c r="A8" s="1" t="s">
        <v>45</v>
      </c>
      <c r="B8" s="1">
        <v>93</v>
      </c>
      <c r="C8" s="1">
        <v>92</v>
      </c>
      <c r="D8" s="1">
        <v>102</v>
      </c>
      <c r="E8" s="1">
        <v>118</v>
      </c>
      <c r="F8" s="1">
        <v>179</v>
      </c>
      <c r="G8" s="1">
        <v>148</v>
      </c>
    </row>
    <row r="9" spans="1:7" x14ac:dyDescent="0.25">
      <c r="A9" s="1" t="s">
        <v>46</v>
      </c>
      <c r="B9" s="1">
        <v>69</v>
      </c>
      <c r="C9" s="1">
        <v>77</v>
      </c>
      <c r="D9" s="1">
        <v>87</v>
      </c>
      <c r="E9" s="1">
        <v>86</v>
      </c>
      <c r="F9" s="1">
        <v>120</v>
      </c>
      <c r="G9" s="1">
        <v>101</v>
      </c>
    </row>
    <row r="11" spans="1:7" x14ac:dyDescent="0.25">
      <c r="B11" s="15" t="s">
        <v>34</v>
      </c>
      <c r="C11" s="15"/>
      <c r="D11" s="15"/>
      <c r="E11" s="15"/>
      <c r="F11" s="15"/>
      <c r="G11" s="15"/>
    </row>
    <row r="12" spans="1:7" x14ac:dyDescent="0.25">
      <c r="B12" s="7" t="s">
        <v>28</v>
      </c>
      <c r="C12" s="7" t="s">
        <v>29</v>
      </c>
      <c r="D12" s="7" t="s">
        <v>30</v>
      </c>
      <c r="E12" s="7" t="s">
        <v>31</v>
      </c>
      <c r="F12" s="7" t="s">
        <v>32</v>
      </c>
      <c r="G12" s="7" t="s">
        <v>33</v>
      </c>
    </row>
    <row r="13" spans="1:7" x14ac:dyDescent="0.25">
      <c r="A13" s="1" t="s">
        <v>35</v>
      </c>
      <c r="B13" s="2">
        <f>AVERAGE(B3:B9)</f>
        <v>103.71428571428571</v>
      </c>
      <c r="C13" s="2">
        <f t="shared" ref="C13:G13" si="0">AVERAGE(C3:C9)</f>
        <v>108.28571428571429</v>
      </c>
      <c r="D13" s="2">
        <f t="shared" si="0"/>
        <v>111.85714285714286</v>
      </c>
      <c r="E13" s="2">
        <f t="shared" si="0"/>
        <v>119.71428571428571</v>
      </c>
      <c r="F13" s="2">
        <f t="shared" si="0"/>
        <v>181.42857142857142</v>
      </c>
      <c r="G13" s="2">
        <f t="shared" si="0"/>
        <v>130.42857142857142</v>
      </c>
    </row>
    <row r="14" spans="1:7" x14ac:dyDescent="0.25">
      <c r="A14" s="1" t="s">
        <v>36</v>
      </c>
      <c r="B14" s="1">
        <f>MAX(B3:B9)</f>
        <v>173</v>
      </c>
      <c r="C14" s="1">
        <f t="shared" ref="C14:G14" si="1">MAX(C3:C9)</f>
        <v>177</v>
      </c>
      <c r="D14" s="1">
        <f t="shared" si="1"/>
        <v>196</v>
      </c>
      <c r="E14" s="1">
        <f t="shared" si="1"/>
        <v>203</v>
      </c>
      <c r="F14" s="1">
        <f t="shared" si="1"/>
        <v>289</v>
      </c>
      <c r="G14" s="1">
        <f t="shared" si="1"/>
        <v>193</v>
      </c>
    </row>
    <row r="15" spans="1:7" x14ac:dyDescent="0.25">
      <c r="A15" s="1" t="s">
        <v>37</v>
      </c>
      <c r="B15" s="1">
        <f>MIN(B3:B9)</f>
        <v>32</v>
      </c>
      <c r="C15" s="1">
        <f t="shared" ref="C15:G15" si="2">MIN(C3:C9)</f>
        <v>40</v>
      </c>
      <c r="D15" s="1">
        <f t="shared" si="2"/>
        <v>47</v>
      </c>
      <c r="E15" s="1">
        <f t="shared" si="2"/>
        <v>50</v>
      </c>
      <c r="F15" s="1">
        <f t="shared" si="2"/>
        <v>53</v>
      </c>
      <c r="G15" s="1">
        <f t="shared" si="2"/>
        <v>73</v>
      </c>
    </row>
    <row r="16" spans="1:7" x14ac:dyDescent="0.25">
      <c r="A16" s="1" t="s">
        <v>38</v>
      </c>
      <c r="B16" s="2">
        <f>B14-B13</f>
        <v>69.285714285714292</v>
      </c>
      <c r="C16" s="2">
        <f t="shared" ref="C16:G16" si="3">C14-C13</f>
        <v>68.714285714285708</v>
      </c>
      <c r="D16" s="2">
        <f t="shared" si="3"/>
        <v>84.142857142857139</v>
      </c>
      <c r="E16" s="2">
        <f t="shared" si="3"/>
        <v>83.285714285714292</v>
      </c>
      <c r="F16" s="2">
        <f t="shared" si="3"/>
        <v>107.57142857142858</v>
      </c>
      <c r="G16" s="2">
        <f t="shared" si="3"/>
        <v>62.571428571428584</v>
      </c>
    </row>
    <row r="17" spans="1:7" x14ac:dyDescent="0.25">
      <c r="A17" s="1" t="s">
        <v>39</v>
      </c>
      <c r="B17" s="2">
        <f>B13-B15</f>
        <v>71.714285714285708</v>
      </c>
      <c r="C17" s="2">
        <f t="shared" ref="C17:G17" si="4">C13-C15</f>
        <v>68.285714285714292</v>
      </c>
      <c r="D17" s="2">
        <f t="shared" si="4"/>
        <v>64.857142857142861</v>
      </c>
      <c r="E17" s="2">
        <f t="shared" si="4"/>
        <v>69.714285714285708</v>
      </c>
      <c r="F17" s="2">
        <f t="shared" si="4"/>
        <v>128.42857142857142</v>
      </c>
      <c r="G17" s="2">
        <f t="shared" si="4"/>
        <v>57.428571428571416</v>
      </c>
    </row>
  </sheetData>
  <mergeCells count="2">
    <mergeCell ref="B1:G1"/>
    <mergeCell ref="B11:G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showGridLines="0" workbookViewId="0">
      <selection activeCell="D10" sqref="D10"/>
    </sheetView>
  </sheetViews>
  <sheetFormatPr defaultRowHeight="15" x14ac:dyDescent="0.25"/>
  <cols>
    <col min="1" max="2" width="9.28515625" style="11" customWidth="1"/>
    <col min="3" max="3" width="10.7109375" style="11" customWidth="1"/>
    <col min="4" max="5" width="11" style="11" customWidth="1"/>
  </cols>
  <sheetData>
    <row r="1" spans="1:4" ht="30" x14ac:dyDescent="0.25">
      <c r="A1" s="14" t="s">
        <v>0</v>
      </c>
      <c r="B1" s="14" t="s">
        <v>1</v>
      </c>
      <c r="C1" s="14" t="s">
        <v>48</v>
      </c>
      <c r="D1" s="14" t="s">
        <v>49</v>
      </c>
    </row>
    <row r="2" spans="1:4" x14ac:dyDescent="0.25">
      <c r="A2" s="12">
        <v>12</v>
      </c>
      <c r="B2" s="12">
        <v>89</v>
      </c>
      <c r="C2" s="13">
        <f t="array" ref="C2:C11">TREND(B2:B11,A2:A11)</f>
        <v>74.395851776906554</v>
      </c>
      <c r="D2" s="13">
        <f>C2-B2</f>
        <v>-14.604148223093446</v>
      </c>
    </row>
    <row r="3" spans="1:4" x14ac:dyDescent="0.25">
      <c r="A3" s="12">
        <v>38</v>
      </c>
      <c r="B3" s="12">
        <v>132</v>
      </c>
      <c r="C3" s="13">
        <v>116.62888218395997</v>
      </c>
      <c r="D3" s="13">
        <f t="shared" ref="D3:D11" si="0">C3-B3</f>
        <v>-15.371117816040027</v>
      </c>
    </row>
    <row r="4" spans="1:4" x14ac:dyDescent="0.25">
      <c r="A4" s="12">
        <v>47</v>
      </c>
      <c r="B4" s="12">
        <v>123</v>
      </c>
      <c r="C4" s="13">
        <v>131.24800809409385</v>
      </c>
      <c r="D4" s="13">
        <f t="shared" si="0"/>
        <v>8.2480080940938478</v>
      </c>
    </row>
    <row r="5" spans="1:4" x14ac:dyDescent="0.25">
      <c r="A5" s="12">
        <v>59</v>
      </c>
      <c r="B5" s="12">
        <v>143</v>
      </c>
      <c r="C5" s="13">
        <v>150.74017597427235</v>
      </c>
      <c r="D5" s="13">
        <f t="shared" si="0"/>
        <v>7.740175974272347</v>
      </c>
    </row>
    <row r="6" spans="1:4" x14ac:dyDescent="0.25">
      <c r="A6" s="12">
        <v>66</v>
      </c>
      <c r="B6" s="12">
        <v>156</v>
      </c>
      <c r="C6" s="13">
        <v>162.11060723770981</v>
      </c>
      <c r="D6" s="13">
        <f t="shared" si="0"/>
        <v>6.1106072377098144</v>
      </c>
    </row>
    <row r="7" spans="1:4" x14ac:dyDescent="0.25">
      <c r="A7" s="12">
        <v>72</v>
      </c>
      <c r="B7" s="12">
        <v>91</v>
      </c>
      <c r="C7" s="13">
        <v>171.85669117779906</v>
      </c>
      <c r="D7" s="13">
        <f t="shared" si="0"/>
        <v>80.856691177799064</v>
      </c>
    </row>
    <row r="8" spans="1:4" x14ac:dyDescent="0.25">
      <c r="A8" s="12">
        <v>76</v>
      </c>
      <c r="B8" s="12">
        <v>245</v>
      </c>
      <c r="C8" s="13">
        <v>178.35408047119188</v>
      </c>
      <c r="D8" s="13">
        <f t="shared" si="0"/>
        <v>-66.645919528808122</v>
      </c>
    </row>
    <row r="9" spans="1:4" x14ac:dyDescent="0.25">
      <c r="A9" s="12">
        <v>82</v>
      </c>
      <c r="B9" s="12">
        <v>101</v>
      </c>
      <c r="C9" s="13">
        <v>188.10016441128113</v>
      </c>
      <c r="D9" s="13">
        <f t="shared" si="0"/>
        <v>87.100164411281128</v>
      </c>
    </row>
    <row r="10" spans="1:4" x14ac:dyDescent="0.25">
      <c r="A10" s="12">
        <v>87</v>
      </c>
      <c r="B10" s="12">
        <v>238</v>
      </c>
      <c r="C10" s="13">
        <v>196.22190102802216</v>
      </c>
      <c r="D10" s="13">
        <f t="shared" si="0"/>
        <v>-41.77809897197784</v>
      </c>
    </row>
    <row r="11" spans="1:4" x14ac:dyDescent="0.25">
      <c r="A11" s="12">
        <v>92</v>
      </c>
      <c r="B11" s="12">
        <v>256</v>
      </c>
      <c r="C11" s="13">
        <v>204.34363764476325</v>
      </c>
      <c r="D11" s="13">
        <f t="shared" si="0"/>
        <v>-51.656362355236752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showGridLines="0" tabSelected="1" workbookViewId="0">
      <selection activeCell="D21" sqref="D21"/>
    </sheetView>
  </sheetViews>
  <sheetFormatPr defaultRowHeight="15" x14ac:dyDescent="0.25"/>
  <cols>
    <col min="2" max="4" width="10.5703125" customWidth="1"/>
  </cols>
  <sheetData>
    <row r="1" spans="1:4" x14ac:dyDescent="0.25">
      <c r="A1" s="7" t="s">
        <v>12</v>
      </c>
      <c r="B1" s="7" t="s">
        <v>50</v>
      </c>
      <c r="C1" s="7" t="s">
        <v>51</v>
      </c>
      <c r="D1" s="7" t="s">
        <v>52</v>
      </c>
    </row>
    <row r="2" spans="1:4" x14ac:dyDescent="0.25">
      <c r="A2" s="1" t="s">
        <v>13</v>
      </c>
      <c r="B2" s="1">
        <v>79</v>
      </c>
      <c r="C2" s="2">
        <f>AVERAGE($B$2:$B$13)+STDEV($B$2:$B$13)</f>
        <v>105.3664897176515</v>
      </c>
      <c r="D2" s="2">
        <f>AVERAGE($B$2:$B$13)-STDEV($B$2:$B$13)</f>
        <v>54.133510282348496</v>
      </c>
    </row>
    <row r="3" spans="1:4" x14ac:dyDescent="0.25">
      <c r="A3" s="1" t="s">
        <v>14</v>
      </c>
      <c r="B3" s="1">
        <v>62</v>
      </c>
      <c r="C3" s="2">
        <f t="shared" ref="C3:C13" si="0">AVERAGE($B$2:$B$13)+STDEV($B$2:$B$13)</f>
        <v>105.3664897176515</v>
      </c>
      <c r="D3" s="2">
        <f t="shared" ref="D3:D13" si="1">AVERAGE($B$2:$B$13)-STDEV($B$2:$B$13)</f>
        <v>54.133510282348496</v>
      </c>
    </row>
    <row r="4" spans="1:4" x14ac:dyDescent="0.25">
      <c r="A4" s="1" t="s">
        <v>15</v>
      </c>
      <c r="B4" s="1">
        <v>88</v>
      </c>
      <c r="C4" s="2">
        <f t="shared" si="0"/>
        <v>105.3664897176515</v>
      </c>
      <c r="D4" s="2">
        <f t="shared" si="1"/>
        <v>54.133510282348496</v>
      </c>
    </row>
    <row r="5" spans="1:4" x14ac:dyDescent="0.25">
      <c r="A5" s="1" t="s">
        <v>16</v>
      </c>
      <c r="B5" s="1">
        <v>102</v>
      </c>
      <c r="C5" s="2">
        <f t="shared" si="0"/>
        <v>105.3664897176515</v>
      </c>
      <c r="D5" s="2">
        <f t="shared" si="1"/>
        <v>54.133510282348496</v>
      </c>
    </row>
    <row r="6" spans="1:4" x14ac:dyDescent="0.25">
      <c r="A6" s="1" t="s">
        <v>17</v>
      </c>
      <c r="B6" s="1">
        <v>94</v>
      </c>
      <c r="C6" s="2">
        <f t="shared" si="0"/>
        <v>105.3664897176515</v>
      </c>
      <c r="D6" s="2">
        <f t="shared" si="1"/>
        <v>54.133510282348496</v>
      </c>
    </row>
    <row r="7" spans="1:4" x14ac:dyDescent="0.25">
      <c r="A7" s="1" t="s">
        <v>18</v>
      </c>
      <c r="B7" s="1">
        <v>43</v>
      </c>
      <c r="C7" s="2">
        <f t="shared" si="0"/>
        <v>105.3664897176515</v>
      </c>
      <c r="D7" s="2">
        <f t="shared" si="1"/>
        <v>54.133510282348496</v>
      </c>
    </row>
    <row r="8" spans="1:4" x14ac:dyDescent="0.25">
      <c r="A8" s="1" t="s">
        <v>19</v>
      </c>
      <c r="B8" s="1">
        <v>35</v>
      </c>
      <c r="C8" s="2">
        <f t="shared" si="0"/>
        <v>105.3664897176515</v>
      </c>
      <c r="D8" s="2">
        <f t="shared" si="1"/>
        <v>54.133510282348496</v>
      </c>
    </row>
    <row r="9" spans="1:4" x14ac:dyDescent="0.25">
      <c r="A9" s="1" t="s">
        <v>20</v>
      </c>
      <c r="B9" s="1">
        <v>67</v>
      </c>
      <c r="C9" s="2">
        <f t="shared" si="0"/>
        <v>105.3664897176515</v>
      </c>
      <c r="D9" s="2">
        <f t="shared" si="1"/>
        <v>54.133510282348496</v>
      </c>
    </row>
    <row r="10" spans="1:4" x14ac:dyDescent="0.25">
      <c r="A10" s="1" t="s">
        <v>21</v>
      </c>
      <c r="B10" s="1">
        <v>128</v>
      </c>
      <c r="C10" s="2">
        <f t="shared" si="0"/>
        <v>105.3664897176515</v>
      </c>
      <c r="D10" s="2">
        <f t="shared" si="1"/>
        <v>54.133510282348496</v>
      </c>
    </row>
    <row r="11" spans="1:4" x14ac:dyDescent="0.25">
      <c r="A11" s="1" t="s">
        <v>22</v>
      </c>
      <c r="B11" s="1">
        <v>95</v>
      </c>
      <c r="C11" s="2">
        <f t="shared" si="0"/>
        <v>105.3664897176515</v>
      </c>
      <c r="D11" s="2">
        <f t="shared" si="1"/>
        <v>54.133510282348496</v>
      </c>
    </row>
    <row r="12" spans="1:4" x14ac:dyDescent="0.25">
      <c r="A12" s="1" t="s">
        <v>23</v>
      </c>
      <c r="B12" s="1">
        <v>87</v>
      </c>
      <c r="C12" s="2">
        <f t="shared" si="0"/>
        <v>105.3664897176515</v>
      </c>
      <c r="D12" s="2">
        <f t="shared" si="1"/>
        <v>54.133510282348496</v>
      </c>
    </row>
    <row r="13" spans="1:4" x14ac:dyDescent="0.25">
      <c r="A13" s="1" t="s">
        <v>24</v>
      </c>
      <c r="B13" s="1">
        <v>77</v>
      </c>
      <c r="C13" s="2">
        <f t="shared" si="0"/>
        <v>105.3664897176515</v>
      </c>
      <c r="D13" s="2">
        <f t="shared" si="1"/>
        <v>54.133510282348496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error bars example.xlsx</dc:title>
  <dc:subject>Example File</dc:subject>
  <dc:creator>John Walkenbach</dc:creator>
  <cp:keywords> </cp:keywords>
  <dc:description>©2015, John Walkenbach. All Rights Reserved.</dc:description>
  <cp:lastModifiedBy>Admin</cp:lastModifiedBy>
  <dcterms:created xsi:type="dcterms:W3CDTF">2002-05-15T13:58:43Z</dcterms:created>
  <dcterms:modified xsi:type="dcterms:W3CDTF">2018-12-19T09:58:48Z</dcterms:modified>
  <cp:category>Excel 2016 Bible</cp:category>
</cp:coreProperties>
</file>