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640C64BC-989B-4EF4-911E-89EEE719A31F}" xr6:coauthVersionLast="40" xr6:coauthVersionMax="40" xr10:uidLastSave="{00000000-0000-0000-0000-000000000000}"/>
  <bookViews>
    <workbookView xWindow="0" yWindow="0" windowWidth="20160" windowHeight="8715" firstSheet="5" activeTab="13" xr2:uid="{00000000-000D-0000-FFFF-FFFF00000000}"/>
  </bookViews>
  <sheets>
    <sheet name="Лист1" sheetId="17" r:id="rId1"/>
    <sheet name="Лист2" sheetId="29" r:id="rId2"/>
    <sheet name="Лист3" sheetId="19" r:id="rId3"/>
    <sheet name="Лист4" sheetId="20" r:id="rId4"/>
    <sheet name="Лист5" sheetId="21" r:id="rId5"/>
    <sheet name="Лист6" sheetId="30" r:id="rId6"/>
    <sheet name="Лист7" sheetId="22" r:id="rId7"/>
    <sheet name="Лист8" sheetId="23" r:id="rId8"/>
    <sheet name="Лист9" sheetId="24" r:id="rId9"/>
    <sheet name="Лист10" sheetId="25" r:id="rId10"/>
    <sheet name="Лист11" sheetId="26" r:id="rId11"/>
    <sheet name="Лист12" sheetId="27" r:id="rId12"/>
    <sheet name="Лист13" sheetId="32" r:id="rId13"/>
    <sheet name="Лист 14" sheetId="31" r:id="rId14"/>
  </sheets>
  <calcPr calcId="191029"/>
</workbook>
</file>

<file path=xl/calcChain.xml><?xml version="1.0" encoding="utf-8"?>
<calcChain xmlns="http://schemas.openxmlformats.org/spreadsheetml/2006/main">
  <c r="E3" i="31" l="1"/>
  <c r="E3" i="32" l="1"/>
  <c r="E4" i="32"/>
  <c r="E5" i="32"/>
  <c r="E6" i="32"/>
  <c r="E7" i="32"/>
  <c r="E8" i="32"/>
  <c r="E9" i="32"/>
  <c r="E10" i="32"/>
  <c r="E11" i="32"/>
  <c r="E12" i="32"/>
  <c r="E3" i="27"/>
  <c r="E4" i="27"/>
  <c r="E5" i="27"/>
  <c r="E6" i="27"/>
  <c r="E7" i="27"/>
  <c r="E8" i="27"/>
  <c r="E9" i="27"/>
  <c r="E10" i="27"/>
  <c r="E11" i="27"/>
  <c r="E12" i="27"/>
  <c r="C4" i="26"/>
  <c r="C3" i="25"/>
  <c r="B3" i="24"/>
  <c r="C3" i="23"/>
  <c r="C3" i="30" l="1"/>
  <c r="C3" i="21"/>
  <c r="B10" i="20"/>
  <c r="B9" i="20"/>
  <c r="B16" i="20"/>
  <c r="B15" i="20"/>
  <c r="B14" i="20"/>
  <c r="C7" i="19"/>
  <c r="E16" i="17" l="1"/>
  <c r="D3" i="17"/>
  <c r="E17" i="17" l="1"/>
  <c r="E18" i="17"/>
  <c r="E19" i="17"/>
  <c r="E20" i="17"/>
  <c r="E21" i="17"/>
  <c r="E22" i="17"/>
  <c r="E23" i="17"/>
  <c r="E24" i="17"/>
  <c r="E25" i="17"/>
  <c r="E4" i="31" l="1"/>
  <c r="E5" i="31"/>
  <c r="E6" i="31"/>
  <c r="E7" i="31"/>
  <c r="E8" i="31"/>
  <c r="E9" i="31"/>
  <c r="E10" i="31"/>
  <c r="E11" i="31"/>
  <c r="E12" i="31"/>
  <c r="C5" i="26"/>
  <c r="C6" i="26"/>
  <c r="C7" i="26"/>
  <c r="C8" i="26"/>
  <c r="C9" i="26"/>
  <c r="C10" i="26"/>
  <c r="C11" i="26"/>
  <c r="C12" i="26"/>
  <c r="C13" i="26"/>
  <c r="C4" i="25"/>
  <c r="B5" i="24"/>
  <c r="B4" i="24"/>
  <c r="B6" i="24"/>
  <c r="B7" i="24"/>
  <c r="B8" i="24"/>
  <c r="C4" i="30"/>
  <c r="C5" i="30"/>
  <c r="C6" i="30"/>
  <c r="C7" i="30"/>
  <c r="C5" i="25" l="1"/>
  <c r="C6" i="25"/>
  <c r="C7" i="25"/>
  <c r="C8" i="25"/>
  <c r="B5" i="20"/>
  <c r="B4" i="20"/>
  <c r="E5" i="22" l="1"/>
  <c r="E6" i="22"/>
  <c r="E4" i="22"/>
  <c r="C5" i="22"/>
  <c r="C6" i="22"/>
  <c r="C4" i="22"/>
  <c r="C4" i="21"/>
  <c r="C5" i="21"/>
  <c r="C6" i="21"/>
  <c r="C7" i="21"/>
  <c r="C10" i="29"/>
  <c r="C8" i="29"/>
  <c r="C7" i="29"/>
  <c r="C6" i="29"/>
  <c r="C5" i="19"/>
  <c r="C6" i="19"/>
  <c r="C4" i="19"/>
  <c r="D11" i="17" l="1"/>
  <c r="D12" i="17"/>
  <c r="D4" i="17"/>
  <c r="D5" i="17"/>
  <c r="D6" i="17"/>
  <c r="D7" i="17"/>
  <c r="D8" i="17"/>
  <c r="D9" i="17"/>
  <c r="D10" i="17"/>
</calcChain>
</file>

<file path=xl/sharedStrings.xml><?xml version="1.0" encoding="utf-8"?>
<sst xmlns="http://schemas.openxmlformats.org/spreadsheetml/2006/main" count="178" uniqueCount="114">
  <si>
    <t>70056-2343</t>
  </si>
  <si>
    <t>75023-5774</t>
  </si>
  <si>
    <t>STARBUCK'S COFFEE</t>
  </si>
  <si>
    <t>MCDONALD'S</t>
  </si>
  <si>
    <t>MICHAEL'S DELI</t>
  </si>
  <si>
    <t>Федор</t>
  </si>
  <si>
    <t>Горный</t>
  </si>
  <si>
    <t>Светлана</t>
  </si>
  <si>
    <t>В.</t>
  </si>
  <si>
    <t>Голикова</t>
  </si>
  <si>
    <t>Эммануил</t>
  </si>
  <si>
    <t>Ларман</t>
  </si>
  <si>
    <t>Роберт</t>
  </si>
  <si>
    <t>Весков</t>
  </si>
  <si>
    <t>Евгений</t>
  </si>
  <si>
    <t>Георгиевич</t>
  </si>
  <si>
    <t>Попов</t>
  </si>
  <si>
    <t>Лина</t>
  </si>
  <si>
    <t>Новицкая</t>
  </si>
  <si>
    <t>Екатерина</t>
  </si>
  <si>
    <t>Синицына</t>
  </si>
  <si>
    <t>Юрий</t>
  </si>
  <si>
    <t>Гладков</t>
  </si>
  <si>
    <t>Георгий</t>
  </si>
  <si>
    <t>Рудик</t>
  </si>
  <si>
    <t>Петр</t>
  </si>
  <si>
    <t>Иванов</t>
  </si>
  <si>
    <t>Имя</t>
  </si>
  <si>
    <t>Фамилия</t>
  </si>
  <si>
    <t>Отчество</t>
  </si>
  <si>
    <t>Полное имя</t>
  </si>
  <si>
    <t>Михайлович</t>
  </si>
  <si>
    <t>Васильевна</t>
  </si>
  <si>
    <t>Павловна</t>
  </si>
  <si>
    <t>Сергеевна</t>
  </si>
  <si>
    <t>Борисович</t>
  </si>
  <si>
    <t>Петрович</t>
  </si>
  <si>
    <t>=ПРОПИСН(C4)</t>
  </si>
  <si>
    <t>=СТРОЧН(C4)</t>
  </si>
  <si>
    <t>=ПРОПНАЧ(C4)</t>
  </si>
  <si>
    <t>=ПРОПИСН(ЛЕВСИМВ(C4;1))&amp;СТРОЧН(ПРАВСИМВ(C4;ДЛСТР(C4)-1))</t>
  </si>
  <si>
    <t>На ДВОРЕ трава, на Траве дрова - НЕ РУБИ дрова на траве ДВора.</t>
  </si>
  <si>
    <t>Исходный текст</t>
  </si>
  <si>
    <t>Обработанный текст</t>
  </si>
  <si>
    <t xml:space="preserve">  АБВГД</t>
  </si>
  <si>
    <t xml:space="preserve">А   Б  В   Г    Д </t>
  </si>
  <si>
    <t xml:space="preserve">  Иван   Дятлов</t>
  </si>
  <si>
    <t xml:space="preserve">АБВГД                 </t>
  </si>
  <si>
    <t>Полныйй номер</t>
  </si>
  <si>
    <t>Телефон</t>
  </si>
  <si>
    <t>Преобразование девятизначных почтовых кодов в пятизначные</t>
  </si>
  <si>
    <t>Исходный ZIP-код</t>
  </si>
  <si>
    <t>Пятизначный ZIP-код</t>
  </si>
  <si>
    <t>=ЛЕВСИМВ(A4,5)</t>
  </si>
  <si>
    <t>=ЛЕВСИМВ(A5,5)</t>
  </si>
  <si>
    <t>Выделение кода товара из его полного ISBN-кода</t>
  </si>
  <si>
    <t>ISBN-код</t>
  </si>
  <si>
    <t>Код товара</t>
  </si>
  <si>
    <t>978-1-118-02444-7</t>
  </si>
  <si>
    <t>978-8-930-20542-9</t>
  </si>
  <si>
    <t>978-5-907-11469-2</t>
  </si>
  <si>
    <t>=ПСТР(A14;11;5)</t>
  </si>
  <si>
    <t>=ПСТР(A15;11;5)</t>
  </si>
  <si>
    <t>=ПСТР(A16;11;5)</t>
  </si>
  <si>
    <t>=ПРАВСИМВ(A9,9)</t>
  </si>
  <si>
    <t>=ПРАВСИМВ(A10,9)</t>
  </si>
  <si>
    <t>(214)887-77-65</t>
  </si>
  <si>
    <t>(703)654-21-80</t>
  </si>
  <si>
    <t>Извлечение телефонного номера без кода сети</t>
  </si>
  <si>
    <t xml:space="preserve">Код изделия </t>
  </si>
  <si>
    <t>Извлеченное числовое значение</t>
  </si>
  <si>
    <t>PWR-16-Малый</t>
  </si>
  <si>
    <t>PW-18-Средний</t>
  </si>
  <si>
    <t>PW-19-Большой</t>
  </si>
  <si>
    <t>CWS-22-Средний</t>
  </si>
  <si>
    <t>CWTP-44-Большой</t>
  </si>
  <si>
    <t>Извлеченная характеристика размера</t>
  </si>
  <si>
    <t>Компания</t>
  </si>
  <si>
    <t>Ошибка в работе
функции ПРОПНАЧ</t>
  </si>
  <si>
    <t>Исправление ошибки
функции ПРОПНАЧ</t>
  </si>
  <si>
    <t>На дворе трава, на траве дрова - не руби дрова на траве двора.</t>
  </si>
  <si>
    <t>Подсчет количества слов</t>
  </si>
  <si>
    <t>°</t>
  </si>
  <si>
    <t>Михаил</t>
  </si>
  <si>
    <t>Мария</t>
  </si>
  <si>
    <t>Иван</t>
  </si>
  <si>
    <t>Эмма</t>
  </si>
  <si>
    <t>Андрей</t>
  </si>
  <si>
    <t>Нина</t>
  </si>
  <si>
    <t>Продавец</t>
  </si>
  <si>
    <t>Продажи</t>
  </si>
  <si>
    <t>Магазин</t>
  </si>
  <si>
    <t>Очищенный текст</t>
  </si>
  <si>
    <t xml:space="preserve">        Ярославль (Магазин #2)_x000C__x000C__x000C__x000C__x000C_</t>
  </si>
  <si>
    <t xml:space="preserve">     Ярославль (Магазин #3)_x000C__x000C__x000C__x000C__x000C_</t>
  </si>
  <si>
    <t xml:space="preserve">  Ярославль (Магазин #1)_x000C__x000C__x000C__x000C__x000C_</t>
  </si>
  <si>
    <t xml:space="preserve">  Кострома (Магазин #1)_x000C__x000C__x000C__x000C__x000C_</t>
  </si>
  <si>
    <t xml:space="preserve">      Кострома (Магазин #2)_x000C__x000C__x000C__x000C__x000C_</t>
  </si>
  <si>
    <t xml:space="preserve">Кострома (Магазин #3)_x000C__x000C__x000C__x000C__x000C_    </t>
  </si>
  <si>
    <t>Идентификатор</t>
  </si>
  <si>
    <t>Долнение до 10 символов</t>
  </si>
  <si>
    <t>Продавец и продажи</t>
  </si>
  <si>
    <t>Гилберт</t>
  </si>
  <si>
    <t>Браун</t>
  </si>
  <si>
    <t>Табурелло</t>
  </si>
  <si>
    <t>Уолтерс</t>
  </si>
  <si>
    <t>Александер</t>
  </si>
  <si>
    <t>Бредли</t>
  </si>
  <si>
    <t>Добни</t>
  </si>
  <si>
    <t>Эллербрук</t>
  </si>
  <si>
    <t>Хартвиг</t>
  </si>
  <si>
    <t>Кэмпбелл</t>
  </si>
  <si>
    <t>Продавцы и продажи</t>
  </si>
  <si>
    <t>Тропинин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</si>
</sst>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"/>
    <numFmt numFmtId="165" formatCode="_(&quot;$&quot;* #,##0.00_);_(&quot;$&quot;* \(#,##0.00\);_(&quot;$&quot;* &quot;-&quot;??_);_(@_)"/>
    <numFmt numFmtId="166" formatCode="#,##0\ &quot;₽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F3F3F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3F3F3F"/>
      </bottom>
      <diagonal/>
    </border>
  </borders>
  <cellStyleXfs count="25">
    <xf numFmtId="0" fontId="0" fillId="0" borderId="0"/>
    <xf numFmtId="165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/>
    <xf numFmtId="0" fontId="5" fillId="3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3" fillId="0" borderId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</cellStyleXfs>
  <cellXfs count="38">
    <xf numFmtId="0" fontId="0" fillId="0" borderId="0" xfId="0"/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/>
    <xf numFmtId="0" fontId="2" fillId="2" borderId="1" xfId="2" applyAlignment="1">
      <alignment horizontal="center"/>
    </xf>
    <xf numFmtId="0" fontId="2" fillId="2" borderId="1" xfId="2"/>
    <xf numFmtId="0" fontId="0" fillId="0" borderId="0" xfId="0" applyAlignment="1">
      <alignment horizontal="center"/>
    </xf>
    <xf numFmtId="0" fontId="4" fillId="0" borderId="2" xfId="6" applyFont="1" applyFill="1" applyBorder="1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right"/>
    </xf>
    <xf numFmtId="0" fontId="2" fillId="2" borderId="1" xfId="2" quotePrefix="1"/>
    <xf numFmtId="0" fontId="6" fillId="0" borderId="0" xfId="0" applyFont="1" applyAlignment="1"/>
    <xf numFmtId="0" fontId="7" fillId="2" borderId="1" xfId="2" applyFont="1" applyAlignment="1">
      <alignment horizontal="center"/>
    </xf>
    <xf numFmtId="0" fontId="7" fillId="2" borderId="1" xfId="2" applyFont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0" borderId="0" xfId="0" quotePrefix="1" applyFont="1"/>
    <xf numFmtId="0" fontId="8" fillId="5" borderId="3" xfId="5" applyFont="1" applyFill="1" applyBorder="1" applyAlignment="1">
      <alignment horizontal="center"/>
    </xf>
    <xf numFmtId="0" fontId="9" fillId="2" borderId="1" xfId="2" applyFont="1" applyAlignment="1">
      <alignment horizontal="center"/>
    </xf>
    <xf numFmtId="0" fontId="7" fillId="2" borderId="1" xfId="2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9" fillId="2" borderId="1" xfId="2" applyFont="1" applyAlignment="1">
      <alignment horizontal="left"/>
    </xf>
    <xf numFmtId="0" fontId="8" fillId="5" borderId="3" xfId="5" applyFont="1" applyFill="1" applyBorder="1" applyAlignment="1">
      <alignment horizontal="left"/>
    </xf>
    <xf numFmtId="0" fontId="8" fillId="0" borderId="4" xfId="0" applyFont="1" applyBorder="1" applyAlignment="1">
      <alignment horizontal="center" wrapText="1"/>
    </xf>
    <xf numFmtId="0" fontId="2" fillId="2" borderId="1" xfId="2" applyAlignment="1">
      <alignment horizontal="center" vertical="top"/>
    </xf>
    <xf numFmtId="0" fontId="2" fillId="2" borderId="1" xfId="2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 vertical="top"/>
    </xf>
    <xf numFmtId="0" fontId="12" fillId="0" borderId="0" xfId="0" applyFont="1"/>
    <xf numFmtId="0" fontId="12" fillId="0" borderId="0" xfId="0" applyFont="1" applyAlignment="1">
      <alignment horizontal="center" vertical="top" wrapText="1"/>
    </xf>
    <xf numFmtId="166" fontId="0" fillId="0" borderId="0" xfId="1" applyNumberFormat="1" applyFont="1"/>
  </cellXfs>
  <cellStyles count="25">
    <cellStyle name="20% - Акцент1" xfId="7" xr:uid="{1662E540-809D-45CD-BE46-685925CD7745}"/>
    <cellStyle name="20% - Акцент2" xfId="8" xr:uid="{3A29F9BA-C2BF-47D9-982A-FFDBE9B8B250}"/>
    <cellStyle name="20% - Акцент3" xfId="9" xr:uid="{9CA120E2-4553-448B-8FD4-3468C09EF839}"/>
    <cellStyle name="20% - Акцент4" xfId="10" xr:uid="{37EE7D8D-A28A-486E-9B26-E23F578BF5E1}"/>
    <cellStyle name="20% - Акцент5" xfId="11" xr:uid="{BA8CD86A-154C-4FC9-987A-257612F3BD28}"/>
    <cellStyle name="20% - Акцент6" xfId="12" xr:uid="{60EA05F2-A475-4DA9-8ED1-E7E25E307635}"/>
    <cellStyle name="40% - Акцент1" xfId="13" xr:uid="{C0EE3C65-9E17-4E96-8F18-A7422C25090B}"/>
    <cellStyle name="40% - Акцент2" xfId="14" xr:uid="{EF568CBC-E58C-40F4-8826-B63CE2984539}"/>
    <cellStyle name="40% - Акцент3" xfId="15" xr:uid="{D9EA4B2A-99E5-43FC-85C3-B4BA3945765A}"/>
    <cellStyle name="40% - Акцент4" xfId="16" xr:uid="{135E1A16-0F85-4276-89AE-225CDDB9B85E}"/>
    <cellStyle name="40% - Акцент5" xfId="17" xr:uid="{8034D446-6CE2-4ABE-B6CB-305DD979B4B2}"/>
    <cellStyle name="40% - Акцент6" xfId="18" xr:uid="{626171C4-A9B7-42D8-99CD-29E0A4AC7545}"/>
    <cellStyle name="60% - Акцент1" xfId="19" xr:uid="{88523682-0236-4AB8-B0B2-02A9EB9B26E6}"/>
    <cellStyle name="60% - Акцент2" xfId="20" xr:uid="{638D73FB-D0E6-4188-B4D0-8EC428FE3FC4}"/>
    <cellStyle name="60% - Акцент3" xfId="21" xr:uid="{AC58F99C-8718-4269-A11B-1AE78BC4C54F}"/>
    <cellStyle name="60% - Акцент4" xfId="22" xr:uid="{60209387-F3B6-499E-92D8-E857B383C639}"/>
    <cellStyle name="60% - Акцент5" xfId="23" xr:uid="{FB48DA45-09E8-433C-95B0-27EA8372CC25}"/>
    <cellStyle name="60% - Акцент6" xfId="24" xr:uid="{874762DF-62DE-4082-970B-5F14DB59670C}"/>
    <cellStyle name="GreyOrWhite" xfId="4" xr:uid="{00000000-0005-0000-0000-000001000000}"/>
    <cellStyle name="Normal_13" xfId="3" xr:uid="{00000000-0005-0000-0000-000003000000}"/>
    <cellStyle name="Normal_22" xfId="6" xr:uid="{00000000-0005-0000-0000-000004000000}"/>
    <cellStyle name="Yellow" xfId="5" xr:uid="{00000000-0005-0000-0000-000006000000}"/>
    <cellStyle name="Вывод" xfId="2" builtinId="21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проданных изделий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Лист9!$C$2</c:f>
              <c:strCache>
                <c:ptCount val="1"/>
                <c:pt idx="0">
                  <c:v>Продажи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Лист9!$B$3:$B$8</c:f>
              <c:strCache>
                <c:ptCount val="6"/>
                <c:pt idx="0">
                  <c:v>Михаил
843</c:v>
                </c:pt>
                <c:pt idx="1">
                  <c:v>Мария
573</c:v>
                </c:pt>
                <c:pt idx="2">
                  <c:v>Иван
858</c:v>
                </c:pt>
                <c:pt idx="3">
                  <c:v>Эмма
890</c:v>
                </c:pt>
                <c:pt idx="4">
                  <c:v>Андрей
602</c:v>
                </c:pt>
                <c:pt idx="5">
                  <c:v>Нина
984</c:v>
                </c:pt>
              </c:strCache>
            </c:strRef>
          </c:cat>
          <c:val>
            <c:numRef>
              <c:f>Лист9!$C$3:$C$8</c:f>
              <c:numCache>
                <c:formatCode>General</c:formatCode>
                <c:ptCount val="6"/>
                <c:pt idx="0">
                  <c:v>843</c:v>
                </c:pt>
                <c:pt idx="1">
                  <c:v>573</c:v>
                </c:pt>
                <c:pt idx="2">
                  <c:v>858</c:v>
                </c:pt>
                <c:pt idx="3">
                  <c:v>890</c:v>
                </c:pt>
                <c:pt idx="4">
                  <c:v>602</c:v>
                </c:pt>
                <c:pt idx="5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4-4F73-B9D8-1E13E58BC46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678752"/>
        <c:axId val="775691072"/>
      </c:barChart>
      <c:catAx>
        <c:axId val="77567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5691072"/>
        <c:crosses val="autoZero"/>
        <c:auto val="1"/>
        <c:lblAlgn val="ctr"/>
        <c:lblOffset val="100"/>
        <c:noMultiLvlLbl val="0"/>
      </c:catAx>
      <c:valAx>
        <c:axId val="77569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567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33337</xdr:rowOff>
    </xdr:from>
    <xdr:to>
      <xdr:col>9</xdr:col>
      <xdr:colOff>200025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5"/>
  <sheetViews>
    <sheetView topLeftCell="A13" workbookViewId="0">
      <selection activeCell="D17" sqref="D17:D25"/>
    </sheetView>
  </sheetViews>
  <sheetFormatPr defaultColWidth="8.85546875" defaultRowHeight="12.75" x14ac:dyDescent="0.2"/>
  <cols>
    <col min="1" max="1" width="8.85546875" style="10"/>
    <col min="2" max="3" width="13.5703125" style="10" customWidth="1"/>
    <col min="4" max="4" width="18.140625" style="10" customWidth="1"/>
    <col min="5" max="5" width="31.28515625" style="10" customWidth="1"/>
    <col min="6" max="6" width="9.7109375" style="10" customWidth="1"/>
    <col min="7" max="7" width="9.85546875" style="10" customWidth="1"/>
    <col min="8" max="8" width="8.85546875" style="10"/>
    <col min="9" max="9" width="9" style="10" customWidth="1"/>
    <col min="10" max="16384" width="8.85546875" style="10"/>
  </cols>
  <sheetData>
    <row r="2" spans="2:9" ht="15" x14ac:dyDescent="0.25">
      <c r="B2" s="11" t="s">
        <v>27</v>
      </c>
      <c r="C2" s="11" t="s">
        <v>28</v>
      </c>
      <c r="D2" s="12" t="s">
        <v>30</v>
      </c>
      <c r="E2" s="21" t="s">
        <v>29</v>
      </c>
      <c r="G2"/>
      <c r="H2"/>
      <c r="I2"/>
    </row>
    <row r="3" spans="2:9" ht="15" x14ac:dyDescent="0.25">
      <c r="B3" t="s">
        <v>5</v>
      </c>
      <c r="C3" t="s">
        <v>6</v>
      </c>
      <c r="D3" s="10" t="str">
        <f>B3&amp;" "&amp;C3</f>
        <v>Федор Горный</v>
      </c>
      <c r="E3" s="22" t="s">
        <v>31</v>
      </c>
      <c r="G3"/>
      <c r="H3"/>
      <c r="I3"/>
    </row>
    <row r="4" spans="2:9" ht="15" x14ac:dyDescent="0.25">
      <c r="B4" t="s">
        <v>7</v>
      </c>
      <c r="C4" t="s">
        <v>9</v>
      </c>
      <c r="D4" s="10" t="str">
        <f t="shared" ref="D4:D12" si="0">B4&amp;" "&amp;C4</f>
        <v>Светлана Голикова</v>
      </c>
      <c r="E4" s="22" t="s">
        <v>32</v>
      </c>
      <c r="G4"/>
      <c r="H4"/>
      <c r="I4"/>
    </row>
    <row r="5" spans="2:9" ht="15" x14ac:dyDescent="0.25">
      <c r="B5" t="s">
        <v>10</v>
      </c>
      <c r="C5" t="s">
        <v>11</v>
      </c>
      <c r="D5" s="10" t="str">
        <f t="shared" si="0"/>
        <v>Эммануил Ларман</v>
      </c>
      <c r="E5" s="22"/>
      <c r="G5"/>
      <c r="H5"/>
      <c r="I5"/>
    </row>
    <row r="6" spans="2:9" ht="15" x14ac:dyDescent="0.25">
      <c r="B6" t="s">
        <v>12</v>
      </c>
      <c r="C6" t="s">
        <v>13</v>
      </c>
      <c r="D6" s="10" t="str">
        <f t="shared" si="0"/>
        <v>Роберт Весков</v>
      </c>
      <c r="E6" s="22"/>
      <c r="G6"/>
      <c r="H6"/>
      <c r="I6"/>
    </row>
    <row r="7" spans="2:9" ht="15" x14ac:dyDescent="0.25">
      <c r="B7" t="s">
        <v>14</v>
      </c>
      <c r="C7" t="s">
        <v>16</v>
      </c>
      <c r="D7" s="10" t="str">
        <f t="shared" si="0"/>
        <v>Евгений Попов</v>
      </c>
      <c r="E7" s="22" t="s">
        <v>15</v>
      </c>
      <c r="G7"/>
      <c r="H7"/>
      <c r="I7"/>
    </row>
    <row r="8" spans="2:9" ht="15" x14ac:dyDescent="0.25">
      <c r="B8" t="s">
        <v>17</v>
      </c>
      <c r="C8" t="s">
        <v>18</v>
      </c>
      <c r="D8" s="10" t="str">
        <f t="shared" si="0"/>
        <v>Лина Новицкая</v>
      </c>
      <c r="E8" s="22" t="s">
        <v>33</v>
      </c>
      <c r="G8"/>
      <c r="H8"/>
      <c r="I8"/>
    </row>
    <row r="9" spans="2:9" ht="15" x14ac:dyDescent="0.25">
      <c r="B9" t="s">
        <v>19</v>
      </c>
      <c r="C9" t="s">
        <v>20</v>
      </c>
      <c r="D9" s="10" t="str">
        <f t="shared" si="0"/>
        <v>Екатерина Синицына</v>
      </c>
      <c r="E9" s="22" t="s">
        <v>34</v>
      </c>
      <c r="G9"/>
      <c r="H9"/>
      <c r="I9"/>
    </row>
    <row r="10" spans="2:9" ht="15" x14ac:dyDescent="0.25">
      <c r="B10" t="s">
        <v>21</v>
      </c>
      <c r="C10" t="s">
        <v>22</v>
      </c>
      <c r="D10" s="10" t="str">
        <f t="shared" si="0"/>
        <v>Юрий Гладков</v>
      </c>
      <c r="E10" s="22" t="s">
        <v>35</v>
      </c>
      <c r="G10"/>
      <c r="H10"/>
      <c r="I10"/>
    </row>
    <row r="11" spans="2:9" ht="15" x14ac:dyDescent="0.25">
      <c r="B11" t="s">
        <v>23</v>
      </c>
      <c r="C11" t="s">
        <v>24</v>
      </c>
      <c r="D11" s="10" t="str">
        <f t="shared" si="0"/>
        <v>Георгий Рудик</v>
      </c>
      <c r="E11" s="22" t="s">
        <v>8</v>
      </c>
      <c r="G11"/>
      <c r="H11"/>
      <c r="I11"/>
    </row>
    <row r="12" spans="2:9" ht="15" x14ac:dyDescent="0.25">
      <c r="B12" t="s">
        <v>25</v>
      </c>
      <c r="C12" t="s">
        <v>26</v>
      </c>
      <c r="D12" s="10" t="str">
        <f t="shared" si="0"/>
        <v>Петр Иванов</v>
      </c>
      <c r="E12" s="22" t="s">
        <v>36</v>
      </c>
    </row>
    <row r="15" spans="2:9" x14ac:dyDescent="0.2">
      <c r="B15" s="11" t="s">
        <v>27</v>
      </c>
      <c r="C15" s="12" t="s">
        <v>29</v>
      </c>
      <c r="D15" s="11" t="s">
        <v>28</v>
      </c>
      <c r="E15" s="12" t="s">
        <v>30</v>
      </c>
    </row>
    <row r="16" spans="2:9" ht="15" x14ac:dyDescent="0.25">
      <c r="B16" t="s">
        <v>5</v>
      </c>
      <c r="C16" s="23" t="s">
        <v>31</v>
      </c>
      <c r="D16" t="s">
        <v>6</v>
      </c>
      <c r="E16" s="10" t="str">
        <f>_xlfn.TEXTJOIN(" ",TRUE,B16:D16)</f>
        <v>Федор Михайлович Горный</v>
      </c>
    </row>
    <row r="17" spans="2:5" ht="15" x14ac:dyDescent="0.25">
      <c r="B17" t="s">
        <v>7</v>
      </c>
      <c r="C17" s="23" t="s">
        <v>32</v>
      </c>
      <c r="D17" t="s">
        <v>9</v>
      </c>
      <c r="E17" s="10" t="str">
        <f t="shared" ref="E17:E25" si="1">_xlfn.TEXTJOIN(" ",TRUE,B17:D17)</f>
        <v>Светлана Васильевна Голикова</v>
      </c>
    </row>
    <row r="18" spans="2:5" ht="15" x14ac:dyDescent="0.25">
      <c r="B18" t="s">
        <v>10</v>
      </c>
      <c r="C18" s="23"/>
      <c r="D18" t="s">
        <v>11</v>
      </c>
      <c r="E18" s="10" t="str">
        <f t="shared" si="1"/>
        <v>Эммануил Ларман</v>
      </c>
    </row>
    <row r="19" spans="2:5" ht="15" x14ac:dyDescent="0.25">
      <c r="B19" t="s">
        <v>12</v>
      </c>
      <c r="C19" s="23"/>
      <c r="D19" t="s">
        <v>13</v>
      </c>
      <c r="E19" s="10" t="str">
        <f t="shared" si="1"/>
        <v>Роберт Весков</v>
      </c>
    </row>
    <row r="20" spans="2:5" ht="15" x14ac:dyDescent="0.25">
      <c r="B20" t="s">
        <v>14</v>
      </c>
      <c r="C20" s="23" t="s">
        <v>15</v>
      </c>
      <c r="D20" t="s">
        <v>16</v>
      </c>
      <c r="E20" s="10" t="str">
        <f t="shared" si="1"/>
        <v>Евгений Георгиевич Попов</v>
      </c>
    </row>
    <row r="21" spans="2:5" ht="15" x14ac:dyDescent="0.25">
      <c r="B21" t="s">
        <v>17</v>
      </c>
      <c r="C21" s="23" t="s">
        <v>33</v>
      </c>
      <c r="D21" t="s">
        <v>18</v>
      </c>
      <c r="E21" s="10" t="str">
        <f t="shared" si="1"/>
        <v>Лина Павловна Новицкая</v>
      </c>
    </row>
    <row r="22" spans="2:5" ht="15" x14ac:dyDescent="0.25">
      <c r="B22" t="s">
        <v>19</v>
      </c>
      <c r="C22" s="23" t="s">
        <v>34</v>
      </c>
      <c r="D22" t="s">
        <v>20</v>
      </c>
      <c r="E22" s="10" t="str">
        <f t="shared" si="1"/>
        <v>Екатерина Сергеевна Синицына</v>
      </c>
    </row>
    <row r="23" spans="2:5" ht="15" x14ac:dyDescent="0.25">
      <c r="B23" t="s">
        <v>21</v>
      </c>
      <c r="C23" s="23" t="s">
        <v>35</v>
      </c>
      <c r="D23" t="s">
        <v>22</v>
      </c>
      <c r="E23" s="10" t="str">
        <f t="shared" si="1"/>
        <v>Юрий Борисович Гладков</v>
      </c>
    </row>
    <row r="24" spans="2:5" ht="15" x14ac:dyDescent="0.25">
      <c r="B24" t="s">
        <v>23</v>
      </c>
      <c r="C24" s="23" t="s">
        <v>8</v>
      </c>
      <c r="D24" t="s">
        <v>24</v>
      </c>
      <c r="E24" s="10" t="str">
        <f t="shared" si="1"/>
        <v>Георгий В. Рудик</v>
      </c>
    </row>
    <row r="25" spans="2:5" ht="15" x14ac:dyDescent="0.25">
      <c r="B25" t="s">
        <v>25</v>
      </c>
      <c r="C25" s="23" t="s">
        <v>36</v>
      </c>
      <c r="D25" t="s">
        <v>26</v>
      </c>
      <c r="E25" s="10" t="str">
        <f t="shared" si="1"/>
        <v>Петр Петрович Иванов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10"/>
  <sheetViews>
    <sheetView workbookViewId="0">
      <selection activeCell="C10" sqref="C10"/>
    </sheetView>
  </sheetViews>
  <sheetFormatPr defaultRowHeight="15" x14ac:dyDescent="0.25"/>
  <cols>
    <col min="1" max="1" width="5" customWidth="1"/>
    <col min="2" max="2" width="62.7109375" customWidth="1"/>
    <col min="3" max="3" width="65" customWidth="1"/>
  </cols>
  <sheetData>
    <row r="4" spans="2:3" x14ac:dyDescent="0.25">
      <c r="C4" t="s">
        <v>41</v>
      </c>
    </row>
    <row r="6" spans="2:3" x14ac:dyDescent="0.25">
      <c r="B6" s="9" t="s">
        <v>37</v>
      </c>
      <c r="C6" t="str">
        <f>UPPER(C4)</f>
        <v>НА ДВОРЕ ТРАВА, НА ТРАВЕ ДРОВА - НЕ РУБИ ДРОВА НА ТРАВЕ ДВОРА.</v>
      </c>
    </row>
    <row r="7" spans="2:3" x14ac:dyDescent="0.25">
      <c r="B7" s="9" t="s">
        <v>38</v>
      </c>
      <c r="C7" t="str">
        <f>LOWER(C4)</f>
        <v>на дворе трава, на траве дрова - не руби дрова на траве двора.</v>
      </c>
    </row>
    <row r="8" spans="2:3" x14ac:dyDescent="0.25">
      <c r="B8" s="9" t="s">
        <v>39</v>
      </c>
      <c r="C8" t="str">
        <f>PROPER(C4)</f>
        <v>На Дворе Трава, На Траве Дрова - Не Руби Дрова На Траве Двора.</v>
      </c>
    </row>
    <row r="10" spans="2:3" x14ac:dyDescent="0.25">
      <c r="B10" s="9" t="s">
        <v>40</v>
      </c>
      <c r="C10" t="str">
        <f>UPPER(LEFT(C4,1))&amp;LOWER(RIGHT(C4,LEN(C4)-1))</f>
        <v>На дворе трава, на траве дрова - не руби дрова на траве двора.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7"/>
  <sheetViews>
    <sheetView workbookViewId="0">
      <selection activeCell="C7" sqref="C7"/>
    </sheetView>
  </sheetViews>
  <sheetFormatPr defaultRowHeight="15" x14ac:dyDescent="0.25"/>
  <cols>
    <col min="2" max="2" width="15.85546875" bestFit="1" customWidth="1"/>
    <col min="3" max="3" width="20.28515625" bestFit="1" customWidth="1"/>
  </cols>
  <sheetData>
    <row r="3" spans="2:3" x14ac:dyDescent="0.25">
      <c r="B3" s="4" t="s">
        <v>42</v>
      </c>
      <c r="C3" s="4" t="s">
        <v>43</v>
      </c>
    </row>
    <row r="4" spans="2:3" x14ac:dyDescent="0.25">
      <c r="B4" t="s">
        <v>44</v>
      </c>
      <c r="C4" t="str">
        <f>TRIM(B4)</f>
        <v>АБВГД</v>
      </c>
    </row>
    <row r="5" spans="2:3" x14ac:dyDescent="0.25">
      <c r="B5" t="s">
        <v>45</v>
      </c>
      <c r="C5" t="str">
        <f t="shared" ref="C5:C6" si="0">TRIM(B5)</f>
        <v>А Б В Г Д</v>
      </c>
    </row>
    <row r="6" spans="2:3" x14ac:dyDescent="0.25">
      <c r="B6" t="s">
        <v>46</v>
      </c>
      <c r="C6" t="str">
        <f t="shared" si="0"/>
        <v>Иван Дятлов</v>
      </c>
    </row>
    <row r="7" spans="2:3" x14ac:dyDescent="0.25">
      <c r="B7" t="s">
        <v>47</v>
      </c>
      <c r="C7" t="str">
        <f>TRIM(B7)</f>
        <v>АБВГД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showGridLines="0" zoomScale="110" zoomScaleNormal="110" workbookViewId="0">
      <selection activeCell="G33" sqref="G33"/>
    </sheetView>
  </sheetViews>
  <sheetFormatPr defaultColWidth="22.140625" defaultRowHeight="12.75" x14ac:dyDescent="0.2"/>
  <cols>
    <col min="1" max="1" width="16" style="13" customWidth="1"/>
    <col min="2" max="2" width="25.7109375" style="14" customWidth="1"/>
    <col min="3" max="16384" width="22.140625" style="14"/>
  </cols>
  <sheetData>
    <row r="1" spans="1:4" x14ac:dyDescent="0.2">
      <c r="A1" s="16"/>
      <c r="B1" s="15"/>
      <c r="C1" s="15"/>
      <c r="D1" s="15"/>
    </row>
    <row r="2" spans="1:4" ht="30" customHeight="1" x14ac:dyDescent="0.2">
      <c r="A2" s="26" t="s">
        <v>50</v>
      </c>
      <c r="B2" s="26"/>
      <c r="C2" s="15"/>
      <c r="D2" s="15"/>
    </row>
    <row r="3" spans="1:4" x14ac:dyDescent="0.2">
      <c r="A3" s="20" t="s">
        <v>51</v>
      </c>
      <c r="B3" s="20" t="s">
        <v>52</v>
      </c>
      <c r="C3" s="15"/>
      <c r="D3" s="15"/>
    </row>
    <row r="4" spans="1:4" x14ac:dyDescent="0.2">
      <c r="A4" s="17" t="s">
        <v>0</v>
      </c>
      <c r="B4" s="17" t="str">
        <f>LEFT(A4,5)</f>
        <v>70056</v>
      </c>
      <c r="C4" s="18" t="s">
        <v>53</v>
      </c>
      <c r="D4" s="15"/>
    </row>
    <row r="5" spans="1:4" x14ac:dyDescent="0.2">
      <c r="A5" s="17" t="s">
        <v>1</v>
      </c>
      <c r="B5" s="17" t="str">
        <f t="shared" ref="B5" si="0">LEFT(A5,5)</f>
        <v>75023</v>
      </c>
      <c r="C5" s="18" t="s">
        <v>54</v>
      </c>
      <c r="D5" s="15"/>
    </row>
    <row r="6" spans="1:4" x14ac:dyDescent="0.2">
      <c r="A6" s="16"/>
      <c r="B6" s="15"/>
      <c r="C6" s="15"/>
      <c r="D6" s="15"/>
    </row>
    <row r="7" spans="1:4" x14ac:dyDescent="0.2">
      <c r="A7" s="26" t="s">
        <v>68</v>
      </c>
      <c r="B7" s="26"/>
      <c r="C7" s="15"/>
      <c r="D7" s="15"/>
    </row>
    <row r="8" spans="1:4" x14ac:dyDescent="0.2">
      <c r="A8" s="20" t="s">
        <v>48</v>
      </c>
      <c r="B8" s="20" t="s">
        <v>49</v>
      </c>
      <c r="C8" s="15"/>
      <c r="D8" s="15"/>
    </row>
    <row r="9" spans="1:4" x14ac:dyDescent="0.2">
      <c r="A9" s="19" t="s">
        <v>66</v>
      </c>
      <c r="B9" s="19" t="str">
        <f>RIGHT(A9,9)</f>
        <v>887-77-65</v>
      </c>
      <c r="C9" s="18" t="s">
        <v>64</v>
      </c>
      <c r="D9" s="15"/>
    </row>
    <row r="10" spans="1:4" x14ac:dyDescent="0.2">
      <c r="A10" s="19" t="s">
        <v>67</v>
      </c>
      <c r="B10" s="19" t="str">
        <f>RIGHT(A10,9)</f>
        <v>654-21-80</v>
      </c>
      <c r="C10" s="18" t="s">
        <v>65</v>
      </c>
      <c r="D10" s="15"/>
    </row>
    <row r="11" spans="1:4" x14ac:dyDescent="0.2">
      <c r="A11" s="16"/>
      <c r="B11" s="15"/>
      <c r="C11" s="15"/>
      <c r="D11" s="15"/>
    </row>
    <row r="12" spans="1:4" x14ac:dyDescent="0.2">
      <c r="A12" s="26" t="s">
        <v>55</v>
      </c>
      <c r="B12" s="26"/>
      <c r="C12" s="15"/>
      <c r="D12" s="15"/>
    </row>
    <row r="13" spans="1:4" x14ac:dyDescent="0.2">
      <c r="A13" s="20" t="s">
        <v>56</v>
      </c>
      <c r="B13" s="20" t="s">
        <v>57</v>
      </c>
      <c r="C13" s="15"/>
      <c r="D13" s="15"/>
    </row>
    <row r="14" spans="1:4" x14ac:dyDescent="0.2">
      <c r="A14" s="24" t="s">
        <v>60</v>
      </c>
      <c r="B14" s="24" t="str">
        <f>MID(A14,11,5)</f>
        <v>11469</v>
      </c>
      <c r="C14" s="18" t="s">
        <v>61</v>
      </c>
      <c r="D14" s="15"/>
    </row>
    <row r="15" spans="1:4" x14ac:dyDescent="0.2">
      <c r="A15" s="25" t="s">
        <v>58</v>
      </c>
      <c r="B15" s="25" t="str">
        <f>MID(A15,11,5)</f>
        <v>02444</v>
      </c>
      <c r="C15" s="18" t="s">
        <v>62</v>
      </c>
      <c r="D15" s="15"/>
    </row>
    <row r="16" spans="1:4" x14ac:dyDescent="0.2">
      <c r="A16" s="25" t="s">
        <v>59</v>
      </c>
      <c r="B16" s="25" t="str">
        <f>MID(A16,11,5)</f>
        <v>20542</v>
      </c>
      <c r="C16" s="18" t="s">
        <v>63</v>
      </c>
      <c r="D16" s="15"/>
    </row>
    <row r="17" spans="1:4" x14ac:dyDescent="0.2">
      <c r="A17" s="16"/>
      <c r="B17" s="15"/>
      <c r="C17" s="15"/>
      <c r="D17" s="15"/>
    </row>
    <row r="18" spans="1:4" x14ac:dyDescent="0.2">
      <c r="A18" s="16"/>
      <c r="B18" s="15"/>
      <c r="C18" s="15"/>
      <c r="D18" s="15"/>
    </row>
    <row r="19" spans="1:4" x14ac:dyDescent="0.2">
      <c r="A19" s="16"/>
      <c r="B19" s="15"/>
      <c r="C19" s="15"/>
      <c r="D19" s="15"/>
    </row>
    <row r="20" spans="1:4" x14ac:dyDescent="0.2">
      <c r="A20" s="16"/>
      <c r="B20" s="15"/>
      <c r="C20" s="15"/>
      <c r="D20" s="15"/>
    </row>
  </sheetData>
  <mergeCells count="3">
    <mergeCell ref="A2:B2"/>
    <mergeCell ref="A7:B7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B2" sqref="B2:C2"/>
    </sheetView>
  </sheetViews>
  <sheetFormatPr defaultRowHeight="15" x14ac:dyDescent="0.25"/>
  <cols>
    <col min="2" max="2" width="18.140625" bestFit="1" customWidth="1"/>
    <col min="3" max="3" width="35.5703125" customWidth="1"/>
  </cols>
  <sheetData>
    <row r="2" spans="2:3" x14ac:dyDescent="0.25">
      <c r="B2" s="4" t="s">
        <v>69</v>
      </c>
      <c r="C2" s="4" t="s">
        <v>70</v>
      </c>
    </row>
    <row r="3" spans="2:3" x14ac:dyDescent="0.25">
      <c r="B3" t="s">
        <v>71</v>
      </c>
      <c r="C3" s="5" t="str">
        <f>MID(B3,FIND("-",B3)+1,2)</f>
        <v>16</v>
      </c>
    </row>
    <row r="4" spans="2:3" x14ac:dyDescent="0.25">
      <c r="B4" t="s">
        <v>72</v>
      </c>
      <c r="C4" s="5" t="str">
        <f t="shared" ref="C4:C7" si="0">MID(B4,FIND("-",B4)+1,2)</f>
        <v>18</v>
      </c>
    </row>
    <row r="5" spans="2:3" x14ac:dyDescent="0.25">
      <c r="B5" t="s">
        <v>73</v>
      </c>
      <c r="C5" s="5" t="str">
        <f t="shared" si="0"/>
        <v>19</v>
      </c>
    </row>
    <row r="6" spans="2:3" x14ac:dyDescent="0.25">
      <c r="B6" t="s">
        <v>74</v>
      </c>
      <c r="C6" s="5" t="str">
        <f t="shared" si="0"/>
        <v>22</v>
      </c>
    </row>
    <row r="7" spans="2:3" x14ac:dyDescent="0.25">
      <c r="B7" t="s">
        <v>75</v>
      </c>
      <c r="C7" s="5" t="str">
        <f t="shared" si="0"/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7"/>
  <sheetViews>
    <sheetView workbookViewId="0">
      <selection activeCell="C3" sqref="C3"/>
    </sheetView>
  </sheetViews>
  <sheetFormatPr defaultRowHeight="15" x14ac:dyDescent="0.25"/>
  <cols>
    <col min="2" max="2" width="16" bestFit="1" customWidth="1"/>
    <col min="3" max="3" width="48" customWidth="1"/>
  </cols>
  <sheetData>
    <row r="2" spans="2:3" x14ac:dyDescent="0.25">
      <c r="B2" s="4" t="s">
        <v>69</v>
      </c>
      <c r="C2" s="4" t="s">
        <v>76</v>
      </c>
    </row>
    <row r="3" spans="2:3" x14ac:dyDescent="0.25">
      <c r="B3" t="s">
        <v>71</v>
      </c>
      <c r="C3" s="5" t="str">
        <f>MID(B3,FIND("-",B3,FIND("-",B3)+1)+1,10000)</f>
        <v>Малый</v>
      </c>
    </row>
    <row r="4" spans="2:3" x14ac:dyDescent="0.25">
      <c r="B4" t="s">
        <v>72</v>
      </c>
      <c r="C4" s="5" t="str">
        <f t="shared" ref="C4:C7" si="0">MID(B4,FIND("-",B4,FIND("-",B4)+1)+1,10000)</f>
        <v>Средний</v>
      </c>
    </row>
    <row r="5" spans="2:3" x14ac:dyDescent="0.25">
      <c r="B5" t="s">
        <v>73</v>
      </c>
      <c r="C5" s="5" t="str">
        <f t="shared" si="0"/>
        <v>Большой</v>
      </c>
    </row>
    <row r="6" spans="2:3" x14ac:dyDescent="0.25">
      <c r="B6" t="s">
        <v>74</v>
      </c>
      <c r="C6" s="5" t="str">
        <f t="shared" si="0"/>
        <v>Средний</v>
      </c>
    </row>
    <row r="7" spans="2:3" x14ac:dyDescent="0.25">
      <c r="B7" t="s">
        <v>75</v>
      </c>
      <c r="C7" s="5" t="str">
        <f t="shared" si="0"/>
        <v>Большой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E6"/>
  <sheetViews>
    <sheetView workbookViewId="0">
      <selection activeCell="E4" sqref="E4"/>
    </sheetView>
  </sheetViews>
  <sheetFormatPr defaultRowHeight="15" x14ac:dyDescent="0.25"/>
  <cols>
    <col min="1" max="1" width="2.7109375" customWidth="1"/>
    <col min="2" max="2" width="18.85546875" bestFit="1" customWidth="1"/>
    <col min="3" max="3" width="19" customWidth="1"/>
    <col min="4" max="4" width="1.7109375" customWidth="1"/>
    <col min="5" max="5" width="22" customWidth="1"/>
  </cols>
  <sheetData>
    <row r="3" spans="2:5" ht="30" x14ac:dyDescent="0.25">
      <c r="B3" s="27" t="s">
        <v>77</v>
      </c>
      <c r="C3" s="28" t="s">
        <v>78</v>
      </c>
      <c r="D3" s="29"/>
      <c r="E3" s="28" t="s">
        <v>79</v>
      </c>
    </row>
    <row r="4" spans="2:5" x14ac:dyDescent="0.25">
      <c r="B4" t="s">
        <v>2</v>
      </c>
      <c r="C4" t="str">
        <f>PROPER(B4)</f>
        <v>Starbuck'S Coffee</v>
      </c>
      <c r="E4" t="str">
        <f>SUBSTITUTE(PROPER(SUBSTITUTE(B4,"'","qzx")),"qzx","'")</f>
        <v>Starbuck's Coffee</v>
      </c>
    </row>
    <row r="5" spans="2:5" x14ac:dyDescent="0.25">
      <c r="B5" t="s">
        <v>3</v>
      </c>
      <c r="C5" t="str">
        <f t="shared" ref="C5:C6" si="0">PROPER(B5)</f>
        <v>Mcdonald'S</v>
      </c>
      <c r="E5" t="str">
        <f t="shared" ref="E5:E6" si="1">SUBSTITUTE(PROPER(SUBSTITUTE(B5,"'","qzx")),"qzx","'")</f>
        <v>Mcdonald's</v>
      </c>
    </row>
    <row r="6" spans="2:5" x14ac:dyDescent="0.25">
      <c r="B6" t="s">
        <v>4</v>
      </c>
      <c r="C6" t="str">
        <f t="shared" si="0"/>
        <v>Michael'S Deli</v>
      </c>
      <c r="E6" t="str">
        <f t="shared" si="1"/>
        <v>Michael's Deli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4"/>
  <sheetViews>
    <sheetView workbookViewId="0">
      <selection activeCell="C3" sqref="C3"/>
    </sheetView>
  </sheetViews>
  <sheetFormatPr defaultRowHeight="15" x14ac:dyDescent="0.25"/>
  <cols>
    <col min="1" max="1" width="4.28515625" customWidth="1"/>
    <col min="2" max="2" width="29.7109375" customWidth="1"/>
    <col min="3" max="3" width="46.140625" customWidth="1"/>
  </cols>
  <sheetData>
    <row r="2" spans="2:3" x14ac:dyDescent="0.25">
      <c r="C2" t="s">
        <v>81</v>
      </c>
    </row>
    <row r="3" spans="2:3" ht="31.5" customHeight="1" x14ac:dyDescent="0.25">
      <c r="B3" s="30" t="s">
        <v>80</v>
      </c>
      <c r="C3" s="31">
        <f>LEN(B3)-LEN(SUBSTITUTE(B3," ",""))+1</f>
        <v>13</v>
      </c>
    </row>
    <row r="4" spans="2:3" x14ac:dyDescent="0.25">
      <c r="C4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>
      <selection activeCell="B3" sqref="B3"/>
    </sheetView>
  </sheetViews>
  <sheetFormatPr defaultRowHeight="15" x14ac:dyDescent="0.25"/>
  <cols>
    <col min="1" max="1" width="9.5703125" customWidth="1"/>
    <col min="2" max="2" width="21.7109375" customWidth="1"/>
    <col min="3" max="3" width="9.85546875" bestFit="1" customWidth="1"/>
    <col min="4" max="4" width="19.7109375" customWidth="1"/>
  </cols>
  <sheetData>
    <row r="1" spans="1:3" x14ac:dyDescent="0.25">
      <c r="A1" s="33" t="s">
        <v>82</v>
      </c>
    </row>
    <row r="2" spans="1:3" x14ac:dyDescent="0.25">
      <c r="A2" s="34" t="s">
        <v>89</v>
      </c>
      <c r="B2" s="35"/>
      <c r="C2" s="36" t="s">
        <v>90</v>
      </c>
    </row>
    <row r="3" spans="1:3" x14ac:dyDescent="0.25">
      <c r="A3" t="s">
        <v>83</v>
      </c>
      <c r="B3" t="str">
        <f>A3&amp;CHAR(10)&amp; C3</f>
        <v>Михаил
843</v>
      </c>
      <c r="C3">
        <v>843</v>
      </c>
    </row>
    <row r="4" spans="1:3" x14ac:dyDescent="0.25">
      <c r="A4" t="s">
        <v>84</v>
      </c>
      <c r="B4" t="str">
        <f t="shared" ref="B4:B8" si="0">A4&amp;CHAR(10)&amp; C4</f>
        <v>Мария
573</v>
      </c>
      <c r="C4">
        <v>573</v>
      </c>
    </row>
    <row r="5" spans="1:3" x14ac:dyDescent="0.25">
      <c r="A5" t="s">
        <v>85</v>
      </c>
      <c r="B5" t="str">
        <f t="shared" si="0"/>
        <v>Иван
858</v>
      </c>
      <c r="C5">
        <v>858</v>
      </c>
    </row>
    <row r="6" spans="1:3" x14ac:dyDescent="0.25">
      <c r="A6" t="s">
        <v>86</v>
      </c>
      <c r="B6" t="str">
        <f t="shared" si="0"/>
        <v>Эмма
890</v>
      </c>
      <c r="C6">
        <v>890</v>
      </c>
    </row>
    <row r="7" spans="1:3" x14ac:dyDescent="0.25">
      <c r="A7" t="s">
        <v>87</v>
      </c>
      <c r="B7" t="str">
        <f t="shared" si="0"/>
        <v>Андрей
602</v>
      </c>
      <c r="C7">
        <v>602</v>
      </c>
    </row>
    <row r="8" spans="1:3" x14ac:dyDescent="0.25">
      <c r="A8" t="s">
        <v>88</v>
      </c>
      <c r="B8" t="str">
        <f t="shared" si="0"/>
        <v>Нина
984</v>
      </c>
      <c r="C8">
        <v>984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C8"/>
  <sheetViews>
    <sheetView workbookViewId="0">
      <selection activeCell="C3" sqref="C3"/>
    </sheetView>
  </sheetViews>
  <sheetFormatPr defaultRowHeight="15" x14ac:dyDescent="0.25"/>
  <cols>
    <col min="2" max="2" width="35.28515625" customWidth="1"/>
    <col min="3" max="3" width="27.85546875" customWidth="1"/>
  </cols>
  <sheetData>
    <row r="2" spans="2:3" x14ac:dyDescent="0.25">
      <c r="B2" s="4" t="s">
        <v>91</v>
      </c>
      <c r="C2" s="4" t="s">
        <v>92</v>
      </c>
    </row>
    <row r="3" spans="2:3" x14ac:dyDescent="0.25">
      <c r="B3" t="s">
        <v>95</v>
      </c>
      <c r="C3" t="str">
        <f>TRIM(CLEAN(B3))</f>
        <v>Ярославль (Магазин #1)</v>
      </c>
    </row>
    <row r="4" spans="2:3" x14ac:dyDescent="0.25">
      <c r="B4" t="s">
        <v>93</v>
      </c>
      <c r="C4" t="str">
        <f t="shared" ref="C3:C8" si="0">TRIM(CLEAN(B4))</f>
        <v>Ярославль (Магазин #2)</v>
      </c>
    </row>
    <row r="5" spans="2:3" x14ac:dyDescent="0.25">
      <c r="B5" t="s">
        <v>94</v>
      </c>
      <c r="C5" t="str">
        <f t="shared" si="0"/>
        <v>Ярославль (Магазин #3)</v>
      </c>
    </row>
    <row r="6" spans="2:3" x14ac:dyDescent="0.25">
      <c r="B6" t="s">
        <v>96</v>
      </c>
      <c r="C6" t="str">
        <f t="shared" si="0"/>
        <v>Кострома (Магазин #1)</v>
      </c>
    </row>
    <row r="7" spans="2:3" x14ac:dyDescent="0.25">
      <c r="B7" t="s">
        <v>97</v>
      </c>
      <c r="C7" t="str">
        <f t="shared" si="0"/>
        <v>Кострома (Магазин #2)</v>
      </c>
    </row>
    <row r="8" spans="2:3" x14ac:dyDescent="0.25">
      <c r="B8" t="s">
        <v>98</v>
      </c>
      <c r="C8" t="str">
        <f t="shared" si="0"/>
        <v>Кострома (Магазин #3)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C13"/>
  <sheetViews>
    <sheetView workbookViewId="0">
      <selection activeCell="F8" sqref="F8"/>
    </sheetView>
  </sheetViews>
  <sheetFormatPr defaultRowHeight="15" x14ac:dyDescent="0.25"/>
  <cols>
    <col min="2" max="2" width="15.85546875" bestFit="1" customWidth="1"/>
    <col min="3" max="3" width="30.28515625" customWidth="1"/>
  </cols>
  <sheetData>
    <row r="3" spans="2:3" x14ac:dyDescent="0.25">
      <c r="B3" s="3" t="s">
        <v>99</v>
      </c>
      <c r="C3" s="4" t="s">
        <v>100</v>
      </c>
    </row>
    <row r="4" spans="2:3" x14ac:dyDescent="0.25">
      <c r="B4" s="6">
        <v>5381656</v>
      </c>
      <c r="C4" t="str">
        <f>LEFT(B4&amp;"0000000000", 10)</f>
        <v>5381656000</v>
      </c>
    </row>
    <row r="5" spans="2:3" x14ac:dyDescent="0.25">
      <c r="B5" s="6">
        <v>832</v>
      </c>
      <c r="C5" t="str">
        <f t="shared" ref="C5:C13" si="0">LEFT(B5&amp;"0000000000", 10)</f>
        <v>8320000000</v>
      </c>
    </row>
    <row r="6" spans="2:3" x14ac:dyDescent="0.25">
      <c r="B6" s="6">
        <v>23</v>
      </c>
      <c r="C6" t="str">
        <f t="shared" si="0"/>
        <v>2300000000</v>
      </c>
    </row>
    <row r="7" spans="2:3" x14ac:dyDescent="0.25">
      <c r="B7" s="6">
        <v>290</v>
      </c>
      <c r="C7" t="str">
        <f t="shared" si="0"/>
        <v>2900000000</v>
      </c>
    </row>
    <row r="8" spans="2:3" x14ac:dyDescent="0.25">
      <c r="B8" s="6">
        <v>2036</v>
      </c>
      <c r="C8" t="str">
        <f t="shared" si="0"/>
        <v>2036000000</v>
      </c>
    </row>
    <row r="9" spans="2:3" x14ac:dyDescent="0.25">
      <c r="B9" s="6">
        <v>5965</v>
      </c>
      <c r="C9" t="str">
        <f t="shared" si="0"/>
        <v>5965000000</v>
      </c>
    </row>
    <row r="10" spans="2:3" x14ac:dyDescent="0.25">
      <c r="B10" s="6">
        <v>6</v>
      </c>
      <c r="C10" t="str">
        <f t="shared" si="0"/>
        <v>6000000000</v>
      </c>
    </row>
    <row r="11" spans="2:3" x14ac:dyDescent="0.25">
      <c r="B11" s="6">
        <v>7457</v>
      </c>
      <c r="C11" t="str">
        <f t="shared" si="0"/>
        <v>7457000000</v>
      </c>
    </row>
    <row r="12" spans="2:3" x14ac:dyDescent="0.25">
      <c r="B12" s="6">
        <v>2903</v>
      </c>
      <c r="C12" t="str">
        <f t="shared" si="0"/>
        <v>2903000000</v>
      </c>
    </row>
    <row r="13" spans="2:3" x14ac:dyDescent="0.25">
      <c r="B13" s="6">
        <v>6137</v>
      </c>
      <c r="C13" t="str">
        <f t="shared" si="0"/>
        <v>6137000000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E12"/>
  <sheetViews>
    <sheetView workbookViewId="0">
      <selection activeCell="H29" sqref="H29"/>
    </sheetView>
  </sheetViews>
  <sheetFormatPr defaultRowHeight="15" x14ac:dyDescent="0.25"/>
  <cols>
    <col min="2" max="2" width="12.5703125" customWidth="1"/>
    <col min="3" max="3" width="10.5703125" bestFit="1" customWidth="1"/>
    <col min="4" max="4" width="3.85546875" customWidth="1"/>
    <col min="5" max="5" width="24" customWidth="1"/>
  </cols>
  <sheetData>
    <row r="2" spans="2:5" x14ac:dyDescent="0.25">
      <c r="B2" s="4" t="s">
        <v>89</v>
      </c>
      <c r="C2" s="4" t="s">
        <v>90</v>
      </c>
      <c r="E2" s="4" t="s">
        <v>101</v>
      </c>
    </row>
    <row r="3" spans="2:5" x14ac:dyDescent="0.25">
      <c r="B3" s="2" t="s">
        <v>102</v>
      </c>
      <c r="C3" s="7">
        <v>6820</v>
      </c>
      <c r="E3" s="8" t="str">
        <f>B3&amp;": "&amp;C3</f>
        <v>Гилберт: 6820</v>
      </c>
    </row>
    <row r="4" spans="2:5" x14ac:dyDescent="0.25">
      <c r="B4" s="2" t="s">
        <v>103</v>
      </c>
      <c r="C4" s="7">
        <v>5205</v>
      </c>
      <c r="E4" s="8" t="str">
        <f t="shared" ref="E4:E12" si="0">B4&amp;": "&amp;C4</f>
        <v>Браун: 5205</v>
      </c>
    </row>
    <row r="5" spans="2:5" x14ac:dyDescent="0.25">
      <c r="B5" s="2" t="s">
        <v>104</v>
      </c>
      <c r="C5" s="7">
        <v>246</v>
      </c>
      <c r="E5" s="8" t="str">
        <f t="shared" si="0"/>
        <v>Табурелло: 246</v>
      </c>
    </row>
    <row r="6" spans="2:5" x14ac:dyDescent="0.25">
      <c r="B6" s="2" t="s">
        <v>105</v>
      </c>
      <c r="C6" s="7">
        <v>7136</v>
      </c>
      <c r="E6" s="8" t="str">
        <f t="shared" si="0"/>
        <v>Уолтерс: 7136</v>
      </c>
    </row>
    <row r="7" spans="2:5" x14ac:dyDescent="0.25">
      <c r="B7" s="2" t="s">
        <v>106</v>
      </c>
      <c r="C7" s="7">
        <v>2921</v>
      </c>
      <c r="E7" s="8" t="str">
        <f t="shared" si="0"/>
        <v>Александер: 2921</v>
      </c>
    </row>
    <row r="8" spans="2:5" x14ac:dyDescent="0.25">
      <c r="B8" s="2" t="s">
        <v>107</v>
      </c>
      <c r="C8" s="7">
        <v>8225</v>
      </c>
      <c r="E8" s="8" t="str">
        <f t="shared" si="0"/>
        <v>Бредли: 8225</v>
      </c>
    </row>
    <row r="9" spans="2:5" x14ac:dyDescent="0.25">
      <c r="B9" s="2" t="s">
        <v>108</v>
      </c>
      <c r="C9" s="7">
        <v>5630</v>
      </c>
      <c r="E9" s="8" t="str">
        <f t="shared" si="0"/>
        <v>Добни: 5630</v>
      </c>
    </row>
    <row r="10" spans="2:5" x14ac:dyDescent="0.25">
      <c r="B10" s="2" t="s">
        <v>109</v>
      </c>
      <c r="C10" s="7">
        <v>7994</v>
      </c>
      <c r="E10" s="8" t="str">
        <f t="shared" si="0"/>
        <v>Эллербрук: 7994</v>
      </c>
    </row>
    <row r="11" spans="2:5" x14ac:dyDescent="0.25">
      <c r="B11" s="1" t="s">
        <v>110</v>
      </c>
      <c r="C11" s="7">
        <v>6676</v>
      </c>
      <c r="E11" s="8" t="str">
        <f t="shared" si="0"/>
        <v>Хартвиг: 6676</v>
      </c>
    </row>
    <row r="12" spans="2:5" x14ac:dyDescent="0.25">
      <c r="B12" s="1" t="s">
        <v>111</v>
      </c>
      <c r="C12" s="7">
        <v>5716</v>
      </c>
      <c r="E12" s="8" t="str">
        <f t="shared" si="0"/>
        <v>Кэмпбелл: 5716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0320-7DD2-4BC8-A306-2B5CBE717C70}">
  <dimension ref="B2:E12"/>
  <sheetViews>
    <sheetView workbookViewId="0">
      <selection activeCell="E3" sqref="E3"/>
    </sheetView>
  </sheetViews>
  <sheetFormatPr defaultRowHeight="15" x14ac:dyDescent="0.25"/>
  <cols>
    <col min="2" max="2" width="12.5703125" customWidth="1"/>
    <col min="3" max="3" width="10.5703125" bestFit="1" customWidth="1"/>
    <col min="4" max="4" width="3.85546875" customWidth="1"/>
    <col min="5" max="5" width="26.85546875" customWidth="1"/>
  </cols>
  <sheetData>
    <row r="2" spans="2:5" x14ac:dyDescent="0.25">
      <c r="B2" s="4" t="s">
        <v>89</v>
      </c>
      <c r="C2" s="4" t="s">
        <v>90</v>
      </c>
      <c r="E2" s="4" t="s">
        <v>101</v>
      </c>
    </row>
    <row r="3" spans="2:5" x14ac:dyDescent="0.25">
      <c r="B3" s="2" t="s">
        <v>102</v>
      </c>
      <c r="C3" s="7">
        <v>6820</v>
      </c>
      <c r="E3" s="8" t="str">
        <f>B3&amp;": "&amp;TEXT(C3, "$0 000")</f>
        <v>Гилберт: $6 820</v>
      </c>
    </row>
    <row r="4" spans="2:5" x14ac:dyDescent="0.25">
      <c r="B4" s="2" t="s">
        <v>103</v>
      </c>
      <c r="C4" s="7">
        <v>5205</v>
      </c>
      <c r="E4" s="8" t="str">
        <f t="shared" ref="E4:E12" si="0">B4&amp;": "&amp;TEXT(C4, "$0 000")</f>
        <v>Браун: $5 205</v>
      </c>
    </row>
    <row r="5" spans="2:5" x14ac:dyDescent="0.25">
      <c r="B5" s="2" t="s">
        <v>104</v>
      </c>
      <c r="C5" s="7">
        <v>246</v>
      </c>
      <c r="E5" s="8" t="str">
        <f t="shared" si="0"/>
        <v>Табурелло: $0 246</v>
      </c>
    </row>
    <row r="6" spans="2:5" x14ac:dyDescent="0.25">
      <c r="B6" s="2" t="s">
        <v>105</v>
      </c>
      <c r="C6" s="7">
        <v>7136</v>
      </c>
      <c r="E6" s="8" t="str">
        <f t="shared" si="0"/>
        <v>Уолтерс: $7 136</v>
      </c>
    </row>
    <row r="7" spans="2:5" x14ac:dyDescent="0.25">
      <c r="B7" s="2" t="s">
        <v>106</v>
      </c>
      <c r="C7" s="7">
        <v>2921</v>
      </c>
      <c r="E7" s="8" t="str">
        <f t="shared" si="0"/>
        <v>Александер: $2 921</v>
      </c>
    </row>
    <row r="8" spans="2:5" x14ac:dyDescent="0.25">
      <c r="B8" s="2" t="s">
        <v>107</v>
      </c>
      <c r="C8" s="7">
        <v>8225</v>
      </c>
      <c r="E8" s="8" t="str">
        <f t="shared" si="0"/>
        <v>Бредли: $8 225</v>
      </c>
    </row>
    <row r="9" spans="2:5" x14ac:dyDescent="0.25">
      <c r="B9" s="2" t="s">
        <v>108</v>
      </c>
      <c r="C9" s="7">
        <v>5630</v>
      </c>
      <c r="E9" s="8" t="str">
        <f t="shared" si="0"/>
        <v>Добни: $5 630</v>
      </c>
    </row>
    <row r="10" spans="2:5" x14ac:dyDescent="0.25">
      <c r="B10" s="2" t="s">
        <v>109</v>
      </c>
      <c r="C10" s="7">
        <v>7994</v>
      </c>
      <c r="E10" s="8" t="str">
        <f t="shared" si="0"/>
        <v>Эллербрук: $7 994</v>
      </c>
    </row>
    <row r="11" spans="2:5" x14ac:dyDescent="0.25">
      <c r="B11" s="1" t="s">
        <v>110</v>
      </c>
      <c r="C11" s="7">
        <v>6676</v>
      </c>
      <c r="E11" s="8" t="str">
        <f t="shared" si="0"/>
        <v>Хартвиг: $6 676</v>
      </c>
    </row>
    <row r="12" spans="2:5" x14ac:dyDescent="0.25">
      <c r="B12" s="1" t="s">
        <v>111</v>
      </c>
      <c r="C12" s="7">
        <v>5716</v>
      </c>
      <c r="E12" s="8" t="str">
        <f t="shared" si="0"/>
        <v>Кэмпбелл: $5 716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2"/>
  <sheetViews>
    <sheetView tabSelected="1" workbookViewId="0">
      <selection activeCell="E3" sqref="E3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3.85546875" customWidth="1"/>
    <col min="5" max="5" width="26.85546875" customWidth="1"/>
  </cols>
  <sheetData>
    <row r="2" spans="2:5" x14ac:dyDescent="0.25">
      <c r="B2" s="4" t="s">
        <v>89</v>
      </c>
      <c r="C2" s="4" t="s">
        <v>90</v>
      </c>
      <c r="E2" s="4" t="s">
        <v>112</v>
      </c>
    </row>
    <row r="3" spans="2:5" x14ac:dyDescent="0.25">
      <c r="B3" t="s">
        <v>9</v>
      </c>
      <c r="C3" s="37">
        <v>68200</v>
      </c>
      <c r="E3" s="8" t="str">
        <f>B3&amp;": "&amp;DOLLAR(C3,0)</f>
        <v>Голикова: 68 200 ₽</v>
      </c>
    </row>
    <row r="4" spans="2:5" x14ac:dyDescent="0.25">
      <c r="B4" t="s">
        <v>11</v>
      </c>
      <c r="C4" s="37">
        <v>52050</v>
      </c>
      <c r="E4" s="8" t="str">
        <f t="shared" ref="E4:E12" si="0">B4&amp;": "&amp;DOLLAR(C4,0)</f>
        <v>Ларман: 52 050 ₽</v>
      </c>
    </row>
    <row r="5" spans="2:5" x14ac:dyDescent="0.25">
      <c r="B5" t="s">
        <v>13</v>
      </c>
      <c r="C5" s="37">
        <v>2460</v>
      </c>
      <c r="E5" s="8" t="str">
        <f t="shared" si="0"/>
        <v>Весков: 2 460 ₽</v>
      </c>
    </row>
    <row r="6" spans="2:5" x14ac:dyDescent="0.25">
      <c r="B6" t="s">
        <v>16</v>
      </c>
      <c r="C6" s="37">
        <v>71360</v>
      </c>
      <c r="E6" s="8" t="str">
        <f t="shared" si="0"/>
        <v>Попов: 71 360 ₽</v>
      </c>
    </row>
    <row r="7" spans="2:5" x14ac:dyDescent="0.25">
      <c r="B7" t="s">
        <v>18</v>
      </c>
      <c r="C7" s="37">
        <v>29210</v>
      </c>
      <c r="E7" s="8" t="str">
        <f t="shared" si="0"/>
        <v>Новицкая: 29 210 ₽</v>
      </c>
    </row>
    <row r="8" spans="2:5" x14ac:dyDescent="0.25">
      <c r="B8" t="s">
        <v>20</v>
      </c>
      <c r="C8" s="37">
        <v>82250</v>
      </c>
      <c r="E8" s="8" t="str">
        <f t="shared" si="0"/>
        <v>Синицына: 82 250 ₽</v>
      </c>
    </row>
    <row r="9" spans="2:5" x14ac:dyDescent="0.25">
      <c r="B9" t="s">
        <v>22</v>
      </c>
      <c r="C9" s="37">
        <v>56300</v>
      </c>
      <c r="E9" s="8" t="str">
        <f t="shared" si="0"/>
        <v>Гладков: 56 300 ₽</v>
      </c>
    </row>
    <row r="10" spans="2:5" x14ac:dyDescent="0.25">
      <c r="B10" t="s">
        <v>24</v>
      </c>
      <c r="C10" s="37">
        <v>79940</v>
      </c>
      <c r="E10" s="8" t="str">
        <f t="shared" si="0"/>
        <v>Рудик: 79 940 ₽</v>
      </c>
    </row>
    <row r="11" spans="2:5" x14ac:dyDescent="0.25">
      <c r="B11" t="s">
        <v>26</v>
      </c>
      <c r="C11" s="37">
        <v>66760</v>
      </c>
      <c r="E11" s="8" t="str">
        <f t="shared" si="0"/>
        <v>Иванов: 66 760 ₽</v>
      </c>
    </row>
    <row r="12" spans="2:5" x14ac:dyDescent="0.25">
      <c r="B12" s="1" t="s">
        <v>113</v>
      </c>
      <c r="C12" s="37">
        <v>57160</v>
      </c>
      <c r="E12" s="8" t="str">
        <f t="shared" si="0"/>
        <v>Тропинин: 57 160 ₽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Admin</cp:lastModifiedBy>
  <dcterms:created xsi:type="dcterms:W3CDTF">2013-10-28T00:19:55Z</dcterms:created>
  <dcterms:modified xsi:type="dcterms:W3CDTF">2018-12-21T15:07:53Z</dcterms:modified>
</cp:coreProperties>
</file>